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64011"/>
  <mc:AlternateContent xmlns:mc="http://schemas.openxmlformats.org/markup-compatibility/2006">
    <mc:Choice Requires="x15">
      <x15ac:absPath xmlns:x15ac="http://schemas.microsoft.com/office/spreadsheetml/2010/11/ac" url="\\10.111.100.10\Departments\Fund Accounting\Operations\Printing\September 2021\Accounts Excel\"/>
    </mc:Choice>
  </mc:AlternateContent>
  <bookViews>
    <workbookView xWindow="0" yWindow="0" windowWidth="23040" windowHeight="9192" tabRatio="792"/>
  </bookViews>
  <sheets>
    <sheet name="BS" sheetId="2" r:id="rId1"/>
    <sheet name="IS " sheetId="3" r:id="rId2"/>
    <sheet name="OCI" sheetId="4" r:id="rId3"/>
    <sheet name="UHF - Final" sheetId="6" r:id="rId4"/>
    <sheet name="CF" sheetId="5" r:id="rId5"/>
    <sheet name="Note 1 - 2.1.2" sheetId="7" r:id="rId6"/>
    <sheet name="Note 2.1.3 - 6.2" sheetId="8" r:id="rId7"/>
    <sheet name="Note 7  -7.1" sheetId="18" r:id="rId8"/>
    <sheet name="Note 5.2" sheetId="19" state="hidden" r:id="rId9"/>
    <sheet name="8 - 14" sheetId="11" r:id="rId10"/>
    <sheet name="Note 15 - 16.1" sheetId="12" r:id="rId11"/>
    <sheet name="12-13" sheetId="14" state="hidden" r:id="rId12"/>
    <sheet name="Note 16.2 - 18" sheetId="20" r:id="rId13"/>
    <sheet name="TB Final" sheetId="22"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s>
  <definedNames>
    <definedName name="\a" localSheetId="11">#REF!</definedName>
    <definedName name="\b" localSheetId="11">#REF!</definedName>
    <definedName name="\c" localSheetId="11">#REF!</definedName>
    <definedName name="\d" localSheetId="11">#REF!</definedName>
    <definedName name="\e" localSheetId="11">#REF!</definedName>
    <definedName name="\H" localSheetId="11">'[1]Toyota PL ckd'!#REF!</definedName>
    <definedName name="\i" localSheetId="11">#REF!</definedName>
    <definedName name="\K" localSheetId="11">#REF!</definedName>
    <definedName name="\l" localSheetId="11">#REF!</definedName>
    <definedName name="\m" localSheetId="11">#REF!</definedName>
    <definedName name="\mansoor" localSheetId="11">#REF!</definedName>
    <definedName name="\n" localSheetId="11">#REF!</definedName>
    <definedName name="\o" localSheetId="11">#REF!</definedName>
    <definedName name="\P" localSheetId="11">'[2]P&amp;L Commentary'!#REF!</definedName>
    <definedName name="\q" localSheetId="11">#REF!</definedName>
    <definedName name="\R" localSheetId="11">'[3]last qrt2001'!#REF!</definedName>
    <definedName name="\S" localSheetId="11">'[3]last qrt2001'!#REF!</definedName>
    <definedName name="\T" localSheetId="11">'[4]Notes1-5(old)'!#REF!</definedName>
    <definedName name="\z" localSheetId="11">#REF!</definedName>
    <definedName name="_________________tam2" localSheetId="12" hidden="1">#REF!</definedName>
    <definedName name="_________________tam2" localSheetId="8" hidden="1">#REF!</definedName>
    <definedName name="_________________tam2" localSheetId="7" hidden="1">#REF!</definedName>
    <definedName name="_________________tam2" hidden="1">#REF!</definedName>
    <definedName name="________________tam2" localSheetId="12" hidden="1">#REF!</definedName>
    <definedName name="________________tam2" localSheetId="8" hidden="1">#REF!</definedName>
    <definedName name="________________tam2" localSheetId="7" hidden="1">#REF!</definedName>
    <definedName name="________________tam2" hidden="1">#REF!</definedName>
    <definedName name="_______________tam2" localSheetId="12" hidden="1">#REF!</definedName>
    <definedName name="_______________tam2" localSheetId="8" hidden="1">#REF!</definedName>
    <definedName name="_______________tam2" localSheetId="7" hidden="1">#REF!</definedName>
    <definedName name="_______________tam2" hidden="1">#REF!</definedName>
    <definedName name="______________tam2" localSheetId="12" hidden="1">#REF!</definedName>
    <definedName name="______________tam2" localSheetId="8" hidden="1">#REF!</definedName>
    <definedName name="______________tam2" localSheetId="7" hidden="1">#REF!</definedName>
    <definedName name="______________tam2" hidden="1">#REF!</definedName>
    <definedName name="_____________tam2" localSheetId="12" hidden="1">#REF!</definedName>
    <definedName name="_____________tam2" localSheetId="8" hidden="1">#REF!</definedName>
    <definedName name="_____________tam2" localSheetId="7" hidden="1">#REF!</definedName>
    <definedName name="_____________tam2" hidden="1">#REF!</definedName>
    <definedName name="____________tam2" localSheetId="12" hidden="1">#REF!</definedName>
    <definedName name="____________tam2" localSheetId="8" hidden="1">#REF!</definedName>
    <definedName name="____________tam2" localSheetId="7" hidden="1">#REF!</definedName>
    <definedName name="____________tam2" hidden="1">#REF!</definedName>
    <definedName name="___________tam2" localSheetId="12" hidden="1">#REF!</definedName>
    <definedName name="___________tam2" localSheetId="8" hidden="1">#REF!</definedName>
    <definedName name="___________tam2" localSheetId="7" hidden="1">#REF!</definedName>
    <definedName name="___________tam2" hidden="1">#REF!</definedName>
    <definedName name="__________tam2" localSheetId="12" hidden="1">#REF!</definedName>
    <definedName name="__________tam2" localSheetId="8" hidden="1">#REF!</definedName>
    <definedName name="__________tam2" localSheetId="7" hidden="1">#REF!</definedName>
    <definedName name="__________tam2" hidden="1">#REF!</definedName>
    <definedName name="_________tam2" localSheetId="12" hidden="1">#REF!</definedName>
    <definedName name="_________tam2" localSheetId="8" hidden="1">#REF!</definedName>
    <definedName name="_________tam2" localSheetId="7" hidden="1">#REF!</definedName>
    <definedName name="_________tam2" hidden="1">#REF!</definedName>
    <definedName name="________tam2" localSheetId="12" hidden="1">#REF!</definedName>
    <definedName name="________tam2" localSheetId="8" hidden="1">#REF!</definedName>
    <definedName name="________tam2" localSheetId="7" hidden="1">#REF!</definedName>
    <definedName name="________tam2" hidden="1">#REF!</definedName>
    <definedName name="_______tam2" localSheetId="12" hidden="1">#REF!</definedName>
    <definedName name="_______tam2" localSheetId="8" hidden="1">#REF!</definedName>
    <definedName name="_______tam2" localSheetId="7" hidden="1">#REF!</definedName>
    <definedName name="_______tam2" hidden="1">#REF!</definedName>
    <definedName name="______tam2" localSheetId="12" hidden="1">#REF!</definedName>
    <definedName name="______tam2" localSheetId="8" hidden="1">#REF!</definedName>
    <definedName name="______tam2" localSheetId="7" hidden="1">#REF!</definedName>
    <definedName name="______tam2" hidden="1">#REF!</definedName>
    <definedName name="_____ASH1" localSheetId="11">[5]Sheet4!$B$524:$E$625</definedName>
    <definedName name="_____ASH2" localSheetId="11">[5]Sheet4!$P$422:$Q$523</definedName>
    <definedName name="_____ASS1" localSheetId="11">#REF!</definedName>
    <definedName name="_____ASS2" localSheetId="11">#REF!</definedName>
    <definedName name="_____EPZ1" localSheetId="11">[5]Sheet4!$F$428:$F$519</definedName>
    <definedName name="_____EPZ2" localSheetId="11">[5]Sheet4!$S$326:$S$417</definedName>
    <definedName name="_____LIA1" localSheetId="11">#REF!</definedName>
    <definedName name="_____LIA2" localSheetId="11">#REF!</definedName>
    <definedName name="_____PL1" localSheetId="11">#REF!</definedName>
    <definedName name="_____PL2" localSheetId="11">#REF!</definedName>
    <definedName name="_____PP2" localSheetId="11">#REF!</definedName>
    <definedName name="_____PP3" localSheetId="11">#REF!</definedName>
    <definedName name="_____tam2" localSheetId="12" hidden="1">#REF!</definedName>
    <definedName name="_____tam2" localSheetId="8" hidden="1">#REF!</definedName>
    <definedName name="_____tam2" localSheetId="7" hidden="1">#REF!</definedName>
    <definedName name="_____tam2" hidden="1">#REF!</definedName>
    <definedName name="_____UAE1" localSheetId="11">[5]Sheet4!$D$116:$D$207</definedName>
    <definedName name="_____UAE2" localSheetId="11">[5]Sheet4!$Q$14:$Q$105</definedName>
    <definedName name="_____UK1" localSheetId="11">[5]Sheet4!$F$324:$F$415</definedName>
    <definedName name="_____UK2" localSheetId="11">[5]Sheet4!$S$222:$S$313</definedName>
    <definedName name="_____USA1" localSheetId="11">[5]Sheet4!$D$428:$D$519</definedName>
    <definedName name="_____USA2" localSheetId="11">[5]Sheet4!$Q$326:$Q$417</definedName>
    <definedName name="____ASH1" localSheetId="11">[5]Sheet4!$B$524:$E$625</definedName>
    <definedName name="____ASH2" localSheetId="11">[5]Sheet4!$P$422:$Q$523</definedName>
    <definedName name="____ASS1" localSheetId="11">#REF!</definedName>
    <definedName name="____ASS2" localSheetId="11">#REF!</definedName>
    <definedName name="____EPZ1" localSheetId="11">[5]Sheet4!$F$428:$F$519</definedName>
    <definedName name="____EPZ2" localSheetId="11">[5]Sheet4!$S$326:$S$417</definedName>
    <definedName name="____LIA1" localSheetId="11">#REF!</definedName>
    <definedName name="____LIA2" localSheetId="11">#REF!</definedName>
    <definedName name="____PL1" localSheetId="11">#REF!</definedName>
    <definedName name="____PL2" localSheetId="11">#REF!</definedName>
    <definedName name="____PP2" localSheetId="11">#REF!</definedName>
    <definedName name="____PP3" localSheetId="11">#REF!</definedName>
    <definedName name="____tam2" localSheetId="12" hidden="1">#REF!</definedName>
    <definedName name="____tam2" localSheetId="8" hidden="1">#REF!</definedName>
    <definedName name="____tam2" localSheetId="7" hidden="1">#REF!</definedName>
    <definedName name="____tam2" hidden="1">#REF!</definedName>
    <definedName name="____UAE1" localSheetId="11">[5]Sheet4!$D$116:$D$207</definedName>
    <definedName name="____UAE2" localSheetId="11">[5]Sheet4!$Q$14:$Q$105</definedName>
    <definedName name="____UK1" localSheetId="11">[5]Sheet4!$F$324:$F$415</definedName>
    <definedName name="____UK2" localSheetId="11">[5]Sheet4!$S$222:$S$313</definedName>
    <definedName name="____USA1" localSheetId="11">[5]Sheet4!$D$428:$D$519</definedName>
    <definedName name="____USA2" localSheetId="11">[5]Sheet4!$Q$326:$Q$417</definedName>
    <definedName name="___1_C_1">NA()</definedName>
    <definedName name="___2_C_1_1">NA()</definedName>
    <definedName name="___3_C_1_2">NA()</definedName>
    <definedName name="___ASH1" localSheetId="11">[5]Sheet4!$B$524:$E$625</definedName>
    <definedName name="___ASH2" localSheetId="11">[5]Sheet4!$P$422:$Q$523</definedName>
    <definedName name="___ASS1" localSheetId="11">#REF!</definedName>
    <definedName name="___ASS2" localSheetId="11">#REF!</definedName>
    <definedName name="___crt1" localSheetId="11">'[6]I-B'!$B$1:$B$65536</definedName>
    <definedName name="___crt2" localSheetId="11">'[6]I-BR'!$B$1:$B$65536</definedName>
    <definedName name="___EPZ1" localSheetId="11">[5]Sheet4!$F$428:$F$519</definedName>
    <definedName name="___EPZ2" localSheetId="11">[5]Sheet4!$S$326:$S$417</definedName>
    <definedName name="___FMT1" localSheetId="11">'[6]I-B'!$E$1:$E$65536</definedName>
    <definedName name="___FMT2" localSheetId="11">'[6]I-BR'!$E$1:$E$65536</definedName>
    <definedName name="___hg65656" localSheetId="12" hidden="1">#REF!</definedName>
    <definedName name="___hg65656" hidden="1">#REF!</definedName>
    <definedName name="___hub0207" localSheetId="11">[7]AL905!#REF!</definedName>
    <definedName name="___LIA1" localSheetId="11">#REF!</definedName>
    <definedName name="___LIA2" localSheetId="11">#REF!</definedName>
    <definedName name="___LMT1" localSheetId="11">'[6]I-B'!$G$1:$G$65536</definedName>
    <definedName name="___LMT2" localSheetId="11">'[6]I-BR'!$G$1:$G$65536</definedName>
    <definedName name="___PL1" localSheetId="11">#REF!</definedName>
    <definedName name="___PL2" localSheetId="11">#REF!</definedName>
    <definedName name="___PP2" localSheetId="11">#REF!</definedName>
    <definedName name="___PP3" localSheetId="11">#REF!</definedName>
    <definedName name="___tam2" localSheetId="12" hidden="1">#REF!</definedName>
    <definedName name="___tam2" localSheetId="8" hidden="1">#REF!</definedName>
    <definedName name="___tam2" localSheetId="7" hidden="1">#REF!</definedName>
    <definedName name="___tam2" hidden="1">#REF!</definedName>
    <definedName name="___UAE1" localSheetId="11">[5]Sheet4!$D$116:$D$207</definedName>
    <definedName name="___UAE2" localSheetId="11">[5]Sheet4!$Q$14:$Q$105</definedName>
    <definedName name="___UK1" localSheetId="11">[5]Sheet4!$F$324:$F$415</definedName>
    <definedName name="___UK2" localSheetId="11">[5]Sheet4!$S$222:$S$313</definedName>
    <definedName name="___USA1" localSheetId="11">[5]Sheet4!$D$428:$D$519</definedName>
    <definedName name="___USA2" localSheetId="11">[5]Sheet4!$Q$326:$Q$417</definedName>
    <definedName name="__1_C_1">NA()</definedName>
    <definedName name="__123Graph_A" localSheetId="11" hidden="1">'[8]34-38.2'!#REF!</definedName>
    <definedName name="__123Graph_A" localSheetId="10" hidden="1">'[8]34-38.2'!#REF!</definedName>
    <definedName name="__123Graph_A" localSheetId="12" hidden="1">'[8]34-38.2'!#REF!</definedName>
    <definedName name="__123Graph_A" localSheetId="8" hidden="1">'[8]34-38.2'!#REF!</definedName>
    <definedName name="__123Graph_A" localSheetId="7" hidden="1">'[8]34-38.2'!#REF!</definedName>
    <definedName name="__123Graph_A" localSheetId="2" hidden="1">'[8]34-38.2'!#REF!</definedName>
    <definedName name="__123Graph_A" localSheetId="3" hidden="1">'[8]34-38.2'!#REF!</definedName>
    <definedName name="__123Graph_A" hidden="1">'[8]34-38.2'!#REF!</definedName>
    <definedName name="__123Graph_ACHART1" localSheetId="11" hidden="1">[9]FG!#REF!</definedName>
    <definedName name="__123Graph_ACHART1" localSheetId="12" hidden="1">[9]FG!#REF!</definedName>
    <definedName name="__123Graph_ACHART1" localSheetId="8" hidden="1">[9]FG!#REF!</definedName>
    <definedName name="__123Graph_ACHART1" localSheetId="7" hidden="1">[9]FG!#REF!</definedName>
    <definedName name="__123Graph_ACHART1" localSheetId="2" hidden="1">[9]FG!#REF!</definedName>
    <definedName name="__123Graph_ACHART1" localSheetId="3" hidden="1">[9]FG!#REF!</definedName>
    <definedName name="__123Graph_ACHART1" hidden="1">[9]FG!#REF!</definedName>
    <definedName name="__123Graph_ACHART2" localSheetId="11" hidden="1">[9]FG!#REF!</definedName>
    <definedName name="__123Graph_ACHART2" localSheetId="12" hidden="1">[9]FG!#REF!</definedName>
    <definedName name="__123Graph_ACHART2" localSheetId="8" hidden="1">[9]FG!#REF!</definedName>
    <definedName name="__123Graph_ACHART2" localSheetId="7" hidden="1">[9]FG!#REF!</definedName>
    <definedName name="__123Graph_ACHART2" localSheetId="2" hidden="1">[9]FG!#REF!</definedName>
    <definedName name="__123Graph_ACHART2" localSheetId="3" hidden="1">[9]FG!#REF!</definedName>
    <definedName name="__123Graph_ACHART2" hidden="1">[9]FG!#REF!</definedName>
    <definedName name="__123Graph_ACURRENT" hidden="1">[9]NORMAL!$E$29:$E$44</definedName>
    <definedName name="__123Graph_B" localSheetId="11" hidden="1">'[8]34-38.2'!#REF!</definedName>
    <definedName name="__123Graph_B" localSheetId="10" hidden="1">'[8]34-38.2'!#REF!</definedName>
    <definedName name="__123Graph_B" localSheetId="12" hidden="1">'[8]34-38.2'!#REF!</definedName>
    <definedName name="__123Graph_B" localSheetId="8" hidden="1">'[8]34-38.2'!#REF!</definedName>
    <definedName name="__123Graph_B" localSheetId="7" hidden="1">'[8]34-38.2'!#REF!</definedName>
    <definedName name="__123Graph_B" localSheetId="2" hidden="1">'[8]34-38.2'!#REF!</definedName>
    <definedName name="__123Graph_B" localSheetId="3" hidden="1">'[8]34-38.2'!#REF!</definedName>
    <definedName name="__123Graph_B" hidden="1">'[8]34-38.2'!#REF!</definedName>
    <definedName name="__123Graph_BCURRENT" hidden="1">[9]NORMAL!$F$29:$F$44</definedName>
    <definedName name="__123Graph_C" localSheetId="11" hidden="1">'[8]34-38.2'!#REF!</definedName>
    <definedName name="__123Graph_C" localSheetId="10" hidden="1">'[8]34-38.2'!#REF!</definedName>
    <definedName name="__123Graph_C" localSheetId="12" hidden="1">'[8]34-38.2'!#REF!</definedName>
    <definedName name="__123Graph_C" localSheetId="8" hidden="1">'[8]34-38.2'!#REF!</definedName>
    <definedName name="__123Graph_C" localSheetId="7" hidden="1">'[8]34-38.2'!#REF!</definedName>
    <definedName name="__123Graph_C" localSheetId="2" hidden="1">'[8]34-38.2'!#REF!</definedName>
    <definedName name="__123Graph_C" localSheetId="3" hidden="1">'[8]34-38.2'!#REF!</definedName>
    <definedName name="__123Graph_C" hidden="1">'[8]34-38.2'!#REF!</definedName>
    <definedName name="__123Graph_CCURRENT" localSheetId="11" hidden="1">[9]NORMAL!#REF!</definedName>
    <definedName name="__123Graph_CCURRENT" localSheetId="12" hidden="1">[9]NORMAL!#REF!</definedName>
    <definedName name="__123Graph_CCURRENT" localSheetId="8" hidden="1">[9]NORMAL!#REF!</definedName>
    <definedName name="__123Graph_CCURRENT" localSheetId="7" hidden="1">[9]NORMAL!#REF!</definedName>
    <definedName name="__123Graph_CCURRENT" localSheetId="2" hidden="1">[9]NORMAL!#REF!</definedName>
    <definedName name="__123Graph_CCURRENT" localSheetId="3" hidden="1">[9]NORMAL!#REF!</definedName>
    <definedName name="__123Graph_CCURRENT" hidden="1">[9]NORMAL!#REF!</definedName>
    <definedName name="__123Graph_D" localSheetId="11" hidden="1">'[8]34-38.2'!#REF!</definedName>
    <definedName name="__123Graph_D" localSheetId="12" hidden="1">'[8]34-38.2'!#REF!</definedName>
    <definedName name="__123Graph_D" localSheetId="8" hidden="1">'[8]34-38.2'!#REF!</definedName>
    <definedName name="__123Graph_D" localSheetId="7" hidden="1">'[8]34-38.2'!#REF!</definedName>
    <definedName name="__123Graph_D" localSheetId="2" hidden="1">'[8]34-38.2'!#REF!</definedName>
    <definedName name="__123Graph_D" localSheetId="3" hidden="1">'[8]34-38.2'!#REF!</definedName>
    <definedName name="__123Graph_D" hidden="1">'[8]34-38.2'!#REF!</definedName>
    <definedName name="__123Graph_DCURRENT" hidden="1">[9]NORMAL!$G$29:$G$44</definedName>
    <definedName name="__123Graph_E" localSheetId="11" hidden="1">'[8]34-38.2'!#REF!</definedName>
    <definedName name="__123Graph_E" localSheetId="10" hidden="1">'[8]34-38.2'!#REF!</definedName>
    <definedName name="__123Graph_E" localSheetId="12" hidden="1">'[8]34-38.2'!#REF!</definedName>
    <definedName name="__123Graph_E" localSheetId="8" hidden="1">'[8]34-38.2'!#REF!</definedName>
    <definedName name="__123Graph_E" localSheetId="7" hidden="1">'[8]34-38.2'!#REF!</definedName>
    <definedName name="__123Graph_E" localSheetId="2" hidden="1">'[8]34-38.2'!#REF!</definedName>
    <definedName name="__123Graph_E" localSheetId="3" hidden="1">'[8]34-38.2'!#REF!</definedName>
    <definedName name="__123Graph_E" hidden="1">'[8]34-38.2'!#REF!</definedName>
    <definedName name="__123Graph_ECURRENT" hidden="1">[9]NORMAL!$H$29:$H$44</definedName>
    <definedName name="__123Graph_F" hidden="1">[9]NORMAL!$I$38:$I$60</definedName>
    <definedName name="__123Graph_FCURRENT" hidden="1">[9]NORMAL!$I$38:$I$60</definedName>
    <definedName name="__123Graph_New" localSheetId="12" hidden="1">[10]Notes!#REF!</definedName>
    <definedName name="__123Graph_New" localSheetId="8" hidden="1">[10]Notes!#REF!</definedName>
    <definedName name="__123Graph_New" localSheetId="7" hidden="1">[10]Notes!#REF!</definedName>
    <definedName name="__123Graph_New" hidden="1">[10]Notes!#REF!</definedName>
    <definedName name="__123Graph_X" localSheetId="11" hidden="1">[11]A!#REF!</definedName>
    <definedName name="__123Graph_X" localSheetId="10" hidden="1">[11]A!#REF!</definedName>
    <definedName name="__123Graph_X" localSheetId="12" hidden="1">[11]A!#REF!</definedName>
    <definedName name="__123Graph_X" localSheetId="8" hidden="1">[11]A!#REF!</definedName>
    <definedName name="__123Graph_X" localSheetId="7" hidden="1">[11]A!#REF!</definedName>
    <definedName name="__123Graph_X" localSheetId="2" hidden="1">[11]A!#REF!</definedName>
    <definedName name="__123Graph_X" localSheetId="3" hidden="1">[11]A!#REF!</definedName>
    <definedName name="__123Graph_X" hidden="1">[11]A!#REF!</definedName>
    <definedName name="__2_C_1_1">NA()</definedName>
    <definedName name="__3_C_1_2">NA()</definedName>
    <definedName name="__a99999" localSheetId="11">#REF!</definedName>
    <definedName name="__ASH1" localSheetId="11">[5]Sheet4!$B$524:$E$625</definedName>
    <definedName name="__ASH2" localSheetId="11">[5]Sheet4!$P$422:$Q$523</definedName>
    <definedName name="__ASS1" localSheetId="11">#REF!</definedName>
    <definedName name="__ASS2" localSheetId="11">#REF!</definedName>
    <definedName name="__BSD1" localSheetId="11">#REF!</definedName>
    <definedName name="__BSH1" localSheetId="11">#REF!</definedName>
    <definedName name="__BSP1" localSheetId="11">#REF!</definedName>
    <definedName name="__BSS1" localSheetId="11">#REF!</definedName>
    <definedName name="__BST1" localSheetId="11">#REF!</definedName>
    <definedName name="__Col1" localSheetId="11">#REF!</definedName>
    <definedName name="__crt1" localSheetId="11">'[6]I-B'!$B$1:$B$65536</definedName>
    <definedName name="__crt2" localSheetId="11">'[6]I-BR'!$B$1:$B$65536</definedName>
    <definedName name="__EPZ1" localSheetId="11">[5]Sheet4!$F$428:$F$519</definedName>
    <definedName name="__EPZ2" localSheetId="11">[5]Sheet4!$S$326:$S$417</definedName>
    <definedName name="__FMT1" localSheetId="11">'[6]I-B'!$E$1:$E$65536</definedName>
    <definedName name="__FMT2" localSheetId="11">'[6]I-BR'!$E$1:$E$65536</definedName>
    <definedName name="__hg65656" localSheetId="12" hidden="1">#REF!</definedName>
    <definedName name="__hg65656" hidden="1">#REF!</definedName>
    <definedName name="__hub0207" localSheetId="11">[12]AL905!#REF!</definedName>
    <definedName name="__IEC1" localSheetId="11">#REF!</definedName>
    <definedName name="__IED1" localSheetId="11">#REF!</definedName>
    <definedName name="__IEH1" localSheetId="11">#REF!</definedName>
    <definedName name="__IEP1" localSheetId="11">#REF!</definedName>
    <definedName name="__IES1" localSheetId="11">#REF!</definedName>
    <definedName name="__IET1" localSheetId="11">#REF!</definedName>
    <definedName name="__LIA1" localSheetId="11">#REF!</definedName>
    <definedName name="__LIA2" localSheetId="11">#REF!</definedName>
    <definedName name="__LMT1" localSheetId="11">'[6]I-B'!$G$1:$G$65536</definedName>
    <definedName name="__LMT2" localSheetId="11">'[6]I-BR'!$G$1:$G$65536</definedName>
    <definedName name="__PL1" localSheetId="11">#REF!</definedName>
    <definedName name="__PL2" localSheetId="11">#REF!</definedName>
    <definedName name="__PP2" localSheetId="11">#REF!</definedName>
    <definedName name="__PP3" localSheetId="11">#REF!</definedName>
    <definedName name="__SAL2003" localSheetId="11">#REF!</definedName>
    <definedName name="__SAL2004" localSheetId="11">#REF!</definedName>
    <definedName name="__tam2" localSheetId="12" hidden="1">#REF!</definedName>
    <definedName name="__tam2" localSheetId="8" hidden="1">#REF!</definedName>
    <definedName name="__tam2" localSheetId="7" hidden="1">#REF!</definedName>
    <definedName name="__tam2" hidden="1">#REF!</definedName>
    <definedName name="__TMO1" localSheetId="11">'[13]BS-OVS'!#REF!</definedName>
    <definedName name="__UAE1" localSheetId="11">[5]Sheet4!$D$116:$D$207</definedName>
    <definedName name="__UAE2" localSheetId="11">[5]Sheet4!$Q$14:$Q$105</definedName>
    <definedName name="__UK1" localSheetId="11">[5]Sheet4!$F$324:$F$415</definedName>
    <definedName name="__UK2" localSheetId="11">[5]Sheet4!$S$222:$S$313</definedName>
    <definedName name="__USA1" localSheetId="11">[5]Sheet4!$D$428:$D$519</definedName>
    <definedName name="__USA2" localSheetId="11">[5]Sheet4!$Q$326:$Q$417</definedName>
    <definedName name="_1" localSheetId="11">#REF!</definedName>
    <definedName name="_1.1" localSheetId="11">#REF!</definedName>
    <definedName name="_1.2" localSheetId="11">'[14]Abu Dhabi'!#REF!</definedName>
    <definedName name="_1__123Graph_ACHART_1" hidden="1">'[15]Annexure "C"'!$C$19:$H$19</definedName>
    <definedName name="_1__123Graph_AChart_10B" localSheetId="12" hidden="1">[16]OtherKPI!#REF!</definedName>
    <definedName name="_1__123Graph_AChart_10B" localSheetId="8" hidden="1">[16]OtherKPI!#REF!</definedName>
    <definedName name="_1__123Graph_AChart_10B" localSheetId="7" hidden="1">[16]OtherKPI!#REF!</definedName>
    <definedName name="_1__123Graph_AChart_10B" hidden="1">[16]OtherKPI!#REF!</definedName>
    <definedName name="_1_C_1">NA()</definedName>
    <definedName name="_10" localSheetId="11">#REF!</definedName>
    <definedName name="_10__123Graph_AChart_20C" localSheetId="12" hidden="1">[16]OtherKPI!#REF!</definedName>
    <definedName name="_10__123Graph_AChart_20C" localSheetId="8" hidden="1">[16]OtherKPI!#REF!</definedName>
    <definedName name="_10__123Graph_AChart_20C" localSheetId="7" hidden="1">[16]OtherKPI!#REF!</definedName>
    <definedName name="_10__123Graph_AChart_20C" hidden="1">[16]OtherKPI!#REF!</definedName>
    <definedName name="_102Excel_BuiltIn_Print_Area_5_1_1_1_1_1_1_1">NA()</definedName>
    <definedName name="_103Excel_BuiltIn_Print_Area_5_1_1_1_1_1_1_1_1_1">NA()</definedName>
    <definedName name="_108Excel_BuiltIn_Print_Area_2_1_1_1_1_1_1">NA()</definedName>
    <definedName name="_109Excel_BuiltIn_Print_Area_2_1_1_1_1_1_2">NA()</definedName>
    <definedName name="_11" localSheetId="11">#REF!</definedName>
    <definedName name="_11__123Graph_AChart_21C" localSheetId="12" hidden="1">[16]OtherKPI!#REF!</definedName>
    <definedName name="_11__123Graph_AChart_21C" localSheetId="8" hidden="1">[16]OtherKPI!#REF!</definedName>
    <definedName name="_11__123Graph_AChart_21C" localSheetId="7" hidden="1">[16]OtherKPI!#REF!</definedName>
    <definedName name="_11__123Graph_AChart_21C" hidden="1">[16]OtherKPI!#REF!</definedName>
    <definedName name="_110Excel_BuiltIn_Print_Area_2_1_1_1_1_1_1_1">NA()</definedName>
    <definedName name="_111Excel_BuiltIn_Print_Area_2_1_1_1_1_1_1_1_1_1">NA()</definedName>
    <definedName name="_12" localSheetId="11">#REF!</definedName>
    <definedName name="_12__123Graph_AChart_22C" localSheetId="12" hidden="1">[16]OtherKPI!#REF!</definedName>
    <definedName name="_12__123Graph_AChart_22C" localSheetId="8" hidden="1">[16]OtherKPI!#REF!</definedName>
    <definedName name="_12__123Graph_AChart_22C" localSheetId="7" hidden="1">[16]OtherKPI!#REF!</definedName>
    <definedName name="_12__123Graph_AChart_22C" hidden="1">[16]OtherKPI!#REF!</definedName>
    <definedName name="_122Excel_BuiltIn_Print_Area_5_1_1_1_2">NA()</definedName>
    <definedName name="_123" localSheetId="11">#REF!</definedName>
    <definedName name="_123graph" localSheetId="12" hidden="1">'[17]PORT-FOL(1)'!#REF!</definedName>
    <definedName name="_123graph" hidden="1">'[17]PORT-FOL(1)'!#REF!</definedName>
    <definedName name="_123Graph_X" localSheetId="12" hidden="1">'[17]PORT-FOL(1)'!#REF!</definedName>
    <definedName name="_123Graph_X" hidden="1">'[17]PORT-FOL(1)'!#REF!</definedName>
    <definedName name="_125Excel_BuiltIn_Print_Area_5_1_1_1_1_1_1_1">NA()</definedName>
    <definedName name="_126Excel_BuiltIn_Print_Area_5_1_1_1_1_1_1_1_1_1">NA()</definedName>
    <definedName name="_13" localSheetId="11">#REF!</definedName>
    <definedName name="_13__123Graph_AChart_23C" localSheetId="12" hidden="1">[16]OtherKPI!#REF!</definedName>
    <definedName name="_13__123Graph_AChart_23C" localSheetId="8" hidden="1">[16]OtherKPI!#REF!</definedName>
    <definedName name="_13__123Graph_AChart_23C" localSheetId="7" hidden="1">[16]OtherKPI!#REF!</definedName>
    <definedName name="_13__123Graph_AChart_23C" hidden="1">[16]OtherKPI!#REF!</definedName>
    <definedName name="_14" localSheetId="11">#REF!</definedName>
    <definedName name="_14__123Graph_AChart_24C" localSheetId="12" hidden="1">[16]OtherKPI!#REF!</definedName>
    <definedName name="_14__123Graph_AChart_24C" localSheetId="8" hidden="1">[16]OtherKPI!#REF!</definedName>
    <definedName name="_14__123Graph_AChart_24C" localSheetId="7" hidden="1">[16]OtherKPI!#REF!</definedName>
    <definedName name="_14__123Graph_AChart_24C" hidden="1">[16]OtherKPI!#REF!</definedName>
    <definedName name="_140Excel_BuiltIn_Print_Titles_14_1_1_1_1">NA()</definedName>
    <definedName name="_141Excel_BuiltIn_Print_Area_5_1_1_1_2">NA()</definedName>
    <definedName name="_144Excel_BuiltIn_Print_Area_5_1_1_1_1_1_1_1">NA()</definedName>
    <definedName name="_145Excel_BuiltIn_Print_Area_5_1_1_1_1_1_1_1_1_1">NA()</definedName>
    <definedName name="_147Excel_BuiltIn_Print_Titles_17_1_1_2">NA()</definedName>
    <definedName name="_148Excel_BuiltIn_Print_Titles_17_1_1_1_1">NA()</definedName>
    <definedName name="_149Excel_BuiltIn_Print_Titles_17_1_1_1_1_1_1">NA()</definedName>
    <definedName name="_15" localSheetId="11">#REF!</definedName>
    <definedName name="_15__123Graph_AChart_25C" localSheetId="12" hidden="1">[16]OtherKPI!#REF!</definedName>
    <definedName name="_15__123Graph_AChart_25C" localSheetId="8" hidden="1">[16]OtherKPI!#REF!</definedName>
    <definedName name="_15__123Graph_AChart_25C" localSheetId="7" hidden="1">[16]OtherKPI!#REF!</definedName>
    <definedName name="_15__123Graph_AChart_25C" hidden="1">[16]OtherKPI!#REF!</definedName>
    <definedName name="_150Excel_BuiltIn_Print_Titles_2_1_1_1">NA()</definedName>
    <definedName name="_159Excel_BuiltIn_Print_Titles_7_1_1_1">NA()</definedName>
    <definedName name="_16" localSheetId="11">#REF!</definedName>
    <definedName name="_16__123Graph_AChart_26C" localSheetId="12" hidden="1">[16]OtherKPI!#REF!</definedName>
    <definedName name="_16__123Graph_AChart_26C" localSheetId="8" hidden="1">[16]OtherKPI!#REF!</definedName>
    <definedName name="_16__123Graph_AChart_26C" localSheetId="7" hidden="1">[16]OtherKPI!#REF!</definedName>
    <definedName name="_16__123Graph_AChart_26C" hidden="1">[16]OtherKPI!#REF!</definedName>
    <definedName name="_169Excel_BuiltIn_Print_Titles_14_1_1_1_1">NA()</definedName>
    <definedName name="_17" localSheetId="11">#REF!</definedName>
    <definedName name="_17__123Graph_AChart_27C" localSheetId="12" hidden="1">[16]OtherKPI!#REF!</definedName>
    <definedName name="_17__123Graph_AChart_27C" localSheetId="8" hidden="1">[16]OtherKPI!#REF!</definedName>
    <definedName name="_17__123Graph_AChart_27C" localSheetId="7" hidden="1">[16]OtherKPI!#REF!</definedName>
    <definedName name="_17__123Graph_AChart_27C" hidden="1">[16]OtherKPI!#REF!</definedName>
    <definedName name="_177Excel_BuiltIn_Print_Titles_17_1_1_2">NA()</definedName>
    <definedName name="_178Excel_BuiltIn_Print_Titles_17_1_1_1_1">NA()</definedName>
    <definedName name="_179Excel_BuiltIn_Print_Titles_17_1_1_1_1_1_1">NA()</definedName>
    <definedName name="_18" localSheetId="11">#REF!</definedName>
    <definedName name="_18__123Graph_AChart_2A" localSheetId="12" hidden="1">[16]OtherKPI!#REF!</definedName>
    <definedName name="_18__123Graph_AChart_2A" localSheetId="8" hidden="1">[16]OtherKPI!#REF!</definedName>
    <definedName name="_18__123Graph_AChart_2A" localSheetId="7" hidden="1">[16]OtherKPI!#REF!</definedName>
    <definedName name="_18__123Graph_AChart_2A" hidden="1">[16]OtherKPI!#REF!</definedName>
    <definedName name="_180Excel_BuiltIn_Print_Titles_2_1_1_1">NA()</definedName>
    <definedName name="_19" localSheetId="11">#REF!</definedName>
    <definedName name="_19__123Graph_AChart_3A" localSheetId="12" hidden="1">[16]OtherKPI!#REF!</definedName>
    <definedName name="_19__123Graph_AChart_3A" localSheetId="8" hidden="1">[16]OtherKPI!#REF!</definedName>
    <definedName name="_19__123Graph_AChart_3A" localSheetId="7" hidden="1">[16]OtherKPI!#REF!</definedName>
    <definedName name="_19__123Graph_AChart_3A" hidden="1">[16]OtherKPI!#REF!</definedName>
    <definedName name="_191Excel_BuiltIn_Print_Titles_7_1_1_1">NA()</definedName>
    <definedName name="_2" localSheetId="11">#REF!</definedName>
    <definedName name="_2.1" localSheetId="11">#REF!</definedName>
    <definedName name="_2.2" localSheetId="11">'[14]Abu Dhabi'!#REF!</definedName>
    <definedName name="_2__123Graph_ACHART_1" localSheetId="12" hidden="1">'[18]PORT-FOL(1)'!#REF!</definedName>
    <definedName name="_2__123Graph_ACHART_1" hidden="1">'[18]PORT-FOL(1)'!#REF!</definedName>
    <definedName name="_2__123Graph_AChart_11B" localSheetId="12" hidden="1">[16]OtherKPI!#REF!</definedName>
    <definedName name="_2__123Graph_AChart_11B" localSheetId="8" hidden="1">[16]OtherKPI!#REF!</definedName>
    <definedName name="_2__123Graph_AChart_11B" localSheetId="7" hidden="1">[16]OtherKPI!#REF!</definedName>
    <definedName name="_2__123Graph_AChart_11B" hidden="1">[16]OtherKPI!#REF!</definedName>
    <definedName name="_2__123Graph_BCHART_1" hidden="1">'[15]Annexure "C"'!$C$20:$H$20</definedName>
    <definedName name="_2_C_1_1">NA()</definedName>
    <definedName name="_20" localSheetId="11">#REF!</definedName>
    <definedName name="_20__123Graph_AChart_4A" localSheetId="12" hidden="1">[16]OtherKPI!#REF!</definedName>
    <definedName name="_20__123Graph_AChart_4A" localSheetId="8" hidden="1">[16]OtherKPI!#REF!</definedName>
    <definedName name="_20__123Graph_AChart_4A" localSheetId="7" hidden="1">[16]OtherKPI!#REF!</definedName>
    <definedName name="_20__123Graph_AChart_4A" hidden="1">[16]OtherKPI!#REF!</definedName>
    <definedName name="_203Excel_BuiltIn_Print_Titles_14_1_1_1_1">NA()</definedName>
    <definedName name="_21" localSheetId="11">#REF!</definedName>
    <definedName name="_21__123Graph_AChart_5A" localSheetId="12" hidden="1">[16]OtherKPI!#REF!</definedName>
    <definedName name="_21__123Graph_AChart_5A" localSheetId="8" hidden="1">[16]OtherKPI!#REF!</definedName>
    <definedName name="_21__123Graph_AChart_5A" localSheetId="7" hidden="1">[16]OtherKPI!#REF!</definedName>
    <definedName name="_21__123Graph_AChart_5A" hidden="1">[16]OtherKPI!#REF!</definedName>
    <definedName name="_216Excel_BuiltIn_Print_Titles_17_1_1_2">NA()</definedName>
    <definedName name="_217Excel_BuiltIn_Print_Titles_17_1_1_1_1">NA()</definedName>
    <definedName name="_218Excel_BuiltIn_Print_Titles_17_1_1_1_1_1_1">NA()</definedName>
    <definedName name="_219Excel_BuiltIn_Print_Titles_2_1_1_1">NA()</definedName>
    <definedName name="_22__123Graph_AChart_6A" localSheetId="12" hidden="1">[16]OtherKPI!#REF!</definedName>
    <definedName name="_22__123Graph_AChart_6A" localSheetId="8" hidden="1">[16]OtherKPI!#REF!</definedName>
    <definedName name="_22__123Graph_AChart_6A" localSheetId="7" hidden="1">[16]OtherKPI!#REF!</definedName>
    <definedName name="_22__123Graph_AChart_6A" hidden="1">[16]OtherKPI!#REF!</definedName>
    <definedName name="_23__123Graph_AChart_7A" localSheetId="12" hidden="1">[16]OtherKPI!#REF!</definedName>
    <definedName name="_23__123Graph_AChart_7A" localSheetId="8" hidden="1">[16]OtherKPI!#REF!</definedName>
    <definedName name="_23__123Graph_AChart_7A" localSheetId="7" hidden="1">[16]OtherKPI!#REF!</definedName>
    <definedName name="_23__123Graph_AChart_7A" hidden="1">[16]OtherKPI!#REF!</definedName>
    <definedName name="_234Excel_BuiltIn_Print_Titles_7_1_1_1">NA()</definedName>
    <definedName name="_24__123Graph_AChart_8A" localSheetId="12" hidden="1">[16]OtherKPI!#REF!</definedName>
    <definedName name="_24__123Graph_AChart_8A" localSheetId="8" hidden="1">[16]OtherKPI!#REF!</definedName>
    <definedName name="_24__123Graph_AChart_8A" localSheetId="7" hidden="1">[16]OtherKPI!#REF!</definedName>
    <definedName name="_24__123Graph_AChart_8A" hidden="1">[16]OtherKPI!#REF!</definedName>
    <definedName name="_24_06_2004" localSheetId="11">#REF!</definedName>
    <definedName name="_25__123Graph_AChart_9A" localSheetId="12" hidden="1">[16]OtherKPI!#REF!</definedName>
    <definedName name="_25__123Graph_AChart_9A" localSheetId="8" hidden="1">[16]OtherKPI!#REF!</definedName>
    <definedName name="_25__123Graph_AChart_9A" localSheetId="7" hidden="1">[16]OtherKPI!#REF!</definedName>
    <definedName name="_25__123Graph_AChart_9A" hidden="1">[16]OtherKPI!#REF!</definedName>
    <definedName name="_26__123Graph_BChart_12B" localSheetId="12" hidden="1">[16]OtherKPI!#REF!</definedName>
    <definedName name="_26__123Graph_BChart_12B" localSheetId="8" hidden="1">[16]OtherKPI!#REF!</definedName>
    <definedName name="_26__123Graph_BChart_12B" localSheetId="7" hidden="1">[16]OtherKPI!#REF!</definedName>
    <definedName name="_26__123Graph_BChart_12B" hidden="1">[16]OtherKPI!#REF!</definedName>
    <definedName name="_27__123Graph_BChart_13B" localSheetId="12" hidden="1">[16]OtherKPI!#REF!</definedName>
    <definedName name="_27__123Graph_BChart_13B" localSheetId="8" hidden="1">[16]OtherKPI!#REF!</definedName>
    <definedName name="_27__123Graph_BChart_13B" localSheetId="7" hidden="1">[16]OtherKPI!#REF!</definedName>
    <definedName name="_27__123Graph_BChart_13B" hidden="1">[16]OtherKPI!#REF!</definedName>
    <definedName name="_28__123Graph_BChart_16B" localSheetId="12" hidden="1">[16]OtherKPI!#REF!</definedName>
    <definedName name="_28__123Graph_BChart_16B" localSheetId="8" hidden="1">[16]OtherKPI!#REF!</definedName>
    <definedName name="_28__123Graph_BChart_16B" localSheetId="7" hidden="1">[16]OtherKPI!#REF!</definedName>
    <definedName name="_28__123Graph_BChart_16B" hidden="1">[16]OtherKPI!#REF!</definedName>
    <definedName name="_29__123Graph_BChart_17B" localSheetId="12" hidden="1">[16]OtherKPI!#REF!</definedName>
    <definedName name="_29__123Graph_BChart_17B" localSheetId="8" hidden="1">[16]OtherKPI!#REF!</definedName>
    <definedName name="_29__123Graph_BChart_17B" localSheetId="7" hidden="1">[16]OtherKPI!#REF!</definedName>
    <definedName name="_29__123Graph_BChart_17B" hidden="1">[16]OtherKPI!#REF!</definedName>
    <definedName name="_29_07_2004" localSheetId="11">#REF!</definedName>
    <definedName name="_3" localSheetId="11">#REF!</definedName>
    <definedName name="_3.1" localSheetId="11">[19]Sheet4!$A$110</definedName>
    <definedName name="_3.2" localSheetId="11">[19]Sheet4!$O$8</definedName>
    <definedName name="_3.3" localSheetId="11">'[20]LS-UAE'!#REF!</definedName>
    <definedName name="_3__123Graph_AChart_12B" localSheetId="12" hidden="1">[16]OtherKPI!#REF!</definedName>
    <definedName name="_3__123Graph_AChart_12B" localSheetId="8" hidden="1">[16]OtherKPI!#REF!</definedName>
    <definedName name="_3__123Graph_AChart_12B" localSheetId="7" hidden="1">[16]OtherKPI!#REF!</definedName>
    <definedName name="_3__123Graph_AChart_12B" hidden="1">[16]OtherKPI!#REF!</definedName>
    <definedName name="_3__123Graph_CCHART_1" hidden="1">'[15]Annexure "C"'!$C$21:$H$21</definedName>
    <definedName name="_3__123Graph_XCHART_1" localSheetId="12" hidden="1">'[18]PORT-FOL(1)'!#REF!</definedName>
    <definedName name="_3__123Graph_XCHART_1" hidden="1">'[18]PORT-FOL(1)'!#REF!</definedName>
    <definedName name="_3_C_1_2">NA()</definedName>
    <definedName name="_30__123Graph_BChart_18B" localSheetId="12" hidden="1">[16]OtherKPI!#REF!</definedName>
    <definedName name="_30__123Graph_BChart_18B" localSheetId="8" hidden="1">[16]OtherKPI!#REF!</definedName>
    <definedName name="_30__123Graph_BChart_18B" localSheetId="7" hidden="1">[16]OtherKPI!#REF!</definedName>
    <definedName name="_30__123Graph_BChart_18B" hidden="1">[16]OtherKPI!#REF!</definedName>
    <definedName name="_31__123Graph_BChart_21C" localSheetId="12" hidden="1">[16]OtherKPI!#REF!</definedName>
    <definedName name="_31__123Graph_BChart_21C" localSheetId="8" hidden="1">[16]OtherKPI!#REF!</definedName>
    <definedName name="_31__123Graph_BChart_21C" localSheetId="7" hidden="1">[16]OtherKPI!#REF!</definedName>
    <definedName name="_31__123Graph_BChart_21C" hidden="1">[16]OtherKPI!#REF!</definedName>
    <definedName name="_32__123Graph_BChart_22C" localSheetId="12" hidden="1">[16]OtherKPI!#REF!</definedName>
    <definedName name="_32__123Graph_BChart_22C" localSheetId="8" hidden="1">[16]OtherKPI!#REF!</definedName>
    <definedName name="_32__123Graph_BChart_22C" localSheetId="7" hidden="1">[16]OtherKPI!#REF!</definedName>
    <definedName name="_32__123Graph_BChart_22C" hidden="1">[16]OtherKPI!#REF!</definedName>
    <definedName name="_33__123Graph_BChart_23C" localSheetId="12" hidden="1">[16]OtherKPI!#REF!</definedName>
    <definedName name="_33__123Graph_BChart_23C" localSheetId="8" hidden="1">[16]OtherKPI!#REF!</definedName>
    <definedName name="_33__123Graph_BChart_23C" localSheetId="7" hidden="1">[16]OtherKPI!#REF!</definedName>
    <definedName name="_33__123Graph_BChart_23C" hidden="1">[16]OtherKPI!#REF!</definedName>
    <definedName name="_34__123Graph_BChart_24C" localSheetId="12" hidden="1">[16]OtherKPI!#REF!</definedName>
    <definedName name="_34__123Graph_BChart_24C" localSheetId="8" hidden="1">[16]OtherKPI!#REF!</definedName>
    <definedName name="_34__123Graph_BChart_24C" localSheetId="7" hidden="1">[16]OtherKPI!#REF!</definedName>
    <definedName name="_34__123Graph_BChart_24C" hidden="1">[16]OtherKPI!#REF!</definedName>
    <definedName name="_35__123Graph_BChart_25C" localSheetId="12" hidden="1">[16]OtherKPI!#REF!</definedName>
    <definedName name="_35__123Graph_BChart_25C" localSheetId="8" hidden="1">[16]OtherKPI!#REF!</definedName>
    <definedName name="_35__123Graph_BChart_25C" localSheetId="7" hidden="1">[16]OtherKPI!#REF!</definedName>
    <definedName name="_35__123Graph_BChart_25C" hidden="1">[16]OtherKPI!#REF!</definedName>
    <definedName name="_36__123Graph_BChart_26C" localSheetId="12" hidden="1">[16]OtherKPI!#REF!</definedName>
    <definedName name="_36__123Graph_BChart_26C" localSheetId="8" hidden="1">[16]OtherKPI!#REF!</definedName>
    <definedName name="_36__123Graph_BChart_26C" localSheetId="7" hidden="1">[16]OtherKPI!#REF!</definedName>
    <definedName name="_36__123Graph_BChart_26C" hidden="1">[16]OtherKPI!#REF!</definedName>
    <definedName name="_37__123Graph_BChart_27C" localSheetId="12" hidden="1">[16]OtherKPI!#REF!</definedName>
    <definedName name="_37__123Graph_BChart_27C" localSheetId="8" hidden="1">[16]OtherKPI!#REF!</definedName>
    <definedName name="_37__123Graph_BChart_27C" localSheetId="7" hidden="1">[16]OtherKPI!#REF!</definedName>
    <definedName name="_37__123Graph_BChart_27C" hidden="1">[16]OtherKPI!#REF!</definedName>
    <definedName name="_38__123Graph_BChart_3A" localSheetId="12" hidden="1">[16]OtherKPI!#REF!</definedName>
    <definedName name="_38__123Graph_BChart_3A" localSheetId="8" hidden="1">[16]OtherKPI!#REF!</definedName>
    <definedName name="_38__123Graph_BChart_3A" localSheetId="7" hidden="1">[16]OtherKPI!#REF!</definedName>
    <definedName name="_38__123Graph_BChart_3A" hidden="1">[16]OtherKPI!#REF!</definedName>
    <definedName name="_39__123Graph_BChart_4A" localSheetId="12" hidden="1">[16]OtherKPI!#REF!</definedName>
    <definedName name="_39__123Graph_BChart_4A" localSheetId="8" hidden="1">[16]OtherKPI!#REF!</definedName>
    <definedName name="_39__123Graph_BChart_4A" localSheetId="7" hidden="1">[16]OtherKPI!#REF!</definedName>
    <definedName name="_39__123Graph_BChart_4A" hidden="1">[16]OtherKPI!#REF!</definedName>
    <definedName name="_4" localSheetId="11">#REF!</definedName>
    <definedName name="_4.1" localSheetId="11">[19]Sheet4!$A$214</definedName>
    <definedName name="_4.2" localSheetId="11">[19]Sheet4!$O$112</definedName>
    <definedName name="_4__123Graph_AChart_13B" localSheetId="12" hidden="1">[16]OtherKPI!#REF!</definedName>
    <definedName name="_4__123Graph_AChart_13B" localSheetId="8" hidden="1">[16]OtherKPI!#REF!</definedName>
    <definedName name="_4__123Graph_AChart_13B" localSheetId="7" hidden="1">[16]OtherKPI!#REF!</definedName>
    <definedName name="_4__123Graph_AChart_13B" hidden="1">[16]OtherKPI!#REF!</definedName>
    <definedName name="_4__123Graph_XCHART_1" hidden="1">'[15]Annexure "C"'!$C$18:$H$18</definedName>
    <definedName name="_40__123Graph_BChart_5A" localSheetId="12" hidden="1">[16]OtherKPI!#REF!</definedName>
    <definedName name="_40__123Graph_BChart_5A" localSheetId="8" hidden="1">[16]OtherKPI!#REF!</definedName>
    <definedName name="_40__123Graph_BChart_5A" localSheetId="7" hidden="1">[16]OtherKPI!#REF!</definedName>
    <definedName name="_40__123Graph_BChart_5A" hidden="1">[16]OtherKPI!#REF!</definedName>
    <definedName name="_41__123Graph_BChart_6A" localSheetId="12" hidden="1">[16]OtherKPI!#REF!</definedName>
    <definedName name="_41__123Graph_BChart_6A" localSheetId="8" hidden="1">[16]OtherKPI!#REF!</definedName>
    <definedName name="_41__123Graph_BChart_6A" localSheetId="7" hidden="1">[16]OtherKPI!#REF!</definedName>
    <definedName name="_41__123Graph_BChart_6A" hidden="1">[16]OtherKPI!#REF!</definedName>
    <definedName name="_42__123Graph_BChart_7A" localSheetId="12" hidden="1">[16]OtherKPI!#REF!</definedName>
    <definedName name="_42__123Graph_BChart_7A" localSheetId="8" hidden="1">[16]OtherKPI!#REF!</definedName>
    <definedName name="_42__123Graph_BChart_7A" localSheetId="7" hidden="1">[16]OtherKPI!#REF!</definedName>
    <definedName name="_42__123Graph_BChart_7A" hidden="1">[16]OtherKPI!#REF!</definedName>
    <definedName name="_43__123Graph_BChart_8A" localSheetId="12" hidden="1">[16]OtherKPI!#REF!</definedName>
    <definedName name="_43__123Graph_BChart_8A" localSheetId="8" hidden="1">[16]OtherKPI!#REF!</definedName>
    <definedName name="_43__123Graph_BChart_8A" localSheetId="7" hidden="1">[16]OtherKPI!#REF!</definedName>
    <definedName name="_43__123Graph_BChart_8A" hidden="1">[16]OtherKPI!#REF!</definedName>
    <definedName name="_44__123Graph_BChart_9A" localSheetId="12" hidden="1">[16]OtherKPI!#REF!</definedName>
    <definedName name="_44__123Graph_BChart_9A" localSheetId="8" hidden="1">[16]OtherKPI!#REF!</definedName>
    <definedName name="_44__123Graph_BChart_9A" localSheetId="7" hidden="1">[16]OtherKPI!#REF!</definedName>
    <definedName name="_44__123Graph_BChart_9A" hidden="1">[16]OtherKPI!#REF!</definedName>
    <definedName name="_45__123Graph_CChart_13B" localSheetId="12" hidden="1">[16]OtherKPI!#REF!</definedName>
    <definedName name="_45__123Graph_CChart_13B" localSheetId="8" hidden="1">[16]OtherKPI!#REF!</definedName>
    <definedName name="_45__123Graph_CChart_13B" localSheetId="7" hidden="1">[16]OtherKPI!#REF!</definedName>
    <definedName name="_45__123Graph_CChart_13B" hidden="1">[16]OtherKPI!#REF!</definedName>
    <definedName name="_46__123Graph_CChart_16B" localSheetId="12" hidden="1">[16]OtherKPI!#REF!</definedName>
    <definedName name="_46__123Graph_CChart_16B" localSheetId="8" hidden="1">[16]OtherKPI!#REF!</definedName>
    <definedName name="_46__123Graph_CChart_16B" localSheetId="7" hidden="1">[16]OtherKPI!#REF!</definedName>
    <definedName name="_46__123Graph_CChart_16B" hidden="1">[16]OtherKPI!#REF!</definedName>
    <definedName name="_47__123Graph_CChart_17B" localSheetId="12" hidden="1">[16]OtherKPI!#REF!</definedName>
    <definedName name="_47__123Graph_CChart_17B" localSheetId="8" hidden="1">[16]OtherKPI!#REF!</definedName>
    <definedName name="_47__123Graph_CChart_17B" localSheetId="7" hidden="1">[16]OtherKPI!#REF!</definedName>
    <definedName name="_47__123Graph_CChart_17B" hidden="1">[16]OtherKPI!#REF!</definedName>
    <definedName name="_48__123Graph_CChart_22C" localSheetId="12" hidden="1">[16]OtherKPI!#REF!</definedName>
    <definedName name="_48__123Graph_CChart_22C" localSheetId="8" hidden="1">[16]OtherKPI!#REF!</definedName>
    <definedName name="_48__123Graph_CChart_22C" localSheetId="7" hidden="1">[16]OtherKPI!#REF!</definedName>
    <definedName name="_48__123Graph_CChart_22C" hidden="1">[16]OtherKPI!#REF!</definedName>
    <definedName name="_49__123Graph_CChart_23C" localSheetId="12" hidden="1">[16]OtherKPI!#REF!</definedName>
    <definedName name="_49__123Graph_CChart_23C" localSheetId="8" hidden="1">[16]OtherKPI!#REF!</definedName>
    <definedName name="_49__123Graph_CChart_23C" localSheetId="7" hidden="1">[16]OtherKPI!#REF!</definedName>
    <definedName name="_49__123Graph_CChart_23C" hidden="1">[16]OtherKPI!#REF!</definedName>
    <definedName name="_5" localSheetId="11">#REF!</definedName>
    <definedName name="_5.1" localSheetId="11">[19]Sheet4!$A$318</definedName>
    <definedName name="_5.2" localSheetId="11">[19]Sheet4!$O$216</definedName>
    <definedName name="_5__123Graph_AChart_16B" localSheetId="12" hidden="1">[16]OtherKPI!#REF!</definedName>
    <definedName name="_5__123Graph_AChart_16B" localSheetId="8" hidden="1">[16]OtherKPI!#REF!</definedName>
    <definedName name="_5__123Graph_AChart_16B" localSheetId="7" hidden="1">[16]OtherKPI!#REF!</definedName>
    <definedName name="_5__123Graph_AChart_16B" hidden="1">[16]OtherKPI!#REF!</definedName>
    <definedName name="_50__123Graph_CChart_24C" localSheetId="12" hidden="1">[16]OtherKPI!#REF!</definedName>
    <definedName name="_50__123Graph_CChart_24C" localSheetId="8" hidden="1">[16]OtherKPI!#REF!</definedName>
    <definedName name="_50__123Graph_CChart_24C" localSheetId="7" hidden="1">[16]OtherKPI!#REF!</definedName>
    <definedName name="_50__123Graph_CChart_24C" hidden="1">[16]OtherKPI!#REF!</definedName>
    <definedName name="_51__123Graph_CChart_25C" localSheetId="12" hidden="1">[16]OtherKPI!#REF!</definedName>
    <definedName name="_51__123Graph_CChart_25C" localSheetId="8" hidden="1">[16]OtherKPI!#REF!</definedName>
    <definedName name="_51__123Graph_CChart_25C" localSheetId="7" hidden="1">[16]OtherKPI!#REF!</definedName>
    <definedName name="_51__123Graph_CChart_25C" hidden="1">[16]OtherKPI!#REF!</definedName>
    <definedName name="_52__123Graph_CChart_26C" localSheetId="12" hidden="1">[16]OtherKPI!#REF!</definedName>
    <definedName name="_52__123Graph_CChart_26C" localSheetId="8" hidden="1">[16]OtherKPI!#REF!</definedName>
    <definedName name="_52__123Graph_CChart_26C" localSheetId="7" hidden="1">[16]OtherKPI!#REF!</definedName>
    <definedName name="_52__123Graph_CChart_26C" hidden="1">[16]OtherKPI!#REF!</definedName>
    <definedName name="_53__123Graph_CChart_4A" localSheetId="12" hidden="1">[16]OtherKPI!#REF!</definedName>
    <definedName name="_53__123Graph_CChart_4A" localSheetId="8" hidden="1">[16]OtherKPI!#REF!</definedName>
    <definedName name="_53__123Graph_CChart_4A" localSheetId="7" hidden="1">[16]OtherKPI!#REF!</definedName>
    <definedName name="_53__123Graph_CChart_4A" hidden="1">[16]OtherKPI!#REF!</definedName>
    <definedName name="_54__123Graph_CChart_5A" localSheetId="12" hidden="1">[16]OtherKPI!#REF!</definedName>
    <definedName name="_54__123Graph_CChart_5A" localSheetId="8" hidden="1">[16]OtherKPI!#REF!</definedName>
    <definedName name="_54__123Graph_CChart_5A" localSheetId="7" hidden="1">[16]OtherKPI!#REF!</definedName>
    <definedName name="_54__123Graph_CChart_5A" hidden="1">[16]OtherKPI!#REF!</definedName>
    <definedName name="_55__123Graph_CChart_6A" localSheetId="12" hidden="1">[16]OtherKPI!#REF!</definedName>
    <definedName name="_55__123Graph_CChart_6A" localSheetId="8" hidden="1">[16]OtherKPI!#REF!</definedName>
    <definedName name="_55__123Graph_CChart_6A" localSheetId="7" hidden="1">[16]OtherKPI!#REF!</definedName>
    <definedName name="_55__123Graph_CChart_6A" hidden="1">[16]OtherKPI!#REF!</definedName>
    <definedName name="_56__123Graph_CChart_7A" localSheetId="12" hidden="1">[16]OtherKPI!#REF!</definedName>
    <definedName name="_56__123Graph_CChart_7A" localSheetId="8" hidden="1">[16]OtherKPI!#REF!</definedName>
    <definedName name="_56__123Graph_CChart_7A" localSheetId="7" hidden="1">[16]OtherKPI!#REF!</definedName>
    <definedName name="_56__123Graph_CChart_7A" hidden="1">[16]OtherKPI!#REF!</definedName>
    <definedName name="_57__123Graph_CChart_8A" localSheetId="12" hidden="1">[16]OtherKPI!#REF!</definedName>
    <definedName name="_57__123Graph_CChart_8A" localSheetId="8" hidden="1">[16]OtherKPI!#REF!</definedName>
    <definedName name="_57__123Graph_CChart_8A" localSheetId="7" hidden="1">[16]OtherKPI!#REF!</definedName>
    <definedName name="_57__123Graph_CChart_8A" hidden="1">[16]OtherKPI!#REF!</definedName>
    <definedName name="_58__123Graph_DChart_13B" localSheetId="12" hidden="1">[16]OtherKPI!#REF!</definedName>
    <definedName name="_58__123Graph_DChart_13B" localSheetId="8" hidden="1">[16]OtherKPI!#REF!</definedName>
    <definedName name="_58__123Graph_DChart_13B" localSheetId="7" hidden="1">[16]OtherKPI!#REF!</definedName>
    <definedName name="_58__123Graph_DChart_13B" hidden="1">[16]OtherKPI!#REF!</definedName>
    <definedName name="_59__123Graph_DChart_16B" localSheetId="12" hidden="1">[16]OtherKPI!#REF!</definedName>
    <definedName name="_59__123Graph_DChart_16B" localSheetId="8" hidden="1">[16]OtherKPI!#REF!</definedName>
    <definedName name="_59__123Graph_DChart_16B" localSheetId="7" hidden="1">[16]OtherKPI!#REF!</definedName>
    <definedName name="_59__123Graph_DChart_16B" hidden="1">[16]OtherKPI!#REF!</definedName>
    <definedName name="_6" localSheetId="11">#REF!</definedName>
    <definedName name="_6.1" localSheetId="11">[19]Sheet4!$A$422</definedName>
    <definedName name="_6.2" localSheetId="11">[19]Sheet4!$O$320</definedName>
    <definedName name="_6__123Graph_AChart_17B" localSheetId="12" hidden="1">[16]OtherKPI!#REF!</definedName>
    <definedName name="_6__123Graph_AChart_17B" localSheetId="8" hidden="1">[16]OtherKPI!#REF!</definedName>
    <definedName name="_6__123Graph_AChart_17B" localSheetId="7" hidden="1">[16]OtherKPI!#REF!</definedName>
    <definedName name="_6__123Graph_AChart_17B" hidden="1">[16]OtherKPI!#REF!</definedName>
    <definedName name="_60__123Graph_DChart_17B" localSheetId="12" hidden="1">[16]OtherKPI!#REF!</definedName>
    <definedName name="_60__123Graph_DChart_17B" localSheetId="8" hidden="1">[16]OtherKPI!#REF!</definedName>
    <definedName name="_60__123Graph_DChart_17B" localSheetId="7" hidden="1">[16]OtherKPI!#REF!</definedName>
    <definedName name="_60__123Graph_DChart_17B" hidden="1">[16]OtherKPI!#REF!</definedName>
    <definedName name="_61__123Graph_DChart_22C" localSheetId="12" hidden="1">[16]OtherKPI!#REF!</definedName>
    <definedName name="_61__123Graph_DChart_22C" localSheetId="8" hidden="1">[16]OtherKPI!#REF!</definedName>
    <definedName name="_61__123Graph_DChart_22C" localSheetId="7" hidden="1">[16]OtherKPI!#REF!</definedName>
    <definedName name="_61__123Graph_DChart_22C" hidden="1">[16]OtherKPI!#REF!</definedName>
    <definedName name="_62__123Graph_DChart_23C" localSheetId="12" hidden="1">[16]OtherKPI!#REF!</definedName>
    <definedName name="_62__123Graph_DChart_23C" localSheetId="8" hidden="1">[16]OtherKPI!#REF!</definedName>
    <definedName name="_62__123Graph_DChart_23C" localSheetId="7" hidden="1">[16]OtherKPI!#REF!</definedName>
    <definedName name="_62__123Graph_DChart_23C" hidden="1">[16]OtherKPI!#REF!</definedName>
    <definedName name="_63__123Graph_DChart_24C" localSheetId="12" hidden="1">[16]OtherKPI!#REF!</definedName>
    <definedName name="_63__123Graph_DChart_24C" localSheetId="8" hidden="1">[16]OtherKPI!#REF!</definedName>
    <definedName name="_63__123Graph_DChart_24C" localSheetId="7" hidden="1">[16]OtherKPI!#REF!</definedName>
    <definedName name="_63__123Graph_DChart_24C" hidden="1">[16]OtherKPI!#REF!</definedName>
    <definedName name="_64__123Graph_DChart_25C" localSheetId="12" hidden="1">[16]OtherKPI!#REF!</definedName>
    <definedName name="_64__123Graph_DChart_25C" localSheetId="8" hidden="1">[16]OtherKPI!#REF!</definedName>
    <definedName name="_64__123Graph_DChart_25C" localSheetId="7" hidden="1">[16]OtherKPI!#REF!</definedName>
    <definedName name="_64__123Graph_DChart_25C" hidden="1">[16]OtherKPI!#REF!</definedName>
    <definedName name="_65__123Graph_DChart_26C" localSheetId="12" hidden="1">[16]OtherKPI!#REF!</definedName>
    <definedName name="_65__123Graph_DChart_26C" localSheetId="8" hidden="1">[16]OtherKPI!#REF!</definedName>
    <definedName name="_65__123Graph_DChart_26C" localSheetId="7" hidden="1">[16]OtherKPI!#REF!</definedName>
    <definedName name="_65__123Graph_DChart_26C" hidden="1">[16]OtherKPI!#REF!</definedName>
    <definedName name="_66__123Graph_DChart_4A" localSheetId="12" hidden="1">[16]OtherKPI!#REF!</definedName>
    <definedName name="_66__123Graph_DChart_4A" localSheetId="8" hidden="1">[16]OtherKPI!#REF!</definedName>
    <definedName name="_66__123Graph_DChart_4A" localSheetId="7" hidden="1">[16]OtherKPI!#REF!</definedName>
    <definedName name="_66__123Graph_DChart_4A" hidden="1">[16]OtherKPI!#REF!</definedName>
    <definedName name="_67__123Graph_DChart_5A" localSheetId="12" hidden="1">[16]OtherKPI!#REF!</definedName>
    <definedName name="_67__123Graph_DChart_5A" localSheetId="8" hidden="1">[16]OtherKPI!#REF!</definedName>
    <definedName name="_67__123Graph_DChart_5A" localSheetId="7" hidden="1">[16]OtherKPI!#REF!</definedName>
    <definedName name="_67__123Graph_DChart_5A" hidden="1">[16]OtherKPI!#REF!</definedName>
    <definedName name="_68__123Graph_DChart_6A" localSheetId="12" hidden="1">[16]OtherKPI!#REF!</definedName>
    <definedName name="_68__123Graph_DChart_6A" localSheetId="8" hidden="1">[16]OtherKPI!#REF!</definedName>
    <definedName name="_68__123Graph_DChart_6A" localSheetId="7" hidden="1">[16]OtherKPI!#REF!</definedName>
    <definedName name="_68__123Graph_DChart_6A" hidden="1">[16]OtherKPI!#REF!</definedName>
    <definedName name="_69__123Graph_DChart_7A" localSheetId="12" hidden="1">[16]OtherKPI!#REF!</definedName>
    <definedName name="_69__123Graph_DChart_7A" localSheetId="8" hidden="1">[16]OtherKPI!#REF!</definedName>
    <definedName name="_69__123Graph_DChart_7A" localSheetId="7" hidden="1">[16]OtherKPI!#REF!</definedName>
    <definedName name="_69__123Graph_DChart_7A" hidden="1">[16]OtherKPI!#REF!</definedName>
    <definedName name="_7" localSheetId="11">#REF!</definedName>
    <definedName name="_7.1" localSheetId="11">[19]Sheet4!$A$526</definedName>
    <definedName name="_7.2" localSheetId="11">[19]Sheet4!$O$424</definedName>
    <definedName name="_7__123Graph_AChart_18B" localSheetId="12" hidden="1">[16]OtherKPI!#REF!</definedName>
    <definedName name="_7__123Graph_AChart_18B" localSheetId="8" hidden="1">[16]OtherKPI!#REF!</definedName>
    <definedName name="_7__123Graph_AChart_18B" localSheetId="7" hidden="1">[16]OtherKPI!#REF!</definedName>
    <definedName name="_7__123Graph_AChart_18B" hidden="1">[16]OtherKPI!#REF!</definedName>
    <definedName name="_70__123Graph_DChart_8A" localSheetId="12" hidden="1">[16]OtherKPI!#REF!</definedName>
    <definedName name="_70__123Graph_DChart_8A" localSheetId="8" hidden="1">[16]OtherKPI!#REF!</definedName>
    <definedName name="_70__123Graph_DChart_8A" localSheetId="7" hidden="1">[16]OtherKPI!#REF!</definedName>
    <definedName name="_70__123Graph_DChart_8A" hidden="1">[16]OtherKPI!#REF!</definedName>
    <definedName name="_78Excel_BuiltIn_Print_Area_2_1_1_1_1_1_1">NA()</definedName>
    <definedName name="_79Excel_BuiltIn_Print_Area_2_1_1_1_1_1_2">NA()</definedName>
    <definedName name="_8" localSheetId="11">#REF!</definedName>
    <definedName name="_8__123Graph_AChart_19C" localSheetId="12" hidden="1">[16]OtherKPI!#REF!</definedName>
    <definedName name="_8__123Graph_AChart_19C" localSheetId="8" hidden="1">[16]OtherKPI!#REF!</definedName>
    <definedName name="_8__123Graph_AChart_19C" localSheetId="7" hidden="1">[16]OtherKPI!#REF!</definedName>
    <definedName name="_8__123Graph_AChart_19C" hidden="1">[16]OtherKPI!#REF!</definedName>
    <definedName name="_80Excel_BuiltIn_Print_Area_2_1_1_1_1_1_1_1">NA()</definedName>
    <definedName name="_81Excel_BuiltIn_Print_Area_2_1_1_1_1_1_1_1_1_1">NA()</definedName>
    <definedName name="_9" localSheetId="11">#REF!</definedName>
    <definedName name="_9__123Graph_AChart_1A" localSheetId="12" hidden="1">[16]OtherKPI!#REF!</definedName>
    <definedName name="_9__123Graph_AChart_1A" localSheetId="8" hidden="1">[16]OtherKPI!#REF!</definedName>
    <definedName name="_9__123Graph_AChart_1A" localSheetId="7" hidden="1">[16]OtherKPI!#REF!</definedName>
    <definedName name="_9__123Graph_AChart_1A" hidden="1">[16]OtherKPI!#REF!</definedName>
    <definedName name="_94Excel_BuiltIn_Print_Area_2_1_1_1_1_1_1">NA()</definedName>
    <definedName name="_95Excel_BuiltIn_Print_Area_2_1_1_1_1_1_2">NA()</definedName>
    <definedName name="_96Excel_BuiltIn_Print_Area_2_1_1_1_1_1_1_1">NA()</definedName>
    <definedName name="_97Excel_BuiltIn_Print_Area_2_1_1_1_1_1_1_1_1_1">NA()</definedName>
    <definedName name="_99Excel_BuiltIn_Print_Area_5_1_1_1_2">NA()</definedName>
    <definedName name="_a99999" localSheetId="11">#REF!</definedName>
    <definedName name="_ASH1" localSheetId="11">[19]Sheet4!$B$524:$E$625</definedName>
    <definedName name="_ASH2" localSheetId="11">[19]Sheet4!$P$422:$Q$523</definedName>
    <definedName name="_ASS1" localSheetId="11">#REF!</definedName>
    <definedName name="_ASS2" localSheetId="11">#REF!</definedName>
    <definedName name="_B" localSheetId="11">#REF!</definedName>
    <definedName name="_BSC1" localSheetId="11">#REF!</definedName>
    <definedName name="_BSD1" localSheetId="11">#REF!</definedName>
    <definedName name="_BSH1" localSheetId="11">#REF!</definedName>
    <definedName name="_BSP1" localSheetId="11">#REF!</definedName>
    <definedName name="_BSS1" localSheetId="11">#REF!</definedName>
    <definedName name="_BST1" localSheetId="11">#REF!</definedName>
    <definedName name="_c" localSheetId="12" hidden="1">#REF!</definedName>
    <definedName name="_c" localSheetId="8" hidden="1">#REF!</definedName>
    <definedName name="_c" localSheetId="7" hidden="1">#REF!</definedName>
    <definedName name="_c" hidden="1">#REF!</definedName>
    <definedName name="_CF2" localSheetId="12" hidden="1">{"'CALL MONEY'!$K$53"}</definedName>
    <definedName name="_CF2" localSheetId="8" hidden="1">{"'CALL MONEY'!$K$53"}</definedName>
    <definedName name="_CF2" localSheetId="7" hidden="1">{"'CALL MONEY'!$K$53"}</definedName>
    <definedName name="_CF2" hidden="1">{"'CALL MONEY'!$K$53"}</definedName>
    <definedName name="_cf23" localSheetId="12" hidden="1">{"'CALL MONEY'!$K$53"}</definedName>
    <definedName name="_cf23" localSheetId="8" hidden="1">{"'CALL MONEY'!$K$53"}</definedName>
    <definedName name="_cf23" localSheetId="7" hidden="1">{"'CALL MONEY'!$K$53"}</definedName>
    <definedName name="_cf23" hidden="1">{"'CALL MONEY'!$K$53"}</definedName>
    <definedName name="_Col1" localSheetId="11">#REF!</definedName>
    <definedName name="_crt1" localSheetId="11">'[21]I-B'!$B$1:$B$65536</definedName>
    <definedName name="_crt2" localSheetId="11">'[21]I-BR'!$B$1:$B$65536</definedName>
    <definedName name="_DEP3" localSheetId="12" hidden="1">{#N/A,#N/A,FALSE,"dec98qtr";#N/A,#N/A,FALSE,"suppdecsep98";#N/A,#N/A,FALSE,"w-dec98"}</definedName>
    <definedName name="_DEP3" localSheetId="8" hidden="1">{#N/A,#N/A,FALSE,"dec98qtr";#N/A,#N/A,FALSE,"suppdecsep98";#N/A,#N/A,FALSE,"w-dec98"}</definedName>
    <definedName name="_DEP3" localSheetId="7" hidden="1">{#N/A,#N/A,FALSE,"dec98qtr";#N/A,#N/A,FALSE,"suppdecsep98";#N/A,#N/A,FALSE,"w-dec98"}</definedName>
    <definedName name="_DEP3" hidden="1">{#N/A,#N/A,FALSE,"dec98qtr";#N/A,#N/A,FALSE,"suppdecsep98";#N/A,#N/A,FALSE,"w-dec98"}</definedName>
    <definedName name="_df" localSheetId="11" hidden="1">#REF!</definedName>
    <definedName name="_df" localSheetId="10" hidden="1">#REF!</definedName>
    <definedName name="_df" localSheetId="12" hidden="1">#REF!</definedName>
    <definedName name="_df" localSheetId="8" hidden="1">#REF!</definedName>
    <definedName name="_df" localSheetId="7" hidden="1">#REF!</definedName>
    <definedName name="_df" localSheetId="2" hidden="1">#REF!</definedName>
    <definedName name="_df" localSheetId="3" hidden="1">#REF!</definedName>
    <definedName name="_df" hidden="1">#REF!</definedName>
    <definedName name="_EPZ1" localSheetId="11">[19]Sheet4!$F$428:$F$519</definedName>
    <definedName name="_EPZ2" localSheetId="11">[19]Sheet4!$S$326:$S$417</definedName>
    <definedName name="_Fill" localSheetId="11" hidden="1">#REF!</definedName>
    <definedName name="_Fill" localSheetId="9" hidden="1">#REF!</definedName>
    <definedName name="_Fill" localSheetId="4" hidden="1">#REF!</definedName>
    <definedName name="_Fill" localSheetId="5" hidden="1">#REF!</definedName>
    <definedName name="_Fill" localSheetId="10" hidden="1">#REF!</definedName>
    <definedName name="_Fill" localSheetId="12" hidden="1">#REF!</definedName>
    <definedName name="_Fill" localSheetId="8" hidden="1">#REF!</definedName>
    <definedName name="_Fill" localSheetId="7" hidden="1">#REF!</definedName>
    <definedName name="_Fill" localSheetId="2" hidden="1">#REF!</definedName>
    <definedName name="_Fill" localSheetId="3" hidden="1">'[22]BS-OVS'!$I$126:$I$284</definedName>
    <definedName name="_Fill" hidden="1">#REF!</definedName>
    <definedName name="_xlnm._FilterDatabase" localSheetId="11" hidden="1">#REF!</definedName>
    <definedName name="_xlnm._FilterDatabase" localSheetId="10" hidden="1">#REF!</definedName>
    <definedName name="_xlnm._FilterDatabase" localSheetId="12" hidden="1">#REF!</definedName>
    <definedName name="_xlnm._FilterDatabase" localSheetId="8" hidden="1">#REF!</definedName>
    <definedName name="_xlnm._FilterDatabase" localSheetId="7" hidden="1">#REF!</definedName>
    <definedName name="_xlnm._FilterDatabase" localSheetId="2" hidden="1">#REF!</definedName>
    <definedName name="_xlnm._FilterDatabase" localSheetId="3" hidden="1">#REF!</definedName>
    <definedName name="_xlnm._FilterDatabase" hidden="1">#REF!</definedName>
    <definedName name="_FMT1" localSheetId="11">'[21]I-B'!$E$1:$E$65536</definedName>
    <definedName name="_FMT2" localSheetId="11">'[21]I-BR'!$E$1:$E$65536</definedName>
    <definedName name="_hg65656" localSheetId="11" hidden="1">#REF!</definedName>
    <definedName name="_hg65656" localSheetId="12" hidden="1">#REF!</definedName>
    <definedName name="_hg65656" localSheetId="8" hidden="1">#REF!</definedName>
    <definedName name="_hg65656" localSheetId="7" hidden="1">#REF!</definedName>
    <definedName name="_hg65656" hidden="1">#REF!</definedName>
    <definedName name="_hgg1" localSheetId="12" hidden="1">{"Sales 2",#N/A,FALSE,"SALES";"Transfer 2",#N/A,FALSE,"TRANSFERS";"A1460",#N/A,FALSE,"A1460"}</definedName>
    <definedName name="_hgg1" localSheetId="8" hidden="1">{"Sales 2",#N/A,FALSE,"SALES";"Transfer 2",#N/A,FALSE,"TRANSFERS";"A1460",#N/A,FALSE,"A1460"}</definedName>
    <definedName name="_hgg1" localSheetId="7" hidden="1">{"Sales 2",#N/A,FALSE,"SALES";"Transfer 2",#N/A,FALSE,"TRANSFERS";"A1460",#N/A,FALSE,"A1460"}</definedName>
    <definedName name="_hgg1" hidden="1">{"Sales 2",#N/A,FALSE,"SALES";"Transfer 2",#N/A,FALSE,"TRANSFERS";"A1460",#N/A,FALSE,"A1460"}</definedName>
    <definedName name="_hub0207" localSheetId="11">[23]AL905!#REF!</definedName>
    <definedName name="_IEC1" localSheetId="11">#REF!</definedName>
    <definedName name="_IED1" localSheetId="11">#REF!</definedName>
    <definedName name="_IEH1" localSheetId="11">#REF!</definedName>
    <definedName name="_IEP1" localSheetId="11">#REF!</definedName>
    <definedName name="_IES1" localSheetId="11">#REF!</definedName>
    <definedName name="_IET1" localSheetId="11">#REF!</definedName>
    <definedName name="_Key1" localSheetId="11" hidden="1">#REF!</definedName>
    <definedName name="_Key1" localSheetId="4" hidden="1">#REF!</definedName>
    <definedName name="_Key1" localSheetId="5" hidden="1">#REF!</definedName>
    <definedName name="_Key1" localSheetId="10" hidden="1">#REF!</definedName>
    <definedName name="_Key1" localSheetId="12" hidden="1">#REF!</definedName>
    <definedName name="_Key1" localSheetId="8" hidden="1">#REF!</definedName>
    <definedName name="_Key1" localSheetId="7" hidden="1">#REF!</definedName>
    <definedName name="_Key1" localSheetId="2" hidden="1">#REF!</definedName>
    <definedName name="_Key1" localSheetId="3" hidden="1">#REF!</definedName>
    <definedName name="_Key1" hidden="1">#REF!</definedName>
    <definedName name="_Key2" localSheetId="11" hidden="1">#REF!</definedName>
    <definedName name="_Key2" localSheetId="9" hidden="1">#REF!</definedName>
    <definedName name="_Key2" localSheetId="4" hidden="1">#REF!</definedName>
    <definedName name="_Key2" localSheetId="5" hidden="1">#REF!</definedName>
    <definedName name="_Key2" localSheetId="10" hidden="1">#REF!</definedName>
    <definedName name="_Key2" localSheetId="12" hidden="1">#REF!</definedName>
    <definedName name="_Key2" localSheetId="8" hidden="1">#REF!</definedName>
    <definedName name="_Key2" localSheetId="7" hidden="1">#REF!</definedName>
    <definedName name="_Key2" localSheetId="2" hidden="1">#REF!</definedName>
    <definedName name="_Key2" localSheetId="3" hidden="1">#REF!</definedName>
    <definedName name="_Key2" hidden="1">#REF!</definedName>
    <definedName name="_key9" localSheetId="12" hidden="1">#REF!</definedName>
    <definedName name="_key9" localSheetId="8" hidden="1">#REF!</definedName>
    <definedName name="_key9" localSheetId="7" hidden="1">#REF!</definedName>
    <definedName name="_key9" hidden="1">#REF!</definedName>
    <definedName name="_koi" localSheetId="11" hidden="1">#REF!</definedName>
    <definedName name="_koi" localSheetId="10" hidden="1">#REF!</definedName>
    <definedName name="_koi" localSheetId="12" hidden="1">#REF!</definedName>
    <definedName name="_koi" localSheetId="8" hidden="1">#REF!</definedName>
    <definedName name="_koi" localSheetId="7" hidden="1">#REF!</definedName>
    <definedName name="_koi" localSheetId="2" hidden="1">#REF!</definedName>
    <definedName name="_koi" localSheetId="3" hidden="1">#REF!</definedName>
    <definedName name="_koi" hidden="1">#REF!</definedName>
    <definedName name="_LIA1" localSheetId="11">#REF!</definedName>
    <definedName name="_LIA2" localSheetId="11">#REF!</definedName>
    <definedName name="_LMT1" localSheetId="11">'[21]I-B'!$G$1:$G$65536</definedName>
    <definedName name="_LMT2" localSheetId="11">'[21]I-BR'!$G$1:$G$65536</definedName>
    <definedName name="_LN2" localSheetId="11">#REF!</definedName>
    <definedName name="_Order1" hidden="1">255</definedName>
    <definedName name="_Order2" hidden="1">255</definedName>
    <definedName name="_PL1" localSheetId="11">#REF!</definedName>
    <definedName name="_PL2" localSheetId="11">#REF!</definedName>
    <definedName name="_PP2" localSheetId="11">#REF!</definedName>
    <definedName name="_PP3" localSheetId="11">#REF!</definedName>
    <definedName name="_Regression_Int" hidden="1">1</definedName>
    <definedName name="_Regression_Out" localSheetId="12" hidden="1">#REF!</definedName>
    <definedName name="_Regression_Out" localSheetId="8" hidden="1">#REF!</definedName>
    <definedName name="_Regression_Out" localSheetId="7" hidden="1">#REF!</definedName>
    <definedName name="_Regression_Out" hidden="1">#REF!</definedName>
    <definedName name="_Regression_X" localSheetId="11" hidden="1">'[24]b-sheet'!#REF!</definedName>
    <definedName name="_Regression_X" localSheetId="9" hidden="1">#REF!</definedName>
    <definedName name="_Regression_X" localSheetId="4" hidden="1">#REF!</definedName>
    <definedName name="_Regression_X" localSheetId="5" hidden="1">#REF!</definedName>
    <definedName name="_Regression_X" localSheetId="10" hidden="1">#REF!</definedName>
    <definedName name="_Regression_X" localSheetId="12" hidden="1">#REF!</definedName>
    <definedName name="_Regression_X" localSheetId="8" hidden="1">#REF!</definedName>
    <definedName name="_Regression_X" localSheetId="7" hidden="1">#REF!</definedName>
    <definedName name="_Regression_X" localSheetId="2" hidden="1">'[24]b-sheet'!#REF!</definedName>
    <definedName name="_Regression_X" localSheetId="3" hidden="1">'[24]b-sheet'!#REF!</definedName>
    <definedName name="_Regression_X" hidden="1">#REF!</definedName>
    <definedName name="_Regression_Y" localSheetId="12" hidden="1">#REF!</definedName>
    <definedName name="_Regression_Y" localSheetId="8" hidden="1">#REF!</definedName>
    <definedName name="_Regression_Y" localSheetId="7" hidden="1">#REF!</definedName>
    <definedName name="_Regression_Y" hidden="1">#REF!</definedName>
    <definedName name="_RSE3">'[25]MUS Calculations- Figure 5410.1'!$H$1568</definedName>
    <definedName name="_sa1" localSheetId="12" hidden="1">{#N/A,#N/A,FALSE,"dec98qtr";#N/A,#N/A,FALSE,"suppdecsep98";#N/A,#N/A,FALSE,"w-dec98"}</definedName>
    <definedName name="_sa1" localSheetId="8" hidden="1">{#N/A,#N/A,FALSE,"dec98qtr";#N/A,#N/A,FALSE,"suppdecsep98";#N/A,#N/A,FALSE,"w-dec98"}</definedName>
    <definedName name="_sa1" localSheetId="7" hidden="1">{#N/A,#N/A,FALSE,"dec98qtr";#N/A,#N/A,FALSE,"suppdecsep98";#N/A,#N/A,FALSE,"w-dec98"}</definedName>
    <definedName name="_sa1" hidden="1">{#N/A,#N/A,FALSE,"dec98qtr";#N/A,#N/A,FALSE,"suppdecsep98";#N/A,#N/A,FALSE,"w-dec98"}</definedName>
    <definedName name="_SAL2003" localSheetId="11">#REF!</definedName>
    <definedName name="_SAL2004" localSheetId="11">#REF!</definedName>
    <definedName name="_Sort" localSheetId="11" hidden="1">#REF!</definedName>
    <definedName name="_Sort" localSheetId="4" hidden="1">#REF!</definedName>
    <definedName name="_Sort" localSheetId="5" hidden="1">#REF!</definedName>
    <definedName name="_Sort" localSheetId="10" hidden="1">#REF!</definedName>
    <definedName name="_Sort" localSheetId="12" hidden="1">#REF!</definedName>
    <definedName name="_Sort" localSheetId="8" hidden="1">#REF!</definedName>
    <definedName name="_Sort" localSheetId="7" hidden="1">#REF!</definedName>
    <definedName name="_Sort" localSheetId="2" hidden="1">#REF!</definedName>
    <definedName name="_Sort" localSheetId="3" hidden="1">#REF!</definedName>
    <definedName name="_Sort" hidden="1">#REF!</definedName>
    <definedName name="_ss2" localSheetId="12" hidden="1">{#N/A,#N/A,FALSE,"dec98qtr";#N/A,#N/A,FALSE,"suppdecsep98";#N/A,#N/A,FALSE,"w-dec98"}</definedName>
    <definedName name="_ss2" localSheetId="8" hidden="1">{#N/A,#N/A,FALSE,"dec98qtr";#N/A,#N/A,FALSE,"suppdecsep98";#N/A,#N/A,FALSE,"w-dec98"}</definedName>
    <definedName name="_ss2" localSheetId="7" hidden="1">{#N/A,#N/A,FALSE,"dec98qtr";#N/A,#N/A,FALSE,"suppdecsep98";#N/A,#N/A,FALSE,"w-dec98"}</definedName>
    <definedName name="_ss2" hidden="1">{#N/A,#N/A,FALSE,"dec98qtr";#N/A,#N/A,FALSE,"suppdecsep98";#N/A,#N/A,FALSE,"w-dec98"}</definedName>
    <definedName name="_tam2" localSheetId="12" hidden="1">#REF!</definedName>
    <definedName name="_tam2" localSheetId="8" hidden="1">#REF!</definedName>
    <definedName name="_tam2" localSheetId="7" hidden="1">#REF!</definedName>
    <definedName name="_tam2" hidden="1">#REF!</definedName>
    <definedName name="_TMO1" localSheetId="11">'[13]BS-OVS'!#REF!</definedName>
    <definedName name="_UAE1" localSheetId="11">[19]Sheet4!$D$116:$D$207</definedName>
    <definedName name="_UAE2" localSheetId="11">[19]Sheet4!$Q$14:$Q$105</definedName>
    <definedName name="_UK1" localSheetId="11">[19]Sheet4!$F$324:$F$415</definedName>
    <definedName name="_UK2" localSheetId="11">[19]Sheet4!$S$222:$S$313</definedName>
    <definedName name="_USA1" localSheetId="11">[19]Sheet4!$D$428:$D$519</definedName>
    <definedName name="_USA2" localSheetId="11">[19]Sheet4!$Q$326:$Q$417</definedName>
    <definedName name="_w">NA()</definedName>
    <definedName name="a" localSheetId="11">#REF!</definedName>
    <definedName name="aa" localSheetId="11">#REF!</definedName>
    <definedName name="aaa" localSheetId="11">#REF!</definedName>
    <definedName name="aaaa" localSheetId="11" hidden="1">'[8]34-38.2'!#REF!</definedName>
    <definedName name="aaaa" localSheetId="10" hidden="1">'[8]34-38.2'!#REF!</definedName>
    <definedName name="aaaa" localSheetId="12" hidden="1">'[8]34-38.2'!#REF!</definedName>
    <definedName name="aaaa" localSheetId="8" hidden="1">'[8]34-38.2'!#REF!</definedName>
    <definedName name="aaaa" localSheetId="7" hidden="1">'[8]34-38.2'!#REF!</definedName>
    <definedName name="aaaa" localSheetId="2" hidden="1">'[8]34-38.2'!#REF!</definedName>
    <definedName name="aaaa" localSheetId="3" hidden="1">{"'CALL MONEY'!$K$53"}</definedName>
    <definedName name="aaaa" hidden="1">'[8]34-38.2'!#REF!</definedName>
    <definedName name="aaaaaaa" localSheetId="12" hidden="1">{"'CALL MONEY'!$K$53"}</definedName>
    <definedName name="aaaaaaa" localSheetId="8" hidden="1">{"'CALL MONEY'!$K$53"}</definedName>
    <definedName name="aaaaaaa" hidden="1">{"'CALL MONEY'!$K$53"}</definedName>
    <definedName name="aaaaaaaaaaaaa" localSheetId="12" hidden="1">{"'CALL MONEY'!$K$53"}</definedName>
    <definedName name="aaaaaaaaaaaaa" localSheetId="8" hidden="1">{"'CALL MONEY'!$K$53"}</definedName>
    <definedName name="aaaaaaaaaaaaa" hidden="1">{"'CALL MONEY'!$K$53"}</definedName>
    <definedName name="aada" localSheetId="12" hidden="1">{"'CALL MONEY'!$K$53"}</definedName>
    <definedName name="aada" localSheetId="8" hidden="1">{"'CALL MONEY'!$K$53"}</definedName>
    <definedName name="aada" hidden="1">{"'CALL MONEY'!$K$53"}</definedName>
    <definedName name="AB" localSheetId="11">#REF!</definedName>
    <definedName name="abbas" localSheetId="11">#REF!</definedName>
    <definedName name="abc" localSheetId="11">#REF!</definedName>
    <definedName name="abc" localSheetId="12" hidden="1">'[26]Adv to vendor'!#REF!</definedName>
    <definedName name="abc" localSheetId="2" hidden="1">'[26]Adv to vendor'!#REF!</definedName>
    <definedName name="abc" hidden="1">'[26]Adv to vendor'!#REF!</definedName>
    <definedName name="abcd" localSheetId="11">#REF!</definedName>
    <definedName name="Abid" localSheetId="11">#REF!</definedName>
    <definedName name="AC" localSheetId="11">#REF!</definedName>
    <definedName name="acb" localSheetId="12" hidden="1">{#N/A,#N/A,FALSE,"Pharm";#N/A,#N/A,FALSE,"WWCM"}</definedName>
    <definedName name="acb" localSheetId="8" hidden="1">{#N/A,#N/A,FALSE,"Pharm";#N/A,#N/A,FALSE,"WWCM"}</definedName>
    <definedName name="acb" hidden="1">{#N/A,#N/A,FALSE,"Pharm";#N/A,#N/A,FALSE,"WWCM"}</definedName>
    <definedName name="Acc.Code" localSheetId="11">#REF!</definedName>
    <definedName name="AccessDatabase" hidden="1">"C:\My Documents\TREASURY.mdb"</definedName>
    <definedName name="Act_Date" localSheetId="11">#REF!</definedName>
    <definedName name="Act_FullScreen" localSheetId="11">#REF!</definedName>
    <definedName name="Act_It" localSheetId="11">#REF!</definedName>
    <definedName name="Act_Name" localSheetId="11">#REF!</definedName>
    <definedName name="Act_Obj" localSheetId="11">#REF!</definedName>
    <definedName name="Act_Obj_Comp" localSheetId="11">#REF!</definedName>
    <definedName name="Act_Obj_PwC_Example" localSheetId="11">#REF!</definedName>
    <definedName name="Act_PM" localSheetId="11">#REF!</definedName>
    <definedName name="Act_Total" localSheetId="11">#REF!</definedName>
    <definedName name="adadasas" localSheetId="12" hidden="1">{"Sales 2",#N/A,FALSE,"SALES";"Transfer 2",#N/A,FALSE,"TRANSFERS";"A1460",#N/A,FALSE,"A1460"}</definedName>
    <definedName name="adadasas" localSheetId="8" hidden="1">{"Sales 2",#N/A,FALSE,"SALES";"Transfer 2",#N/A,FALSE,"TRANSFERS";"A1460",#N/A,FALSE,"A1460"}</definedName>
    <definedName name="adadasas" localSheetId="7" hidden="1">{"Sales 2",#N/A,FALSE,"SALES";"Transfer 2",#N/A,FALSE,"TRANSFERS";"A1460",#N/A,FALSE,"A1460"}</definedName>
    <definedName name="adadasas" hidden="1">{"Sales 2",#N/A,FALSE,"SALES";"Transfer 2",#N/A,FALSE,"TRANSFERS";"A1460",#N/A,FALSE,"A1460"}</definedName>
    <definedName name="adasda" localSheetId="12" hidden="1">{"'CALL MONEY'!$K$53"}</definedName>
    <definedName name="adasda" localSheetId="8" hidden="1">{"'CALL MONEY'!$K$53"}</definedName>
    <definedName name="adasda" hidden="1">{"'CALL MONEY'!$K$53"}</definedName>
    <definedName name="adasdasd" localSheetId="12" hidden="1">{"Sales 2",#N/A,FALSE,"SALES";"Transfer 2",#N/A,FALSE,"TRANSFERS";"A1460",#N/A,FALSE,"A1460"}</definedName>
    <definedName name="adasdasd" localSheetId="8" hidden="1">{"Sales 2",#N/A,FALSE,"SALES";"Transfer 2",#N/A,FALSE,"TRANSFERS";"A1460",#N/A,FALSE,"A1460"}</definedName>
    <definedName name="adasdasd" localSheetId="7" hidden="1">{"Sales 2",#N/A,FALSE,"SALES";"Transfer 2",#N/A,FALSE,"TRANSFERS";"A1460",#N/A,FALSE,"A1460"}</definedName>
    <definedName name="adasdasd" hidden="1">{"Sales 2",#N/A,FALSE,"SALES";"Transfer 2",#N/A,FALSE,"TRANSFERS";"A1460",#N/A,FALSE,"A1460"}</definedName>
    <definedName name="adf" localSheetId="3" hidden="1">'[27]34-38.2'!#REF!</definedName>
    <definedName name="Adil">[28]Un_Real!$Y$9:$Z$10</definedName>
    <definedName name="adil2">[28]Un_Real!$A$1:$U$65536</definedName>
    <definedName name="ADM___SELIG_EXP" localSheetId="11">#REF!</definedName>
    <definedName name="adnan" localSheetId="12" hidden="1">{#N/A,#N/A,FALSE,"dec98qtr";#N/A,#N/A,FALSE,"suppdecsep98";#N/A,#N/A,FALSE,"w-dec98"}</definedName>
    <definedName name="adnan" localSheetId="8" hidden="1">{#N/A,#N/A,FALSE,"dec98qtr";#N/A,#N/A,FALSE,"suppdecsep98";#N/A,#N/A,FALSE,"w-dec98"}</definedName>
    <definedName name="adnan" localSheetId="7" hidden="1">{#N/A,#N/A,FALSE,"dec98qtr";#N/A,#N/A,FALSE,"suppdecsep98";#N/A,#N/A,FALSE,"w-dec98"}</definedName>
    <definedName name="adnan" hidden="1">{#N/A,#N/A,FALSE,"dec98qtr";#N/A,#N/A,FALSE,"suppdecsep98";#N/A,#N/A,FALSE,"w-dec98"}</definedName>
    <definedName name="adsdg" localSheetId="12" hidden="1">{"'CALL MONEY'!$K$53"}</definedName>
    <definedName name="adsdg" localSheetId="8" hidden="1">{"'CALL MONEY'!$K$53"}</definedName>
    <definedName name="adsdg" hidden="1">{"'CALL MONEY'!$K$53"}</definedName>
    <definedName name="ADV" localSheetId="11">[29]acct!#REF!</definedName>
    <definedName name="ADV_TO_VENDOR" localSheetId="11">'[26]Adv to vendor'!#REF!</definedName>
    <definedName name="ADVANCE_TAX" localSheetId="11">#REF!</definedName>
    <definedName name="AED" localSheetId="11">#REF!</definedName>
    <definedName name="aff" localSheetId="12" hidden="1">[30]TBPRICE!#REF!</definedName>
    <definedName name="aff" localSheetId="8" hidden="1">[30]TBPRICE!#REF!</definedName>
    <definedName name="aff" localSheetId="7" hidden="1">[30]TBPRICE!#REF!</definedName>
    <definedName name="aff" hidden="1">[30]TBPRICE!#REF!</definedName>
    <definedName name="affair" localSheetId="11">[31]BSDOMOVS!#REF!</definedName>
    <definedName name="afsdf" localSheetId="12" hidden="1">#REF!</definedName>
    <definedName name="afsdf" localSheetId="8" hidden="1">#REF!</definedName>
    <definedName name="afsdf" localSheetId="7" hidden="1">#REF!</definedName>
    <definedName name="afsdf" hidden="1">#REF!</definedName>
    <definedName name="AKK" localSheetId="12" hidden="1">{"'CALL MONEY'!$K$53"}</definedName>
    <definedName name="AKK" localSheetId="8" hidden="1">{"'CALL MONEY'!$K$53"}</definedName>
    <definedName name="AKK" localSheetId="7" hidden="1">{"'CALL MONEY'!$K$53"}</definedName>
    <definedName name="AKK" localSheetId="3" hidden="1">{"'CALL MONEY'!$K$53"}</definedName>
    <definedName name="AKK" hidden="1">{"'CALL MONEY'!$K$53"}</definedName>
    <definedName name="alco" localSheetId="11">#REF!</definedName>
    <definedName name="alco2" localSheetId="12" hidden="1">{"'CALL MONEY'!$K$53"}</definedName>
    <definedName name="alco2" localSheetId="8" hidden="1">{"'CALL MONEY'!$K$53"}</definedName>
    <definedName name="alco2" localSheetId="7" hidden="1">{"'CALL MONEY'!$K$53"}</definedName>
    <definedName name="alco2" hidden="1">{"'CALL MONEY'!$K$53"}</definedName>
    <definedName name="ali" localSheetId="12" hidden="1">{"Sales 2",#N/A,FALSE,"SALES";"Transfer 2",#N/A,FALSE,"TRANSFERS";"A1460",#N/A,FALSE,"A1460"}</definedName>
    <definedName name="ali" localSheetId="8" hidden="1">{"Sales 2",#N/A,FALSE,"SALES";"Transfer 2",#N/A,FALSE,"TRANSFERS";"A1460",#N/A,FALSE,"A1460"}</definedName>
    <definedName name="ali" localSheetId="7" hidden="1">{"Sales 2",#N/A,FALSE,"SALES";"Transfer 2",#N/A,FALSE,"TRANSFERS";"A1460",#N/A,FALSE,"A1460"}</definedName>
    <definedName name="ali" hidden="1">{"Sales 2",#N/A,FALSE,"SALES";"Transfer 2",#N/A,FALSE,"TRANSFERS";"A1460",#N/A,FALSE,"A1460"}</definedName>
    <definedName name="ameeeeeet" localSheetId="12" hidden="1">{#N/A,#N/A,FALSE,"dec98qtr";#N/A,#N/A,FALSE,"suppdecsep98";#N/A,#N/A,FALSE,"w-dec98"}</definedName>
    <definedName name="ameeeeeet" localSheetId="8" hidden="1">{#N/A,#N/A,FALSE,"dec98qtr";#N/A,#N/A,FALSE,"suppdecsep98";#N/A,#N/A,FALSE,"w-dec98"}</definedName>
    <definedName name="ameeeeeet" hidden="1">{#N/A,#N/A,FALSE,"dec98qtr";#N/A,#N/A,FALSE,"suppdecsep98";#N/A,#N/A,FALSE,"w-dec98"}</definedName>
    <definedName name="Amount" localSheetId="11">#REF!</definedName>
    <definedName name="APAGE1" localSheetId="11">#REF!</definedName>
    <definedName name="APAGE2" localSheetId="11">#REF!</definedName>
    <definedName name="APAGE3" localSheetId="11">#REF!</definedName>
    <definedName name="APAGE4" localSheetId="11">#REF!</definedName>
    <definedName name="aqa" localSheetId="12" hidden="1">#REF!</definedName>
    <definedName name="aqa" hidden="1">#REF!</definedName>
    <definedName name="aqw" localSheetId="11">[32]ProfitProv!#REF!</definedName>
    <definedName name="ARA_Threshold" localSheetId="11">#REF!</definedName>
    <definedName name="ARA_Threshold" localSheetId="4">[33]Lead!$O$2</definedName>
    <definedName name="ARA_Threshold" localSheetId="8">[34]Lead!$O$2</definedName>
    <definedName name="ARA_Threshold" localSheetId="7">[34]Lead!$O$2</definedName>
    <definedName name="ARA_Threshold">#REF!</definedName>
    <definedName name="ARA_Threshold_1" localSheetId="11">#REF!</definedName>
    <definedName name="ARA_Threshold_20" localSheetId="11">#REF!</definedName>
    <definedName name="ARA_Threshold_21" localSheetId="11">#REF!</definedName>
    <definedName name="ARA_Threshold_23" localSheetId="11">#REF!</definedName>
    <definedName name="ARA_Threshold_5" localSheetId="11">#REF!</definedName>
    <definedName name="ARA_Threshold_8" localSheetId="11">#REF!</definedName>
    <definedName name="ARP_Threshold" localSheetId="11">#REF!</definedName>
    <definedName name="ARP_Threshold" localSheetId="4">[33]Lead!$N$2</definedName>
    <definedName name="ARP_Threshold" localSheetId="8">[34]Lead!$N$2</definedName>
    <definedName name="ARP_Threshold" localSheetId="7">[34]Lead!$N$2</definedName>
    <definedName name="ARP_Threshold">#REF!</definedName>
    <definedName name="ARP_Threshold_1" localSheetId="11">#REF!</definedName>
    <definedName name="ARP_Threshold_20" localSheetId="11">#REF!</definedName>
    <definedName name="ARP_Threshold_21" localSheetId="11">#REF!</definedName>
    <definedName name="ARP_Threshold_23" localSheetId="11">#REF!</definedName>
    <definedName name="ARP_Threshold_5" localSheetId="11">#REF!</definedName>
    <definedName name="ARP_Threshold_8" localSheetId="11">#REF!</definedName>
    <definedName name="as" localSheetId="11" hidden="1">{"Sales 2",#N/A,FALSE,"SALES";"Transfer 2",#N/A,FALSE,"TRANSFERS";"A1460",#N/A,FALSE,"A1460"}</definedName>
    <definedName name="as" localSheetId="10" hidden="1">{"Sales 2",#N/A,FALSE,"SALES";"Transfer 2",#N/A,FALSE,"TRANSFERS";"A1460",#N/A,FALSE,"A1460"}</definedName>
    <definedName name="as" localSheetId="12" hidden="1">{"Sales 2",#N/A,FALSE,"SALES";"Transfer 2",#N/A,FALSE,"TRANSFERS";"A1460",#N/A,FALSE,"A1460"}</definedName>
    <definedName name="as" localSheetId="8" hidden="1">{"Sales 2",#N/A,FALSE,"SALES";"Transfer 2",#N/A,FALSE,"TRANSFERS";"A1460",#N/A,FALSE,"A1460"}</definedName>
    <definedName name="as" localSheetId="7" hidden="1">{"Sales 2",#N/A,FALSE,"SALES";"Transfer 2",#N/A,FALSE,"TRANSFERS";"A1460",#N/A,FALSE,"A1460"}</definedName>
    <definedName name="as" localSheetId="3" hidden="1">{"Sales 2",#N/A,FALSE,"SALES";"Transfer 2",#N/A,FALSE,"TRANSFERS";"A1460",#N/A,FALSE,"A1460"}</definedName>
    <definedName name="as" hidden="1">{"Sales 2",#N/A,FALSE,"SALES";"Transfer 2",#N/A,FALSE,"TRANSFERS";"A1460",#N/A,FALSE,"A1460"}</definedName>
    <definedName name="as_per_real_gain_working" localSheetId="12" hidden="1">#REF!</definedName>
    <definedName name="as_per_real_gain_working" localSheetId="8" hidden="1">#REF!</definedName>
    <definedName name="as_per_real_gain_working" localSheetId="7" hidden="1">#REF!</definedName>
    <definedName name="as_per_real_gain_working" hidden="1">#REF!</definedName>
    <definedName name="AS2DocOpenMode" hidden="1">"AS2DocumentEdit"</definedName>
    <definedName name="AS2HasNoAutoHeaderFooter">"OFF"</definedName>
    <definedName name="AS2LinkLS" localSheetId="11" hidden="1">#REF!</definedName>
    <definedName name="AS2LinkLS" localSheetId="5" hidden="1">#REF!</definedName>
    <definedName name="AS2LinkLS" localSheetId="10" hidden="1">#REF!</definedName>
    <definedName name="AS2LinkLS" localSheetId="12" hidden="1">#REF!</definedName>
    <definedName name="AS2LinkLS" localSheetId="3" hidden="1">#REF!</definedName>
    <definedName name="AS2LinkLS" hidden="1">#REF!</definedName>
    <definedName name="AS2ReportLS" hidden="1">1</definedName>
    <definedName name="AS2StaticLS" localSheetId="11" hidden="1">#REF!</definedName>
    <definedName name="AS2StaticLS" localSheetId="5" hidden="1">#REF!</definedName>
    <definedName name="AS2StaticLS" localSheetId="10" hidden="1">#REF!</definedName>
    <definedName name="AS2StaticLS" localSheetId="12" hidden="1">#REF!</definedName>
    <definedName name="AS2StaticLS" localSheetId="2" hidden="1">#REF!</definedName>
    <definedName name="AS2StaticLS" localSheetId="3" hidden="1">#REF!</definedName>
    <definedName name="AS2StaticLS" hidden="1">#REF!</definedName>
    <definedName name="AS2SyncStepLS" hidden="1">0</definedName>
    <definedName name="AS2TickmarkLS" localSheetId="11" hidden="1">#REF!</definedName>
    <definedName name="AS2TickmarkLS" localSheetId="4" hidden="1">#REF!</definedName>
    <definedName name="AS2TickmarkLS" localSheetId="5" hidden="1">#REF!</definedName>
    <definedName name="AS2TickmarkLS" localSheetId="10" hidden="1">#REF!</definedName>
    <definedName name="AS2TickmarkLS" localSheetId="12" hidden="1">#REF!</definedName>
    <definedName name="AS2TickmarkLS" localSheetId="8" hidden="1">#REF!</definedName>
    <definedName name="AS2TickmarkLS" localSheetId="7" hidden="1">#REF!</definedName>
    <definedName name="AS2TickmarkLS" localSheetId="2" hidden="1">#REF!</definedName>
    <definedName name="AS2TickmarkLS" localSheetId="3" hidden="1">#REF!</definedName>
    <definedName name="AS2TickmarkLS" hidden="1">#REF!</definedName>
    <definedName name="AS2VersionLS" hidden="1">300</definedName>
    <definedName name="asa" localSheetId="12" hidden="1">#REF!</definedName>
    <definedName name="asa" localSheetId="8" hidden="1">#REF!</definedName>
    <definedName name="asa" localSheetId="7" hidden="1">#REF!</definedName>
    <definedName name="asa" hidden="1">#REF!</definedName>
    <definedName name="asad" localSheetId="12" hidden="1">#REF!</definedName>
    <definedName name="asad" localSheetId="8" hidden="1">#REF!</definedName>
    <definedName name="asad" localSheetId="7" hidden="1">#REF!</definedName>
    <definedName name="asad" hidden="1">#REF!</definedName>
    <definedName name="ASADA_WORKING" localSheetId="11">#REF!</definedName>
    <definedName name="asasa" localSheetId="3" hidden="1">{"Sales 2",#N/A,FALSE,"SALES";"Transfer 2",#N/A,FALSE,"TRANSFERS";"A1460",#N/A,FALSE,"A1460"}</definedName>
    <definedName name="asd" localSheetId="11">[32]ProfitProv!#REF!</definedName>
    <definedName name="asda" localSheetId="11" hidden="1">#REF!</definedName>
    <definedName name="asda" localSheetId="10" hidden="1">#REF!</definedName>
    <definedName name="asda" localSheetId="12" hidden="1">#REF!</definedName>
    <definedName name="asda" localSheetId="8" hidden="1">#REF!</definedName>
    <definedName name="asda" localSheetId="7" hidden="1">#REF!</definedName>
    <definedName name="asda" localSheetId="2" hidden="1">#REF!</definedName>
    <definedName name="asda" localSheetId="3" hidden="1">#REF!</definedName>
    <definedName name="asda" hidden="1">#REF!</definedName>
    <definedName name="ASDADFDADFDAFA" localSheetId="12" hidden="1">#REF!</definedName>
    <definedName name="ASDADFDADFDAFA" localSheetId="8" hidden="1">#REF!</definedName>
    <definedName name="ASDADFDADFDAFA" localSheetId="7" hidden="1">#REF!</definedName>
    <definedName name="ASDADFDADFDAFA" hidden="1">#REF!</definedName>
    <definedName name="asdasd" localSheetId="3" hidden="1">{"'CALL MONEY'!$K$53"}</definedName>
    <definedName name="asdasdsadaSD" localSheetId="12" hidden="1">#REF!</definedName>
    <definedName name="asdasdsadaSD" localSheetId="8" hidden="1">#REF!</definedName>
    <definedName name="asdasdsadaSD" localSheetId="7" hidden="1">#REF!</definedName>
    <definedName name="asdasdsadaSD" hidden="1">#REF!</definedName>
    <definedName name="asdf" localSheetId="11" hidden="1">{#N/A,#N/A,FALSE,"dec98qtr";#N/A,#N/A,FALSE,"suppdecsep98";#N/A,#N/A,FALSE,"w-dec98"}</definedName>
    <definedName name="asdf" localSheetId="10" hidden="1">{#N/A,#N/A,FALSE,"dec98qtr";#N/A,#N/A,FALSE,"suppdecsep98";#N/A,#N/A,FALSE,"w-dec98"}</definedName>
    <definedName name="asdf" localSheetId="12" hidden="1">{#N/A,#N/A,FALSE,"dec98qtr";#N/A,#N/A,FALSE,"suppdecsep98";#N/A,#N/A,FALSE,"w-dec98"}</definedName>
    <definedName name="asdf" localSheetId="8" hidden="1">{#N/A,#N/A,FALSE,"dec98qtr";#N/A,#N/A,FALSE,"suppdecsep98";#N/A,#N/A,FALSE,"w-dec98"}</definedName>
    <definedName name="asdf" localSheetId="7" hidden="1">{#N/A,#N/A,FALSE,"dec98qtr";#N/A,#N/A,FALSE,"suppdecsep98";#N/A,#N/A,FALSE,"w-dec98"}</definedName>
    <definedName name="asdf" localSheetId="3" hidden="1">{#N/A,#N/A,FALSE,"dec98qtr";#N/A,#N/A,FALSE,"suppdecsep98";#N/A,#N/A,FALSE,"w-dec98"}</definedName>
    <definedName name="asdf" hidden="1">{#N/A,#N/A,FALSE,"dec98qtr";#N/A,#N/A,FALSE,"suppdecsep98";#N/A,#N/A,FALSE,"w-dec98"}</definedName>
    <definedName name="asdfasdf" localSheetId="12" hidden="1">#REF!</definedName>
    <definedName name="asdfasdf" localSheetId="8" hidden="1">#REF!</definedName>
    <definedName name="asdfasdf" localSheetId="7" hidden="1">#REF!</definedName>
    <definedName name="asdfasdf" hidden="1">#REF!</definedName>
    <definedName name="asdfasdfas" localSheetId="12" hidden="1">#REF!</definedName>
    <definedName name="asdfasdfas" localSheetId="8" hidden="1">#REF!</definedName>
    <definedName name="asdfasdfas" localSheetId="7" hidden="1">#REF!</definedName>
    <definedName name="asdfasdfas" hidden="1">#REF!</definedName>
    <definedName name="asdfdf" localSheetId="12" hidden="1">'[27]34-38.2'!#REF!</definedName>
    <definedName name="asdfdf" localSheetId="8" hidden="1">'[27]34-38.2'!#REF!</definedName>
    <definedName name="asdfdf" localSheetId="7" hidden="1">'[27]34-38.2'!#REF!</definedName>
    <definedName name="asdfdf" hidden="1">'[27]34-38.2'!#REF!</definedName>
    <definedName name="ASDFGH" localSheetId="12" hidden="1">{#N/A,#N/A,FALSE,"dec98qtr";#N/A,#N/A,FALSE,"suppdecsep98";#N/A,#N/A,FALSE,"w-dec98"}</definedName>
    <definedName name="ASDFGH" localSheetId="8" hidden="1">{#N/A,#N/A,FALSE,"dec98qtr";#N/A,#N/A,FALSE,"suppdecsep98";#N/A,#N/A,FALSE,"w-dec98"}</definedName>
    <definedName name="ASDFGH" localSheetId="7" hidden="1">{#N/A,#N/A,FALSE,"dec98qtr";#N/A,#N/A,FALSE,"suppdecsep98";#N/A,#N/A,FALSE,"w-dec98"}</definedName>
    <definedName name="ASDFGH" hidden="1">{#N/A,#N/A,FALSE,"dec98qtr";#N/A,#N/A,FALSE,"suppdecsep98";#N/A,#N/A,FALSE,"w-dec98"}</definedName>
    <definedName name="asfag" localSheetId="12" hidden="1">{"'CALL MONEY'!$K$53"}</definedName>
    <definedName name="asfag" localSheetId="8" hidden="1">{"'CALL MONEY'!$K$53"}</definedName>
    <definedName name="asfag" localSheetId="7" hidden="1">{"'CALL MONEY'!$K$53"}</definedName>
    <definedName name="asfag" hidden="1">{"'CALL MONEY'!$K$53"}</definedName>
    <definedName name="asfdasfdsafdsa">'[35]BScN Local Students'!$A$9:$S$137</definedName>
    <definedName name="Asgar" localSheetId="11">#REF!</definedName>
    <definedName name="asgdj" localSheetId="12" hidden="1">{"'CALL MONEY'!$K$53"}</definedName>
    <definedName name="asgdj" localSheetId="8" hidden="1">{"'CALL MONEY'!$K$53"}</definedName>
    <definedName name="asgdj" localSheetId="7" hidden="1">{"'CALL MONEY'!$K$53"}</definedName>
    <definedName name="asgdj" hidden="1">{"'CALL MONEY'!$K$53"}</definedName>
    <definedName name="asgdjh" localSheetId="12" hidden="1">{"'CALL MONEY'!$K$53"}</definedName>
    <definedName name="asgdjh" localSheetId="8" hidden="1">{"'CALL MONEY'!$K$53"}</definedName>
    <definedName name="asgdjh" localSheetId="7" hidden="1">{"'CALL MONEY'!$K$53"}</definedName>
    <definedName name="asgdjh" hidden="1">{"'CALL MONEY'!$K$53"}</definedName>
    <definedName name="asghar" localSheetId="12" hidden="1">[30]TBPRICE!#REF!</definedName>
    <definedName name="asghar" localSheetId="8" hidden="1">[30]TBPRICE!#REF!</definedName>
    <definedName name="asghar" localSheetId="7" hidden="1">[30]TBPRICE!#REF!</definedName>
    <definedName name="asghar" hidden="1">[30]TBPRICE!#REF!</definedName>
    <definedName name="ASHRAF" localSheetId="11">#REF!</definedName>
    <definedName name="asif" localSheetId="11" hidden="1">{#N/A,#N/A,FALSE,"dec98qtr";#N/A,#N/A,FALSE,"suppdecsep98";#N/A,#N/A,FALSE,"w-dec98"}</definedName>
    <definedName name="asif" localSheetId="10" hidden="1">{#N/A,#N/A,FALSE,"dec98qtr";#N/A,#N/A,FALSE,"suppdecsep98";#N/A,#N/A,FALSE,"w-dec98"}</definedName>
    <definedName name="asif" localSheetId="12" hidden="1">{#N/A,#N/A,FALSE,"dec98qtr";#N/A,#N/A,FALSE,"suppdecsep98";#N/A,#N/A,FALSE,"w-dec98"}</definedName>
    <definedName name="asif" localSheetId="8" hidden="1">{#N/A,#N/A,FALSE,"dec98qtr";#N/A,#N/A,FALSE,"suppdecsep98";#N/A,#N/A,FALSE,"w-dec98"}</definedName>
    <definedName name="asif" localSheetId="7" hidden="1">{#N/A,#N/A,FALSE,"dec98qtr";#N/A,#N/A,FALSE,"suppdecsep98";#N/A,#N/A,FALSE,"w-dec98"}</definedName>
    <definedName name="asif" localSheetId="3" hidden="1">{#N/A,#N/A,FALSE,"dec98qtr";#N/A,#N/A,FALSE,"suppdecsep98";#N/A,#N/A,FALSE,"w-dec98"}</definedName>
    <definedName name="asif" hidden="1">{#N/A,#N/A,FALSE,"dec98qtr";#N/A,#N/A,FALSE,"suppdecsep98";#N/A,#N/A,FALSE,"w-dec98"}</definedName>
    <definedName name="asim" localSheetId="11" hidden="1">{#N/A,#N/A,FALSE,"dec98qtr";#N/A,#N/A,FALSE,"suppdecsep98";#N/A,#N/A,FALSE,"w-dec98"}</definedName>
    <definedName name="asim" localSheetId="10" hidden="1">{#N/A,#N/A,FALSE,"dec98qtr";#N/A,#N/A,FALSE,"suppdecsep98";#N/A,#N/A,FALSE,"w-dec98"}</definedName>
    <definedName name="asim" localSheetId="12" hidden="1">{#N/A,#N/A,FALSE,"dec98qtr";#N/A,#N/A,FALSE,"suppdecsep98";#N/A,#N/A,FALSE,"w-dec98"}</definedName>
    <definedName name="asim" localSheetId="8" hidden="1">{#N/A,#N/A,FALSE,"dec98qtr";#N/A,#N/A,FALSE,"suppdecsep98";#N/A,#N/A,FALSE,"w-dec98"}</definedName>
    <definedName name="asim" localSheetId="7" hidden="1">{#N/A,#N/A,FALSE,"dec98qtr";#N/A,#N/A,FALSE,"suppdecsep98";#N/A,#N/A,FALSE,"w-dec98"}</definedName>
    <definedName name="asim" localSheetId="3" hidden="1">{#N/A,#N/A,FALSE,"dec98qtr";#N/A,#N/A,FALSE,"suppdecsep98";#N/A,#N/A,FALSE,"w-dec98"}</definedName>
    <definedName name="asim" hidden="1">{#N/A,#N/A,FALSE,"dec98qtr";#N/A,#N/A,FALSE,"suppdecsep98";#N/A,#N/A,FALSE,"w-dec98"}</definedName>
    <definedName name="asqw12" localSheetId="12" hidden="1">[36]TBPRICE!#REF!</definedName>
    <definedName name="asqw12" hidden="1">[36]TBPRICE!#REF!</definedName>
    <definedName name="ASSE" localSheetId="11">'[14]Abu Dhabi'!#REF!</definedName>
    <definedName name="asset_trf" localSheetId="11">#REF!</definedName>
    <definedName name="ASSET1" localSheetId="11">#REF!</definedName>
    <definedName name="ASSET2" localSheetId="11">#REF!</definedName>
    <definedName name="ASSET3" localSheetId="11">#REF!</definedName>
    <definedName name="ASSET4" localSheetId="11">#REF!</definedName>
    <definedName name="AUD" localSheetId="12" hidden="1">{"'CALL MONEY'!$K$53"}</definedName>
    <definedName name="AUD" localSheetId="8" hidden="1">{"'CALL MONEY'!$K$53"}</definedName>
    <definedName name="AUD" hidden="1">{"'CALL MONEY'!$K$53"}</definedName>
    <definedName name="aug" localSheetId="11">#REF!</definedName>
    <definedName name="ayesha" localSheetId="12" hidden="1">[37]TBPRICE!#REF!</definedName>
    <definedName name="ayesha" localSheetId="8" hidden="1">[37]TBPRICE!#REF!</definedName>
    <definedName name="ayesha" localSheetId="7" hidden="1">[37]TBPRICE!#REF!</definedName>
    <definedName name="ayesha" hidden="1">[37]TBPRICE!#REF!</definedName>
    <definedName name="azs" localSheetId="11">[32]ProfitProv!#REF!</definedName>
    <definedName name="azx" localSheetId="11">'[26]GP Analysis'!#REF!</definedName>
    <definedName name="b" localSheetId="11">#REF!</definedName>
    <definedName name="B_S_VARIANCE" localSheetId="11">#REF!</definedName>
    <definedName name="B_SHEET__MIS" localSheetId="11">'[38]Balance Sheet'!#REF!</definedName>
    <definedName name="B_SHEET_FIN_A_C" localSheetId="11">#REF!</definedName>
    <definedName name="bahrain" localSheetId="11">[39]BAHRAIN!$A$14:$F$23</definedName>
    <definedName name="BAHRAIN1" localSheetId="11">[19]Sheet4!$L$14:$L$105</definedName>
    <definedName name="BAHRAIN2" localSheetId="11">[19]Sheet4!$Y$14:$Y$105</definedName>
    <definedName name="bal" localSheetId="11" hidden="1">{"'CALL MONEY'!$K$53"}</definedName>
    <definedName name="bal" localSheetId="10" hidden="1">{"'CALL MONEY'!$K$53"}</definedName>
    <definedName name="bal" localSheetId="12" hidden="1">{"'CALL MONEY'!$K$53"}</definedName>
    <definedName name="bal" localSheetId="8" hidden="1">{"'CALL MONEY'!$K$53"}</definedName>
    <definedName name="bal" localSheetId="7" hidden="1">{"'CALL MONEY'!$K$53"}</definedName>
    <definedName name="bal" localSheetId="3" hidden="1">{"'CALL MONEY'!$K$53"}</definedName>
    <definedName name="bal" hidden="1">{"'CALL MONEY'!$K$53"}</definedName>
    <definedName name="balance" localSheetId="11">'[40]Revenue-Fire-Marine-Motor'!#REF!</definedName>
    <definedName name="Balance_Sheet" localSheetId="11">#REF!</definedName>
    <definedName name="BALANCE_SHEET_NEW" localSheetId="11">#REF!</definedName>
    <definedName name="balance_type">1</definedName>
    <definedName name="balances" localSheetId="11" hidden="1">{"'CALL MONEY'!$K$53"}</definedName>
    <definedName name="balances" localSheetId="10" hidden="1">{"'CALL MONEY'!$K$53"}</definedName>
    <definedName name="balances" localSheetId="12" hidden="1">{"'CALL MONEY'!$K$53"}</definedName>
    <definedName name="balances" localSheetId="8" hidden="1">{"'CALL MONEY'!$K$53"}</definedName>
    <definedName name="balances" localSheetId="7" hidden="1">{"'CALL MONEY'!$K$53"}</definedName>
    <definedName name="balances" localSheetId="3" hidden="1">{"'CALL MONEY'!$K$53"}</definedName>
    <definedName name="balances" hidden="1">{"'CALL MONEY'!$K$53"}</definedName>
    <definedName name="BalanceSheetDates" localSheetId="11">#REF!</definedName>
    <definedName name="base">1</definedName>
    <definedName name="bbkb" localSheetId="12" hidden="1">{"'CALL MONEY'!$K$53"}</definedName>
    <definedName name="bbkb" localSheetId="8" hidden="1">{"'CALL MONEY'!$K$53"}</definedName>
    <definedName name="bbkb" localSheetId="7" hidden="1">{"'CALL MONEY'!$K$53"}</definedName>
    <definedName name="bbkb" hidden="1">{"'CALL MONEY'!$K$53"}</definedName>
    <definedName name="bela" localSheetId="11">#REF!</definedName>
    <definedName name="BELOW" localSheetId="11">#REF!</definedName>
    <definedName name="BG_Del" hidden="1">15</definedName>
    <definedName name="BG_Ins" hidden="1">4</definedName>
    <definedName name="BG_Mod" hidden="1">6</definedName>
    <definedName name="BILL">"DOWNLOAD!$A$1"</definedName>
    <definedName name="BILLs_O">"DOWNLOAD!$A$1"</definedName>
    <definedName name="bookAdjustment">"!$A$75"</definedName>
    <definedName name="BOTTOM" localSheetId="11">#REF!</definedName>
    <definedName name="Brand" localSheetId="11">[41]ProfitProv!#REF!</definedName>
    <definedName name="Brokers" hidden="1">OFFSET([42]Brokers!$F$4,0,0,COUNTA([42]Brokers!$F$1:$F$65536)-SUMPRODUCT(--(LEFT([42]Brokers!$F$4:$F$106)=""))-2,1)</definedName>
    <definedName name="bs" localSheetId="11">#REF!</definedName>
    <definedName name="BSC" localSheetId="11">#REF!</definedName>
    <definedName name="BSCO" localSheetId="11">#REF!</definedName>
    <definedName name="BSCO1" localSheetId="11">#REF!</definedName>
    <definedName name="BSCOMB" localSheetId="11">#REF!</definedName>
    <definedName name="BSD" localSheetId="11">#REF!</definedName>
    <definedName name="bsdec" localSheetId="11">'[43]December 06'!$A$93:$D$158</definedName>
    <definedName name="bsdec06" localSheetId="11">#REF!</definedName>
    <definedName name="BSH" localSheetId="11">#REF!</definedName>
    <definedName name="bsmarch" localSheetId="11">[44]MarchSL904!$A$102:$C$191</definedName>
    <definedName name="bsmarch07" localSheetId="11">'[45]March 110'!$A$84:$C$153</definedName>
    <definedName name="bsn" localSheetId="11">#REF!</definedName>
    <definedName name="BSP" localSheetId="11">#REF!</definedName>
    <definedName name="BSS" localSheetId="11">#REF!</definedName>
    <definedName name="BST" localSheetId="11">#REF!</definedName>
    <definedName name="BuiltIn_AutoFilter___2" localSheetId="11">#REF!</definedName>
    <definedName name="BuiltIn_AutoFilter___2_1" localSheetId="11">#REF!</definedName>
    <definedName name="BuiltIn_AutoFilter___2_10" localSheetId="11">#REF!</definedName>
    <definedName name="BuiltIn_AutoFilter___2_11" localSheetId="11">#REF!</definedName>
    <definedName name="BuiltIn_AutoFilter___2_11" localSheetId="3">NA()</definedName>
    <definedName name="BuiltIn_AutoFilter___2_12" localSheetId="11">#REF!</definedName>
    <definedName name="BuiltIn_AutoFilter___2_13" localSheetId="11">#REF!</definedName>
    <definedName name="BuiltIn_AutoFilter___2_14" localSheetId="11">#REF!</definedName>
    <definedName name="BuiltIn_AutoFilter___2_15" localSheetId="11">#REF!</definedName>
    <definedName name="BuiltIn_AutoFilter___2_16" localSheetId="11">#REF!</definedName>
    <definedName name="BuiltIn_AutoFilter___2_20" localSheetId="11">#REF!</definedName>
    <definedName name="BuiltIn_AutoFilter___2_21" localSheetId="11">#REF!</definedName>
    <definedName name="BuiltIn_AutoFilter___2_23" localSheetId="11">#REF!</definedName>
    <definedName name="BuiltIn_AutoFilter___2_5" localSheetId="11">#REF!</definedName>
    <definedName name="BuiltIn_AutoFilter___2_6" localSheetId="11">#REF!</definedName>
    <definedName name="BuiltIn_AutoFilter___2_7" localSheetId="11">#REF!</definedName>
    <definedName name="BuiltIn_AutoFilter___2_8" localSheetId="11">#REF!</definedName>
    <definedName name="BuiltIn_AutoFilter___2_9" localSheetId="11">#REF!</definedName>
    <definedName name="BuiltIn_Print_Area___0_1">0</definedName>
    <definedName name="BuiltIn_Print_Area___0_10">0</definedName>
    <definedName name="BuiltIn_Print_Area___0_11">0</definedName>
    <definedName name="BuiltIn_Print_Area___0_12">0</definedName>
    <definedName name="BuiltIn_Print_Area___0_13">0</definedName>
    <definedName name="BuiltIn_Print_Area___0_14">0</definedName>
    <definedName name="BuiltIn_Print_Area___0_15">0</definedName>
    <definedName name="BuiltIn_Print_Area___0_16">0</definedName>
    <definedName name="BuiltIn_Print_Area___0_2">0</definedName>
    <definedName name="BuiltIn_Print_Area___0_3">0</definedName>
    <definedName name="BuiltIn_Print_Area___0_4">0</definedName>
    <definedName name="BuiltIn_Print_Area___0_5">0</definedName>
    <definedName name="BuiltIn_Print_Area___0_6">0</definedName>
    <definedName name="BuiltIn_Print_Area___0_7">0</definedName>
    <definedName name="BuiltIn_Print_Area___0_8">0</definedName>
    <definedName name="BuiltIn_Print_Area___0_9">0</definedName>
    <definedName name="BuiltIn_Print_Titles___0_1">0</definedName>
    <definedName name="BuiltIn_Print_Titles___0_10">0</definedName>
    <definedName name="BuiltIn_Print_Titles___0_11">0</definedName>
    <definedName name="BuiltIn_Print_Titles___0_2">0</definedName>
    <definedName name="BuiltIn_Print_Titles___0_3">0</definedName>
    <definedName name="BuiltIn_Print_Titles___0_4">0</definedName>
    <definedName name="BuiltIn_Print_Titles___0_5">0</definedName>
    <definedName name="BuiltIn_Print_Titles___0_6">0</definedName>
    <definedName name="BuiltIn_Print_Titles___0_7">0</definedName>
    <definedName name="BuiltIn_Print_Titles___0_8">0</definedName>
    <definedName name="BuiltIn_Print_Titles___0_9">0</definedName>
    <definedName name="BusinessUnitId">"U000"</definedName>
    <definedName name="BusinessUnitName">"Pakistan"</definedName>
    <definedName name="BusinessUnitScale">3</definedName>
    <definedName name="BusinessUnitTypeCode">"136"</definedName>
    <definedName name="Button_1">"TREASURY_A_List"</definedName>
    <definedName name="Button_74">"TREASURY_A_List"</definedName>
    <definedName name="BV" localSheetId="12" hidden="1">{"'CALL MONEY'!$K$53"}</definedName>
    <definedName name="BV" localSheetId="8" hidden="1">{"'CALL MONEY'!$K$53"}</definedName>
    <definedName name="BV" hidden="1">{"'CALL MONEY'!$K$53"}</definedName>
    <definedName name="BVC" localSheetId="12" hidden="1">{"'CALL MONEY'!$K$53"}</definedName>
    <definedName name="BVC" localSheetId="8" hidden="1">{"'CALL MONEY'!$K$53"}</definedName>
    <definedName name="BVC" hidden="1">{"'CALL MONEY'!$K$53"}</definedName>
    <definedName name="calc">1</definedName>
    <definedName name="CALL" localSheetId="11">#REF!</definedName>
    <definedName name="call1" localSheetId="11">#REF!</definedName>
    <definedName name="CASH" localSheetId="11">'[1]TOTAL P&amp;L'!#REF!</definedName>
    <definedName name="CASH_FLOW___HOH" localSheetId="11">#REF!</definedName>
    <definedName name="CASH_FLOW___MIS" localSheetId="11">#REF!</definedName>
    <definedName name="Category">"Statutory IFRS"</definedName>
    <definedName name="CategoryId">"R"</definedName>
    <definedName name="cbnuwdbcu" localSheetId="11">#REF!</definedName>
    <definedName name="CC" localSheetId="11">'[14]Abu Dhabi'!#REF!</definedName>
    <definedName name="cclc" localSheetId="12" hidden="1">{"'CALL MONEY'!$K$53"}</definedName>
    <definedName name="cclc" localSheetId="8" hidden="1">{"'CALL MONEY'!$K$53"}</definedName>
    <definedName name="cclc" localSheetId="7" hidden="1">{"'CALL MONEY'!$K$53"}</definedName>
    <definedName name="cclc" hidden="1">{"'CALL MONEY'!$K$53"}</definedName>
    <definedName name="CDC" localSheetId="12" hidden="1">{"'CALL MONEY'!$K$53"}</definedName>
    <definedName name="CDC" localSheetId="8" hidden="1">{"'CALL MONEY'!$K$53"}</definedName>
    <definedName name="CDC" localSheetId="7" hidden="1">{"'CALL MONEY'!$K$53"}</definedName>
    <definedName name="CDC" hidden="1">{"'CALL MONEY'!$K$53"}</definedName>
    <definedName name="CF" localSheetId="11">#REF!</definedName>
    <definedName name="cfw" localSheetId="11">#REF!</definedName>
    <definedName name="CH.IN.EQUIT" localSheetId="11">[29]acct!#REF!</definedName>
    <definedName name="cHECK" localSheetId="11">[29]acct!#REF!</definedName>
    <definedName name="chk" localSheetId="11">#REF!</definedName>
    <definedName name="ci" localSheetId="11">#REF!</definedName>
    <definedName name="CIQWBGuid" hidden="1">"TFCs Valuations (original).xlsm"</definedName>
    <definedName name="CIs" localSheetId="11">#REF!</definedName>
    <definedName name="Classified" localSheetId="11">#REF!</definedName>
    <definedName name="closing" localSheetId="11">[46]BSDOMOVS!#REF!</definedName>
    <definedName name="co">100</definedName>
    <definedName name="cogs" localSheetId="11">#REF!</definedName>
    <definedName name="COGS1" localSheetId="11">#REF!</definedName>
    <definedName name="ColorNames" localSheetId="11">#REF!</definedName>
    <definedName name="Commentary" localSheetId="11">#REF!</definedName>
    <definedName name="Component">"Group (Geog)"</definedName>
    <definedName name="ComponentId">"A"</definedName>
    <definedName name="cons" localSheetId="11" hidden="1">{"'CALL MONEY'!$K$53"}</definedName>
    <definedName name="cons" localSheetId="12" hidden="1">{"'CALL MONEY'!$K$53"}</definedName>
    <definedName name="cons" localSheetId="8" hidden="1">{"'CALL MONEY'!$K$53"}</definedName>
    <definedName name="cons" localSheetId="7" hidden="1">{"'CALL MONEY'!$K$53"}</definedName>
    <definedName name="cons" localSheetId="3" hidden="1">{"'CALL MONEY'!$K$53"}</definedName>
    <definedName name="cons" hidden="1">{"'CALL MONEY'!$K$53"}</definedName>
    <definedName name="Conventions" localSheetId="11">#REF!</definedName>
    <definedName name="Copy" localSheetId="12" hidden="1">{"'CALL MONEY'!$K$53"}</definedName>
    <definedName name="Copy" localSheetId="8" hidden="1">{"'CALL MONEY'!$K$53"}</definedName>
    <definedName name="Copy" localSheetId="7" hidden="1">{"'CALL MONEY'!$K$53"}</definedName>
    <definedName name="Copy" localSheetId="3" hidden="1">{"'CALL MONEY'!$K$53"}</definedName>
    <definedName name="Copy" hidden="1">{"'CALL MONEY'!$K$53"}</definedName>
    <definedName name="COST_OF_SALES" localSheetId="11">#REF!</definedName>
    <definedName name="Cover" localSheetId="12" hidden="1">#REF!</definedName>
    <definedName name="Cover" localSheetId="8" hidden="1">#REF!</definedName>
    <definedName name="Cover" localSheetId="7" hidden="1">#REF!</definedName>
    <definedName name="Cover" hidden="1">#REF!</definedName>
    <definedName name="CRED" localSheetId="11">[29]acct!#REF!</definedName>
    <definedName name="CREDIT" localSheetId="11">'[47]Balance Sheet'!#REF!</definedName>
    <definedName name="csDesignMode">1</definedName>
    <definedName name="CumSumPrt" localSheetId="11">#REF!</definedName>
    <definedName name="Currency" localSheetId="11">#REF!</definedName>
    <definedName name="cwip" localSheetId="11">#REF!</definedName>
    <definedName name="cx" localSheetId="12" hidden="1">{"'CALL MONEY'!$K$53"}</definedName>
    <definedName name="cx" localSheetId="8" hidden="1">{"'CALL MONEY'!$K$53"}</definedName>
    <definedName name="cx" hidden="1">{"'CALL MONEY'!$K$53"}</definedName>
    <definedName name="CY_lik_Equity" localSheetId="11">#REF!</definedName>
    <definedName name="CY_lik_Income" localSheetId="11">#REF!</definedName>
    <definedName name="CY_lik_Liabs" localSheetId="11">#REF!</definedName>
    <definedName name="CY_lik_RetEarn_bf" localSheetId="11">#REF!</definedName>
    <definedName name="CY_tx_all_Equity" localSheetId="11">#REF!</definedName>
    <definedName name="CY_tx_all_Income" localSheetId="11">#REF!</definedName>
    <definedName name="CY_tx_all_Liabs" localSheetId="11">#REF!</definedName>
    <definedName name="CY_tx_all_RetEarn_bf" localSheetId="11">#REF!</definedName>
    <definedName name="CY_tx_knw_Equity" localSheetId="11">#REF!</definedName>
    <definedName name="CY_tx_knw_Income" localSheetId="11">#REF!</definedName>
    <definedName name="CY_tx_knw_Liabs" localSheetId="11">#REF!</definedName>
    <definedName name="CY_tx_knw_RetEarn_bf" localSheetId="11">#REF!</definedName>
    <definedName name="CY_tx_lik_Equity" localSheetId="11">#REF!</definedName>
    <definedName name="CY_tx_lik_Income" localSheetId="11">#REF!</definedName>
    <definedName name="CY_tx_lik_Liabs" localSheetId="11">#REF!</definedName>
    <definedName name="CY_tx_lik_RetEarn_bf" localSheetId="11">#REF!</definedName>
    <definedName name="d" localSheetId="11">#REF!</definedName>
    <definedName name="da" localSheetId="11">#REF!</definedName>
    <definedName name="DAL_RESERVED">#REF!</definedName>
    <definedName name="DALFirstRange">#REF!</definedName>
    <definedName name="DALS_GrandTotal" hidden="1">#REF!</definedName>
    <definedName name="DALS_Heading">#REF!</definedName>
    <definedName name="dasda" localSheetId="12" hidden="1">{"'CALL MONEY'!$K$53"}</definedName>
    <definedName name="dasda" localSheetId="8" hidden="1">{"'CALL MONEY'!$K$53"}</definedName>
    <definedName name="dasda" hidden="1">{"'CALL MONEY'!$K$53"}</definedName>
    <definedName name="Dasfasf" localSheetId="12" hidden="1">#REF!</definedName>
    <definedName name="Dasfasf" localSheetId="8" hidden="1">#REF!</definedName>
    <definedName name="Dasfasf" localSheetId="7" hidden="1">#REF!</definedName>
    <definedName name="Dasfasf" hidden="1">#REF!</definedName>
    <definedName name="_xlnm.Database" localSheetId="11">#REF!</definedName>
    <definedName name="Days" localSheetId="3">365</definedName>
    <definedName name="Dbase" localSheetId="11">#REF!</definedName>
    <definedName name="DD" localSheetId="11">'[3]last qrt2001'!#REF!</definedName>
    <definedName name="ddd" localSheetId="11">#REF!</definedName>
    <definedName name="dddd" localSheetId="11">'[48]BS-OVS'!#REF!</definedName>
    <definedName name="DDDDDD" localSheetId="12" hidden="1">{#N/A,#N/A,FALSE,"REPORT"}</definedName>
    <definedName name="DDDDDD" localSheetId="8" hidden="1">{#N/A,#N/A,FALSE,"REPORT"}</definedName>
    <definedName name="DDDDDD" hidden="1">{#N/A,#N/A,FALSE,"REPORT"}</definedName>
    <definedName name="DEBIT" localSheetId="11">'[47]Balance Sheet'!#REF!</definedName>
    <definedName name="dEFF.LIA" localSheetId="11">[29]acct!#REF!</definedName>
    <definedName name="Deletion" localSheetId="12" hidden="1">[37]TBPRICE!#REF!</definedName>
    <definedName name="Deletion" localSheetId="8" hidden="1">[37]TBPRICE!#REF!</definedName>
    <definedName name="Deletion" localSheetId="7" hidden="1">[37]TBPRICE!#REF!</definedName>
    <definedName name="Deletion" hidden="1">[37]TBPRICE!#REF!</definedName>
    <definedName name="DEP_SCHEDULE" localSheetId="11">#REF!</definedName>
    <definedName name="Description" localSheetId="11">#REF!</definedName>
    <definedName name="DETAIL" localSheetId="11">#REF!</definedName>
    <definedName name="DFD" localSheetId="11">'[49]Abu Dhabi'!#REF!</definedName>
    <definedName name="dfdf" localSheetId="12" hidden="1">[50]Notes!#REF!</definedName>
    <definedName name="dfdf" localSheetId="8" hidden="1">[50]Notes!#REF!</definedName>
    <definedName name="dfdf" localSheetId="7" hidden="1">[50]Notes!#REF!</definedName>
    <definedName name="dfdf" hidden="1">[50]Notes!#REF!</definedName>
    <definedName name="dfg" localSheetId="11" hidden="1">{#N/A,#N/A,FALSE,"dec98qtr";#N/A,#N/A,FALSE,"suppdecsep98";#N/A,#N/A,FALSE,"w-dec98"}</definedName>
    <definedName name="dfg" localSheetId="10" hidden="1">{#N/A,#N/A,FALSE,"dec98qtr";#N/A,#N/A,FALSE,"suppdecsep98";#N/A,#N/A,FALSE,"w-dec98"}</definedName>
    <definedName name="dfg" localSheetId="12" hidden="1">{#N/A,#N/A,FALSE,"dec98qtr";#N/A,#N/A,FALSE,"suppdecsep98";#N/A,#N/A,FALSE,"w-dec98"}</definedName>
    <definedName name="dfg" localSheetId="8" hidden="1">{#N/A,#N/A,FALSE,"dec98qtr";#N/A,#N/A,FALSE,"suppdecsep98";#N/A,#N/A,FALSE,"w-dec98"}</definedName>
    <definedName name="dfg" localSheetId="7" hidden="1">{#N/A,#N/A,FALSE,"dec98qtr";#N/A,#N/A,FALSE,"suppdecsep98";#N/A,#N/A,FALSE,"w-dec98"}</definedName>
    <definedName name="dfg" localSheetId="3" hidden="1">{#N/A,#N/A,FALSE,"dec98qtr";#N/A,#N/A,FALSE,"suppdecsep98";#N/A,#N/A,FALSE,"w-dec98"}</definedName>
    <definedName name="dfg" hidden="1">{#N/A,#N/A,FALSE,"dec98qtr";#N/A,#N/A,FALSE,"suppdecsep98";#N/A,#N/A,FALSE,"w-dec98"}</definedName>
    <definedName name="dg" localSheetId="12" hidden="1">'[27]34-38.2'!#REF!</definedName>
    <definedName name="dg" localSheetId="8" hidden="1">'[27]34-38.2'!#REF!</definedName>
    <definedName name="dg" localSheetId="7" hidden="1">'[27]34-38.2'!#REF!</definedName>
    <definedName name="dg" hidden="1">'[27]34-38.2'!#REF!</definedName>
    <definedName name="Di" localSheetId="12" hidden="1">#REF!</definedName>
    <definedName name="Di" hidden="1">#REF!</definedName>
    <definedName name="DiffAmtHeader">#REF!</definedName>
    <definedName name="Differences" localSheetId="11">#REF!</definedName>
    <definedName name="Differnces" localSheetId="11">'[51]Notes1-5'!#REF!</definedName>
    <definedName name="DiffPercentHeader">#REF!</definedName>
    <definedName name="doha" localSheetId="11">'[39]DOHA QATAR '!$A$14:$P$33</definedName>
    <definedName name="dom" localSheetId="11">#REF!</definedName>
    <definedName name="dombs" localSheetId="11">#REF!</definedName>
    <definedName name="DOMOVS" localSheetId="11">#REF!</definedName>
    <definedName name="dPlanningMateriality" localSheetId="11">[52]Sheet1!$B$46</definedName>
    <definedName name="dr" localSheetId="11">#REF!</definedName>
    <definedName name="dsds" localSheetId="11">'[53]Notes1-5'!#REF!</definedName>
    <definedName name="DSDSADSD" localSheetId="12" hidden="1">#REF!</definedName>
    <definedName name="DSDSADSD" localSheetId="8" hidden="1">#REF!</definedName>
    <definedName name="DSDSADSD" localSheetId="7" hidden="1">#REF!</definedName>
    <definedName name="DSDSADSD" localSheetId="3" hidden="1">#REF!</definedName>
    <definedName name="DSDSADSD" hidden="1">#REF!</definedName>
    <definedName name="dsdssd" localSheetId="12" hidden="1">[50]Notes!#REF!</definedName>
    <definedName name="dsdssd" localSheetId="8" hidden="1">[50]Notes!#REF!</definedName>
    <definedName name="dsdssd" localSheetId="7" hidden="1">[50]Notes!#REF!</definedName>
    <definedName name="dsdssd" hidden="1">[50]Notes!#REF!</definedName>
    <definedName name="dsfjhfjk" localSheetId="11" hidden="1">{#N/A,#N/A,FALSE,"dec98qtr";#N/A,#N/A,FALSE,"suppdecsep98";#N/A,#N/A,FALSE,"w-dec98"}</definedName>
    <definedName name="dsfjhfjk" localSheetId="10" hidden="1">{#N/A,#N/A,FALSE,"dec98qtr";#N/A,#N/A,FALSE,"suppdecsep98";#N/A,#N/A,FALSE,"w-dec98"}</definedName>
    <definedName name="dsfjhfjk" localSheetId="12" hidden="1">{#N/A,#N/A,FALSE,"dec98qtr";#N/A,#N/A,FALSE,"suppdecsep98";#N/A,#N/A,FALSE,"w-dec98"}</definedName>
    <definedName name="dsfjhfjk" localSheetId="8" hidden="1">{#N/A,#N/A,FALSE,"dec98qtr";#N/A,#N/A,FALSE,"suppdecsep98";#N/A,#N/A,FALSE,"w-dec98"}</definedName>
    <definedName name="dsfjhfjk" localSheetId="7" hidden="1">{#N/A,#N/A,FALSE,"dec98qtr";#N/A,#N/A,FALSE,"suppdecsep98";#N/A,#N/A,FALSE,"w-dec98"}</definedName>
    <definedName name="dsfjhfjk" localSheetId="3" hidden="1">{#N/A,#N/A,FALSE,"dec98qtr";#N/A,#N/A,FALSE,"suppdecsep98";#N/A,#N/A,FALSE,"w-dec98"}</definedName>
    <definedName name="dsfjhfjk" hidden="1">{#N/A,#N/A,FALSE,"dec98qtr";#N/A,#N/A,FALSE,"suppdecsep98";#N/A,#N/A,FALSE,"w-dec98"}</definedName>
    <definedName name="Dssssss" localSheetId="12" hidden="1">#REF!</definedName>
    <definedName name="Dssssss" hidden="1">#REF!</definedName>
    <definedName name="DST" localSheetId="12" hidden="1">#REF!</definedName>
    <definedName name="DST" hidden="1">#REF!</definedName>
    <definedName name="dswef">[54]Links!$K$1:$K$65536</definedName>
    <definedName name="dx" localSheetId="11">#REF!</definedName>
    <definedName name="E" localSheetId="11">#REF!</definedName>
    <definedName name="EPAGE1" localSheetId="11">#REF!</definedName>
    <definedName name="Err_Add_Plus10" localSheetId="11">#REF!</definedName>
    <definedName name="Err_Box_AddSamp" localSheetId="11">#REF!</definedName>
    <definedName name="Err_Box_Rej" localSheetId="11">#REF!</definedName>
    <definedName name="Err_CellComments" localSheetId="11">#REF!</definedName>
    <definedName name="Err_Date_Check" localSheetId="11">#REF!</definedName>
    <definedName name="Err_Date_Numb" localSheetId="11">#REF!</definedName>
    <definedName name="Err_Date_Today" localSheetId="11">#REF!</definedName>
    <definedName name="Err_Empty" localSheetId="11">#REF!</definedName>
    <definedName name="Err_Eval_Blank" localSheetId="11">#REF!</definedName>
    <definedName name="Err_Fail_Verbiage" localSheetId="11">#REF!</definedName>
    <definedName name="Err_InfoCheck" localSheetId="11">#REF!</definedName>
    <definedName name="Err_NotesBox" localSheetId="11">#REF!</definedName>
    <definedName name="Err_Rand_1" localSheetId="11">#REF!</definedName>
    <definedName name="Err_Random" localSheetId="11">#REF!</definedName>
    <definedName name="Err_SampErr" localSheetId="11">#REF!</definedName>
    <definedName name="Err_StopCode" localSheetId="11">#REF!</definedName>
    <definedName name="Eval_btn" localSheetId="11">#REF!</definedName>
    <definedName name="Eval_btn_Ans" localSheetId="11">#REF!</definedName>
    <definedName name="Eval_MR" localSheetId="11">#REF!</definedName>
    <definedName name="Eval_Targ_T" localSheetId="11">#REF!</definedName>
    <definedName name="Eval_Text" localSheetId="11">#REF!</definedName>
    <definedName name="Eval_TM" localSheetId="11">#REF!</definedName>
    <definedName name="Eval_TTMR" localSheetId="11">#REF!</definedName>
    <definedName name="Excel_BuiltIn__FilterDatabase_3" localSheetId="11">[55]Documentation!#REF!</definedName>
    <definedName name="Excel_BuiltIn_Print_Area" localSheetId="11">#REF!</definedName>
    <definedName name="Excel_BuiltIn_Print_Area_2_1_1_1_1">NA()</definedName>
    <definedName name="Excel_BuiltIn_Print_Area_2_1_1_1_1_1">NA()</definedName>
    <definedName name="Excel_BuiltIn_Print_Area_2_1_1_1_1_1_1_1">NA()</definedName>
    <definedName name="Excel_BuiltIn_Print_Area_2_1_1_1_1_1_1_1_1">NA()</definedName>
    <definedName name="Excel_BuiltIn_Print_Area_2_1_1_1_1_1_1_1_1_1">NA()</definedName>
    <definedName name="Excel_BuiltIn_Print_Area_5_1_1_1">NA()</definedName>
    <definedName name="Excel_BuiltIn_Print_Area_5_1_1_1___0">NA()</definedName>
    <definedName name="Excel_BuiltIn_Print_Area_5_1_1_1_1_1_1">NA()</definedName>
    <definedName name="Excel_BuiltIn_Print_Area_5_1_1_1_1_1_1_1_1_1">NA()</definedName>
    <definedName name="Excel_BuiltIn_Print_Area_8" localSheetId="11">#REF!</definedName>
    <definedName name="Excel_BuiltIn_Print_Titles_14_1_1_1">NA()</definedName>
    <definedName name="Excel_BuiltIn_Print_Titles_14_1_1_1___0">NA()</definedName>
    <definedName name="Excel_BuiltIn_Print_Titles_14_1_1_1_1">NA()</definedName>
    <definedName name="Excel_BuiltIn_Print_Titles_15_1_1_1___0">NA()</definedName>
    <definedName name="Excel_BuiltIn_Print_Titles_17_1_1">NA()</definedName>
    <definedName name="Excel_BuiltIn_Print_Titles_17_1_1___0">NA()</definedName>
    <definedName name="Excel_BuiltIn_Print_Titles_17_1_1_1_1">NA()</definedName>
    <definedName name="Excel_BuiltIn_Print_Titles_17_1_1_1_1_1">NA()</definedName>
    <definedName name="Excel_BuiltIn_Print_Titles_17_1_1_1_1_1_1">NA()</definedName>
    <definedName name="Excel_BuiltIn_Print_Titles_2_1_1">NA()</definedName>
    <definedName name="Excel_BuiltIn_Print_Titles_7_1_1">NA()</definedName>
    <definedName name="Excel_BuiltIn_Print_Titles_7_1_1_1">NA()</definedName>
    <definedName name="Excel_BuiltIn_Print_Titles_8___0">NA()</definedName>
    <definedName name="excluding_unclaimed_dividend__accrued_mark_up_on_short_term_finances" localSheetId="11">'[8]34-38.2'!#REF!</definedName>
    <definedName name="EXP" localSheetId="11">#REF!</definedName>
    <definedName name="F" localSheetId="11">'[56]FINANCE CODE'!#REF!</definedName>
    <definedName name="F_A_C_TITLE" localSheetId="11">#REF!</definedName>
    <definedName name="f_name" localSheetId="11">'[57]A-C CODE &amp; NAME'!$B$1:$C$193</definedName>
    <definedName name="FA" localSheetId="11">[29]acct!#REF!</definedName>
    <definedName name="farhat">2006</definedName>
    <definedName name="Fcy" localSheetId="11">#REF!</definedName>
    <definedName name="FDE" localSheetId="11">'[58]Notes1-5'!#REF!</definedName>
    <definedName name="FDF" localSheetId="11">'[59]CE-10th-June-06'!#REF!</definedName>
    <definedName name="fg" localSheetId="11">#REF!</definedName>
    <definedName name="fgfgfg" localSheetId="12" hidden="1">#REF!</definedName>
    <definedName name="fgfgfg" localSheetId="8" hidden="1">#REF!</definedName>
    <definedName name="fgfgfg" localSheetId="7" hidden="1">#REF!</definedName>
    <definedName name="fgfgfg" hidden="1">#REF!</definedName>
    <definedName name="fgh" localSheetId="11" hidden="1">{#N/A,#N/A,FALSE,"dec98qtr";#N/A,#N/A,FALSE,"suppdecsep98";#N/A,#N/A,FALSE,"w-dec98"}</definedName>
    <definedName name="fgh" localSheetId="10" hidden="1">{#N/A,#N/A,FALSE,"dec98qtr";#N/A,#N/A,FALSE,"suppdecsep98";#N/A,#N/A,FALSE,"w-dec98"}</definedName>
    <definedName name="fgh" localSheetId="12" hidden="1">{#N/A,#N/A,FALSE,"dec98qtr";#N/A,#N/A,FALSE,"suppdecsep98";#N/A,#N/A,FALSE,"w-dec98"}</definedName>
    <definedName name="fgh" localSheetId="8" hidden="1">{#N/A,#N/A,FALSE,"dec98qtr";#N/A,#N/A,FALSE,"suppdecsep98";#N/A,#N/A,FALSE,"w-dec98"}</definedName>
    <definedName name="fgh" localSheetId="7" hidden="1">{#N/A,#N/A,FALSE,"dec98qtr";#N/A,#N/A,FALSE,"suppdecsep98";#N/A,#N/A,FALSE,"w-dec98"}</definedName>
    <definedName name="fgh" localSheetId="3" hidden="1">{#N/A,#N/A,FALSE,"dec98qtr";#N/A,#N/A,FALSE,"suppdecsep98";#N/A,#N/A,FALSE,"w-dec98"}</definedName>
    <definedName name="fgh" hidden="1">{#N/A,#N/A,FALSE,"dec98qtr";#N/A,#N/A,FALSE,"suppdecsep98";#N/A,#N/A,FALSE,"w-dec98"}</definedName>
    <definedName name="FIBREPO" localSheetId="11">#REF!</definedName>
    <definedName name="FIBWON" localSheetId="11">#REF!</definedName>
    <definedName name="Filename">"C:\DOCUME~1\YakoobA\LOCALS~1\Temp\SPREAD.VTS"</definedName>
    <definedName name="fILL" localSheetId="12" hidden="1">#REF!</definedName>
    <definedName name="fILL" hidden="1">#REF!</definedName>
    <definedName name="FinancialGraphs" localSheetId="11">#REF!</definedName>
    <definedName name="FINASSET" localSheetId="11">[29]acct!#REF!</definedName>
    <definedName name="FIXED_ASSETS" localSheetId="11">#REF!</definedName>
    <definedName name="FIXEDASSETS" localSheetId="11">#REF!</definedName>
    <definedName name="flegtcher123" localSheetId="12" hidden="1">{"'CALL MONEY'!$K$53"}</definedName>
    <definedName name="flegtcher123" localSheetId="8" hidden="1">{"'CALL MONEY'!$K$53"}</definedName>
    <definedName name="flegtcher123" localSheetId="7" hidden="1">{"'CALL MONEY'!$K$53"}</definedName>
    <definedName name="flegtcher123" hidden="1">{"'CALL MONEY'!$K$53"}</definedName>
    <definedName name="fletcher" localSheetId="12" hidden="1">{"'CALL MONEY'!$K$53"}</definedName>
    <definedName name="fletcher" localSheetId="8" hidden="1">{"'CALL MONEY'!$K$53"}</definedName>
    <definedName name="fletcher" localSheetId="7" hidden="1">{"'CALL MONEY'!$K$53"}</definedName>
    <definedName name="fletcher" hidden="1">{"'CALL MONEY'!$K$53"}</definedName>
    <definedName name="for" localSheetId="12" hidden="1">#REF!</definedName>
    <definedName name="for" localSheetId="8" hidden="1">#REF!</definedName>
    <definedName name="for" localSheetId="7" hidden="1">#REF!</definedName>
    <definedName name="for" hidden="1">#REF!</definedName>
    <definedName name="FOREIGNEXCHANGE" localSheetId="11">#REF!</definedName>
    <definedName name="FORM" localSheetId="11">#REF!</definedName>
    <definedName name="FP_EU_0206__00246_04" localSheetId="11">#REF!</definedName>
    <definedName name="FSA" localSheetId="11">#REF!</definedName>
    <definedName name="FUNDS_POSITION" localSheetId="11">[60]Bank!#REF!</definedName>
    <definedName name="FY">97</definedName>
    <definedName name="g" localSheetId="11" hidden="1">#REF!</definedName>
    <definedName name="g54." localSheetId="11">#REF!</definedName>
    <definedName name="gfgdhf" localSheetId="11" hidden="1">{"Sales 2",#N/A,FALSE,"SALES";"Transfer 2",#N/A,FALSE,"TRANSFERS";"A1460",#N/A,FALSE,"A1460"}</definedName>
    <definedName name="gfgdhf" localSheetId="10" hidden="1">{"Sales 2",#N/A,FALSE,"SALES";"Transfer 2",#N/A,FALSE,"TRANSFERS";"A1460",#N/A,FALSE,"A1460"}</definedName>
    <definedName name="gfgdhf" localSheetId="12" hidden="1">{"Sales 2",#N/A,FALSE,"SALES";"Transfer 2",#N/A,FALSE,"TRANSFERS";"A1460",#N/A,FALSE,"A1460"}</definedName>
    <definedName name="gfgdhf" localSheetId="8" hidden="1">{"Sales 2",#N/A,FALSE,"SALES";"Transfer 2",#N/A,FALSE,"TRANSFERS";"A1460",#N/A,FALSE,"A1460"}</definedName>
    <definedName name="gfgdhf" localSheetId="7" hidden="1">{"Sales 2",#N/A,FALSE,"SALES";"Transfer 2",#N/A,FALSE,"TRANSFERS";"A1460",#N/A,FALSE,"A1460"}</definedName>
    <definedName name="gfgdhf" localSheetId="3" hidden="1">{"Sales 2",#N/A,FALSE,"SALES";"Transfer 2",#N/A,FALSE,"TRANSFERS";"A1460",#N/A,FALSE,"A1460"}</definedName>
    <definedName name="gfgdhf" hidden="1">{"Sales 2",#N/A,FALSE,"SALES";"Transfer 2",#N/A,FALSE,"TRANSFERS";"A1460",#N/A,FALSE,"A1460"}</definedName>
    <definedName name="gg" localSheetId="11" hidden="1">{"Sales 2",#N/A,FALSE,"SALES";"Transfer 2",#N/A,FALSE,"TRANSFERS";"A1460",#N/A,FALSE,"A1460"}</definedName>
    <definedName name="gg" localSheetId="10" hidden="1">{"Sales 2",#N/A,FALSE,"SALES";"Transfer 2",#N/A,FALSE,"TRANSFERS";"A1460",#N/A,FALSE,"A1460"}</definedName>
    <definedName name="gg" localSheetId="12" hidden="1">{"Sales 2",#N/A,FALSE,"SALES";"Transfer 2",#N/A,FALSE,"TRANSFERS";"A1460",#N/A,FALSE,"A1460"}</definedName>
    <definedName name="gg" localSheetId="8" hidden="1">{"Sales 2",#N/A,FALSE,"SALES";"Transfer 2",#N/A,FALSE,"TRANSFERS";"A1460",#N/A,FALSE,"A1460"}</definedName>
    <definedName name="gg" localSheetId="7" hidden="1">{"Sales 2",#N/A,FALSE,"SALES";"Transfer 2",#N/A,FALSE,"TRANSFERS";"A1460",#N/A,FALSE,"A1460"}</definedName>
    <definedName name="gg" localSheetId="3" hidden="1">{"Sales 2",#N/A,FALSE,"SALES";"Transfer 2",#N/A,FALSE,"TRANSFERS";"A1460",#N/A,FALSE,"A1460"}</definedName>
    <definedName name="gg" hidden="1">{"Sales 2",#N/A,FALSE,"SALES";"Transfer 2",#N/A,FALSE,"TRANSFERS";"A1460",#N/A,FALSE,"A1460"}</definedName>
    <definedName name="ggf" localSheetId="11" hidden="1">{#N/A,#N/A,FALSE,"dec98qtr";#N/A,#N/A,FALSE,"suppdecsep98";#N/A,#N/A,FALSE,"w-dec98"}</definedName>
    <definedName name="ggf" localSheetId="10" hidden="1">{#N/A,#N/A,FALSE,"dec98qtr";#N/A,#N/A,FALSE,"suppdecsep98";#N/A,#N/A,FALSE,"w-dec98"}</definedName>
    <definedName name="ggf" localSheetId="12" hidden="1">{#N/A,#N/A,FALSE,"dec98qtr";#N/A,#N/A,FALSE,"suppdecsep98";#N/A,#N/A,FALSE,"w-dec98"}</definedName>
    <definedName name="ggf" localSheetId="8" hidden="1">{#N/A,#N/A,FALSE,"dec98qtr";#N/A,#N/A,FALSE,"suppdecsep98";#N/A,#N/A,FALSE,"w-dec98"}</definedName>
    <definedName name="ggf" localSheetId="7" hidden="1">{#N/A,#N/A,FALSE,"dec98qtr";#N/A,#N/A,FALSE,"suppdecsep98";#N/A,#N/A,FALSE,"w-dec98"}</definedName>
    <definedName name="ggf" localSheetId="3" hidden="1">{#N/A,#N/A,FALSE,"dec98qtr";#N/A,#N/A,FALSE,"suppdecsep98";#N/A,#N/A,FALSE,"w-dec98"}</definedName>
    <definedName name="ggf" hidden="1">{#N/A,#N/A,FALSE,"dec98qtr";#N/A,#N/A,FALSE,"suppdecsep98";#N/A,#N/A,FALSE,"w-dec98"}</definedName>
    <definedName name="ggfgfg" localSheetId="12" hidden="1">{"'CALL MONEY'!$K$53"}</definedName>
    <definedName name="ggfgfg" localSheetId="8" hidden="1">{"'CALL MONEY'!$K$53"}</definedName>
    <definedName name="ggfgfg" localSheetId="7" hidden="1">{"'CALL MONEY'!$K$53"}</definedName>
    <definedName name="ggfgfg" localSheetId="3" hidden="1">{"'CALL MONEY'!$K$53"}</definedName>
    <definedName name="ggfgfg" hidden="1">{"'CALL MONEY'!$K$53"}</definedName>
    <definedName name="GGG" localSheetId="11">#REF!</definedName>
    <definedName name="gghhg" localSheetId="12" hidden="1">{"'CALL MONEY'!$K$53"}</definedName>
    <definedName name="gghhg" localSheetId="8" hidden="1">{"'CALL MONEY'!$K$53"}</definedName>
    <definedName name="gghhg" localSheetId="7" hidden="1">{"'CALL MONEY'!$K$53"}</definedName>
    <definedName name="gghhg" hidden="1">{"'CALL MONEY'!$K$53"}</definedName>
    <definedName name="GH" localSheetId="11" hidden="1">{"MSS",#N/A,FALSE,"MSS";"ProdSA",#N/A,FALSE,"ProdSA";"Sales 1",#N/A,FALSE,"SALES";"Transfer 1",#N/A,FALSE,"TRANSFERS"}</definedName>
    <definedName name="GH" localSheetId="10" hidden="1">{"MSS",#N/A,FALSE,"MSS";"ProdSA",#N/A,FALSE,"ProdSA";"Sales 1",#N/A,FALSE,"SALES";"Transfer 1",#N/A,FALSE,"TRANSFERS"}</definedName>
    <definedName name="GH" localSheetId="12" hidden="1">{"MSS",#N/A,FALSE,"MSS";"ProdSA",#N/A,FALSE,"ProdSA";"Sales 1",#N/A,FALSE,"SALES";"Transfer 1",#N/A,FALSE,"TRANSFERS"}</definedName>
    <definedName name="GH" localSheetId="8" hidden="1">{"MSS",#N/A,FALSE,"MSS";"ProdSA",#N/A,FALSE,"ProdSA";"Sales 1",#N/A,FALSE,"SALES";"Transfer 1",#N/A,FALSE,"TRANSFERS"}</definedName>
    <definedName name="GH" localSheetId="7" hidden="1">{"MSS",#N/A,FALSE,"MSS";"ProdSA",#N/A,FALSE,"ProdSA";"Sales 1",#N/A,FALSE,"SALES";"Transfer 1",#N/A,FALSE,"TRANSFERS"}</definedName>
    <definedName name="GH" localSheetId="3" hidden="1">{"MSS",#N/A,FALSE,"MSS";"ProdSA",#N/A,FALSE,"ProdSA";"Sales 1",#N/A,FALSE,"SALES";"Transfer 1",#N/A,FALSE,"TRANSFERS"}</definedName>
    <definedName name="GH" hidden="1">{"MSS",#N/A,FALSE,"MSS";"ProdSA",#N/A,FALSE,"ProdSA";"Sales 1",#N/A,FALSE,"SALES";"Transfer 1",#N/A,FALSE,"TRANSFERS"}</definedName>
    <definedName name="ghj" localSheetId="11" hidden="1">{"Sales 2",#N/A,FALSE,"SALES";"Transfer 2",#N/A,FALSE,"TRANSFERS";"A1460",#N/A,FALSE,"A1460"}</definedName>
    <definedName name="ghj" localSheetId="10" hidden="1">{"Sales 2",#N/A,FALSE,"SALES";"Transfer 2",#N/A,FALSE,"TRANSFERS";"A1460",#N/A,FALSE,"A1460"}</definedName>
    <definedName name="ghj" localSheetId="12" hidden="1">{"Sales 2",#N/A,FALSE,"SALES";"Transfer 2",#N/A,FALSE,"TRANSFERS";"A1460",#N/A,FALSE,"A1460"}</definedName>
    <definedName name="ghj" localSheetId="8" hidden="1">{"Sales 2",#N/A,FALSE,"SALES";"Transfer 2",#N/A,FALSE,"TRANSFERS";"A1460",#N/A,FALSE,"A1460"}</definedName>
    <definedName name="ghj" localSheetId="7" hidden="1">{"Sales 2",#N/A,FALSE,"SALES";"Transfer 2",#N/A,FALSE,"TRANSFERS";"A1460",#N/A,FALSE,"A1460"}</definedName>
    <definedName name="ghj" localSheetId="3" hidden="1">{"Sales 2",#N/A,FALSE,"SALES";"Transfer 2",#N/A,FALSE,"TRANSFERS";"A1460",#N/A,FALSE,"A1460"}</definedName>
    <definedName name="ghj" hidden="1">{"Sales 2",#N/A,FALSE,"SALES";"Transfer 2",#N/A,FALSE,"TRANSFERS";"A1460",#N/A,FALSE,"A1460"}</definedName>
    <definedName name="ghu" localSheetId="12" hidden="1">#REF!</definedName>
    <definedName name="ghu" localSheetId="8" hidden="1">#REF!</definedName>
    <definedName name="ghu" localSheetId="7" hidden="1">#REF!</definedName>
    <definedName name="ghu" localSheetId="3" hidden="1">#REF!</definedName>
    <definedName name="ghu" hidden="1">#REF!</definedName>
    <definedName name="GL" localSheetId="3" hidden="1">{"'CALL MONEY'!$K$53"}</definedName>
    <definedName name="GP_COMPARISON" localSheetId="11">#REF!</definedName>
    <definedName name="graph2" localSheetId="12" hidden="1">'[61]PORT-FOL(1)'!#REF!</definedName>
    <definedName name="graph2" hidden="1">'[61]PORT-FOL(1)'!#REF!</definedName>
    <definedName name="Graphs" localSheetId="12" hidden="1">#REF!</definedName>
    <definedName name="Graphs" localSheetId="8" hidden="1">#REF!</definedName>
    <definedName name="Graphs" localSheetId="7" hidden="1">#REF!</definedName>
    <definedName name="Graphs" hidden="1">#REF!</definedName>
    <definedName name="GRP_NEW" localSheetId="12" hidden="1">[10]Notes!#REF!</definedName>
    <definedName name="GRP_NEW" localSheetId="8" hidden="1">[10]Notes!#REF!</definedName>
    <definedName name="GRP_NEW" localSheetId="7" hidden="1">[10]Notes!#REF!</definedName>
    <definedName name="GRP_NEW" hidden="1">[10]Notes!#REF!</definedName>
    <definedName name="gsdfgfg" localSheetId="12" hidden="1">{"'CALL MONEY'!$K$53"}</definedName>
    <definedName name="gsdfgfg" localSheetId="8" hidden="1">{"'CALL MONEY'!$K$53"}</definedName>
    <definedName name="gsdfgfg" localSheetId="7" hidden="1">{"'CALL MONEY'!$K$53"}</definedName>
    <definedName name="gsdfgfg" hidden="1">{"'CALL MONEY'!$K$53"}</definedName>
    <definedName name="h" localSheetId="11">#REF!</definedName>
    <definedName name="hassan" localSheetId="12" hidden="1">{#N/A,#N/A,FALSE,"dec98qtr";#N/A,#N/A,FALSE,"suppdecsep98";#N/A,#N/A,FALSE,"w-dec98"}</definedName>
    <definedName name="hassan" localSheetId="8" hidden="1">{#N/A,#N/A,FALSE,"dec98qtr";#N/A,#N/A,FALSE,"suppdecsep98";#N/A,#N/A,FALSE,"w-dec98"}</definedName>
    <definedName name="hassan" localSheetId="7" hidden="1">{#N/A,#N/A,FALSE,"dec98qtr";#N/A,#N/A,FALSE,"suppdecsep98";#N/A,#N/A,FALSE,"w-dec98"}</definedName>
    <definedName name="hassan" hidden="1">{#N/A,#N/A,FALSE,"dec98qtr";#N/A,#N/A,FALSE,"suppdecsep98";#N/A,#N/A,FALSE,"w-dec98"}</definedName>
    <definedName name="HD_INCOME" localSheetId="11">#REF!</definedName>
    <definedName name="hfh" localSheetId="11" hidden="1">{#N/A,#N/A,FALSE,"dec98qtr";#N/A,#N/A,FALSE,"suppdecsep98";#N/A,#N/A,FALSE,"w-dec98"}</definedName>
    <definedName name="hfh" localSheetId="10" hidden="1">{#N/A,#N/A,FALSE,"dec98qtr";#N/A,#N/A,FALSE,"suppdecsep98";#N/A,#N/A,FALSE,"w-dec98"}</definedName>
    <definedName name="hfh" localSheetId="12" hidden="1">{#N/A,#N/A,FALSE,"dec98qtr";#N/A,#N/A,FALSE,"suppdecsep98";#N/A,#N/A,FALSE,"w-dec98"}</definedName>
    <definedName name="hfh" localSheetId="8" hidden="1">{#N/A,#N/A,FALSE,"dec98qtr";#N/A,#N/A,FALSE,"suppdecsep98";#N/A,#N/A,FALSE,"w-dec98"}</definedName>
    <definedName name="hfh" localSheetId="7" hidden="1">{#N/A,#N/A,FALSE,"dec98qtr";#N/A,#N/A,FALSE,"suppdecsep98";#N/A,#N/A,FALSE,"w-dec98"}</definedName>
    <definedName name="hfh" localSheetId="3" hidden="1">{#N/A,#N/A,FALSE,"dec98qtr";#N/A,#N/A,FALSE,"suppdecsep98";#N/A,#N/A,FALSE,"w-dec98"}</definedName>
    <definedName name="hfh" hidden="1">{#N/A,#N/A,FALSE,"dec98qtr";#N/A,#N/A,FALSE,"suppdecsep98";#N/A,#N/A,FALSE,"w-dec98"}</definedName>
    <definedName name="hgg" localSheetId="11" hidden="1">{"Sales 2",#N/A,FALSE,"SALES";"Transfer 2",#N/A,FALSE,"TRANSFERS";"A1460",#N/A,FALSE,"A1460"}</definedName>
    <definedName name="hgg" localSheetId="10" hidden="1">{"Sales 2",#N/A,FALSE,"SALES";"Transfer 2",#N/A,FALSE,"TRANSFERS";"A1460",#N/A,FALSE,"A1460"}</definedName>
    <definedName name="hgg" localSheetId="12" hidden="1">{"Sales 2",#N/A,FALSE,"SALES";"Transfer 2",#N/A,FALSE,"TRANSFERS";"A1460",#N/A,FALSE,"A1460"}</definedName>
    <definedName name="hgg" localSheetId="8" hidden="1">{"Sales 2",#N/A,FALSE,"SALES";"Transfer 2",#N/A,FALSE,"TRANSFERS";"A1460",#N/A,FALSE,"A1460"}</definedName>
    <definedName name="hgg" localSheetId="7" hidden="1">{"Sales 2",#N/A,FALSE,"SALES";"Transfer 2",#N/A,FALSE,"TRANSFERS";"A1460",#N/A,FALSE,"A1460"}</definedName>
    <definedName name="hgg" localSheetId="3" hidden="1">{"Sales 2",#N/A,FALSE,"SALES";"Transfer 2",#N/A,FALSE,"TRANSFERS";"A1460",#N/A,FALSE,"A1460"}</definedName>
    <definedName name="hgg" hidden="1">{"Sales 2",#N/A,FALSE,"SALES";"Transfer 2",#N/A,FALSE,"TRANSFERS";"A1460",#N/A,FALSE,"A1460"}</definedName>
    <definedName name="hh" localSheetId="12" hidden="1">{"'CALL MONEY'!$K$53"}</definedName>
    <definedName name="hh" localSheetId="8" hidden="1">{"'CALL MONEY'!$K$53"}</definedName>
    <definedName name="hh" localSheetId="7" hidden="1">{"'CALL MONEY'!$K$53"}</definedName>
    <definedName name="hh" localSheetId="3" hidden="1">{"'CALL MONEY'!$K$53"}</definedName>
    <definedName name="hh" hidden="1">{"'CALL MONEY'!$K$53"}</definedName>
    <definedName name="hhhhhhh" localSheetId="12" hidden="1">{#N/A,#N/A,FALSE,"REPORT"}</definedName>
    <definedName name="hhhhhhh" localSheetId="8" hidden="1">{#N/A,#N/A,FALSE,"REPORT"}</definedName>
    <definedName name="hhhhhhh" hidden="1">{#N/A,#N/A,FALSE,"REPORT"}</definedName>
    <definedName name="hhjhjjjjjj" localSheetId="11">[62]Lead!#REF!</definedName>
    <definedName name="HISTORY_A_LIAB" localSheetId="11">#REF!</definedName>
    <definedName name="hkhkhl" localSheetId="12" hidden="1">{"'CALL MONEY'!$K$53"}</definedName>
    <definedName name="hkhkhl" localSheetId="8" hidden="1">{"'CALL MONEY'!$K$53"}</definedName>
    <definedName name="hkhkhl" localSheetId="7" hidden="1">{"'CALL MONEY'!$K$53"}</definedName>
    <definedName name="hkhkhl" hidden="1">{"'CALL MONEY'!$K$53"}</definedName>
    <definedName name="hkj" localSheetId="12" hidden="1">#REF!</definedName>
    <definedName name="hkj" localSheetId="8" hidden="1">#REF!</definedName>
    <definedName name="hkj" localSheetId="7" hidden="1">#REF!</definedName>
    <definedName name="hkj" hidden="1">#REF!</definedName>
    <definedName name="Holidays" hidden="1">[42]Brokers!$I$3:$I$62</definedName>
    <definedName name="html" localSheetId="12" hidden="1">{"'CALL MONEY'!$K$53"}</definedName>
    <definedName name="html" localSheetId="8" hidden="1">{"'CALL MONEY'!$K$53"}</definedName>
    <definedName name="html" localSheetId="7" hidden="1">{"'CALL MONEY'!$K$53"}</definedName>
    <definedName name="html" localSheetId="3" hidden="1">{"'CALL MONEY'!$K$53"}</definedName>
    <definedName name="html" hidden="1">{"'CALL MONEY'!$K$53"}</definedName>
    <definedName name="html_cntrl" localSheetId="11" hidden="1">{"'CALL MONEY'!$K$53"}</definedName>
    <definedName name="html_cntrl" localSheetId="12" hidden="1">{"'CALL MONEY'!$K$53"}</definedName>
    <definedName name="html_cntrl" localSheetId="8" hidden="1">{"'CALL MONEY'!$K$53"}</definedName>
    <definedName name="html_cntrl" localSheetId="7" hidden="1">{"'CALL MONEY'!$K$53"}</definedName>
    <definedName name="html_cntrl" localSheetId="3" hidden="1">{"'CALL MONEY'!$K$53"}</definedName>
    <definedName name="html_cntrl" hidden="1">{"'CALL MONEY'!$K$53"}</definedName>
    <definedName name="html_cntrl465454" localSheetId="11" hidden="1">{"'CALL MONEY'!$K$53"}</definedName>
    <definedName name="html_cntrl465454" localSheetId="12" hidden="1">{"'CALL MONEY'!$K$53"}</definedName>
    <definedName name="html_cntrl465454" localSheetId="8" hidden="1">{"'CALL MONEY'!$K$53"}</definedName>
    <definedName name="html_cntrl465454" localSheetId="7" hidden="1">{"'CALL MONEY'!$K$53"}</definedName>
    <definedName name="html_cntrl465454" localSheetId="3" hidden="1">{"'CALL MONEY'!$K$53"}</definedName>
    <definedName name="html_cntrl465454" hidden="1">{"'CALL MONEY'!$K$53"}</definedName>
    <definedName name="HTML_CodePage" hidden="1">1252</definedName>
    <definedName name="HTML_Control" localSheetId="11" hidden="1">{"'CALL MONEY'!$K$53"}</definedName>
    <definedName name="HTML_Control" localSheetId="9" hidden="1">{"'CALL MONEY'!$K$53"}</definedName>
    <definedName name="HTML_Control" localSheetId="4" hidden="1">{"'CALL MONEY'!$K$53"}</definedName>
    <definedName name="HTML_Control" localSheetId="5" hidden="1">{"'CALL MONEY'!$K$53"}</definedName>
    <definedName name="HTML_Control" localSheetId="10" hidden="1">{"'CALL MONEY'!$K$53"}</definedName>
    <definedName name="HTML_Control" localSheetId="12" hidden="1">{"'CALL MONEY'!$K$53"}</definedName>
    <definedName name="HTML_Control" localSheetId="6" hidden="1">{"'CALL MONEY'!$K$53"}</definedName>
    <definedName name="HTML_Control" localSheetId="8" hidden="1">{"'CALL MONEY'!$K$53"}</definedName>
    <definedName name="HTML_Control" localSheetId="7" hidden="1">{"'CALL MONEY'!$K$53"}</definedName>
    <definedName name="HTML_Control" localSheetId="3" hidden="1">{"'CALL MONEY'!$K$53"}</definedName>
    <definedName name="HTML_Control" hidden="1">{"'CALL MONEY'!$K$53"}</definedName>
    <definedName name="html_control1" localSheetId="12" hidden="1">{"'CALL MONEY'!$K$53"}</definedName>
    <definedName name="html_control1" localSheetId="8" hidden="1">{"'CALL MONEY'!$K$53"}</definedName>
    <definedName name="html_control1" localSheetId="7" hidden="1">{"'CALL MONEY'!$K$53"}</definedName>
    <definedName name="html_control1" hidden="1">{"'CALL MONEY'!$K$53"}</definedName>
    <definedName name="HTML_control2" localSheetId="12" hidden="1">{"'CALL MONEY'!$K$53"}</definedName>
    <definedName name="HTML_control2" localSheetId="8" hidden="1">{"'CALL MONEY'!$K$53"}</definedName>
    <definedName name="HTML_control2" localSheetId="7" hidden="1">{"'CALL MONEY'!$K$53"}</definedName>
    <definedName name="HTML_control2" hidden="1">{"'CALL MONEY'!$K$53"}</definedName>
    <definedName name="HTML_Control3" localSheetId="12" hidden="1">{"'CALL MONEY'!$K$53"}</definedName>
    <definedName name="HTML_Control3" localSheetId="8" hidden="1">{"'CALL MONEY'!$K$53"}</definedName>
    <definedName name="HTML_Control3" localSheetId="7" hidden="1">{"'CALL MONEY'!$K$53"}</definedName>
    <definedName name="HTML_Control3" hidden="1">{"'CALL MONEY'!$K$53"}</definedName>
    <definedName name="html_ctl78" localSheetId="11" hidden="1">{"'CALL MONEY'!$K$53"}</definedName>
    <definedName name="html_ctl78" localSheetId="12" hidden="1">{"'CALL MONEY'!$K$53"}</definedName>
    <definedName name="html_ctl78" localSheetId="8" hidden="1">{"'CALL MONEY'!$K$53"}</definedName>
    <definedName name="html_ctl78" localSheetId="7" hidden="1">{"'CALL MONEY'!$K$53"}</definedName>
    <definedName name="html_ctl78" localSheetId="3" hidden="1">{"'CALL MONEY'!$K$53"}</definedName>
    <definedName name="html_ctl78" hidden="1">{"'CALL MONEY'!$K$53"}</definedName>
    <definedName name="HTML_Description" hidden="1">""</definedName>
    <definedName name="HTML_Email" hidden="1">""</definedName>
    <definedName name="HTML_Header" hidden="1">"CALL MONEY"</definedName>
    <definedName name="HTML_LastUpdate" hidden="1">"27/11/02"</definedName>
    <definedName name="HTML_LineAfter" hidden="1">FALSE</definedName>
    <definedName name="HTML_LineBefore" hidden="1">FALSE</definedName>
    <definedName name="HTML_Name" hidden="1">"Sana"</definedName>
    <definedName name="HTML_OBDlg2" hidden="1">TRUE</definedName>
    <definedName name="HTML_OBDlg4" hidden="1">TRUE</definedName>
    <definedName name="HTML_OS" hidden="1">0</definedName>
    <definedName name="HTML_PathFile" hidden="1">"C:\My Documents\MyHTML.htm"</definedName>
    <definedName name="HTML_Title" hidden="1">"HOLDING 27-11-2002"</definedName>
    <definedName name="I" localSheetId="11">#REF!</definedName>
    <definedName name="ic" localSheetId="12" hidden="1">[63]TBPRICE!#REF!</definedName>
    <definedName name="ic" hidden="1">[63]TBPRICE!#REF!</definedName>
    <definedName name="IEC" localSheetId="11">#REF!</definedName>
    <definedName name="IECO" localSheetId="11">#REF!</definedName>
    <definedName name="IECO1" localSheetId="11">#REF!</definedName>
    <definedName name="IED" localSheetId="11">#REF!</definedName>
    <definedName name="IEH" localSheetId="11">#REF!</definedName>
    <definedName name="IEP" localSheetId="11">#REF!</definedName>
    <definedName name="IES" localSheetId="11">#REF!</definedName>
    <definedName name="IET" localSheetId="11">#REF!</definedName>
    <definedName name="iki" localSheetId="11" hidden="1">{"'CALL MONEY'!$K$53"}</definedName>
    <definedName name="iki" localSheetId="12" hidden="1">{"'CALL MONEY'!$K$53"}</definedName>
    <definedName name="iki" localSheetId="8" hidden="1">{"'CALL MONEY'!$K$53"}</definedName>
    <definedName name="iki" localSheetId="7" hidden="1">{"'CALL MONEY'!$K$53"}</definedName>
    <definedName name="iki" localSheetId="3" hidden="1">{"'CALL MONEY'!$K$53"}</definedName>
    <definedName name="iki" hidden="1">{"'CALL MONEY'!$K$53"}</definedName>
    <definedName name="INC" localSheetId="11">#REF!</definedName>
    <definedName name="Income" localSheetId="12" hidden="1">{"'CALL MONEY'!$K$53"}</definedName>
    <definedName name="Income" localSheetId="8" hidden="1">{"'CALL MONEY'!$K$53"}</definedName>
    <definedName name="Income" localSheetId="7" hidden="1">{"'CALL MONEY'!$K$53"}</definedName>
    <definedName name="Income" hidden="1">{"'CALL MONEY'!$K$53"}</definedName>
    <definedName name="Income1" localSheetId="12" hidden="1">{"'CALL MONEY'!$K$53"}</definedName>
    <definedName name="Income1" localSheetId="8" hidden="1">{"'CALL MONEY'!$K$53"}</definedName>
    <definedName name="Income1" localSheetId="7" hidden="1">{"'CALL MONEY'!$K$53"}</definedName>
    <definedName name="Income1" hidden="1">{"'CALL MONEY'!$K$53"}</definedName>
    <definedName name="incomeretfc" localSheetId="11">#REF!</definedName>
    <definedName name="IncomeStatementDates" localSheetId="11">#REF!</definedName>
    <definedName name="Intmrkt" localSheetId="12" hidden="1">'[61]PORT-FOL(1)'!#REF!</definedName>
    <definedName name="Intmrkt" hidden="1">'[61]PORT-FOL(1)'!#REF!</definedName>
    <definedName name="INVEST" localSheetId="11">[29]acct!#REF!</definedName>
    <definedName name="investments" localSheetId="12" hidden="1">{"'CALL MONEY'!$K$53"}</definedName>
    <definedName name="investments" localSheetId="8" hidden="1">{"'CALL MONEY'!$K$53"}</definedName>
    <definedName name="investments" localSheetId="7" hidden="1">{"'CALL MONEY'!$K$53"}</definedName>
    <definedName name="investments" hidden="1">{"'CALL MONEY'!$K$53"}</definedName>
    <definedName name="invs" localSheetId="12" hidden="1">{"'CALL MONEY'!$K$53"}</definedName>
    <definedName name="invs" localSheetId="8" hidden="1">{"'CALL MONEY'!$K$53"}</definedName>
    <definedName name="invs" localSheetId="7" hidden="1">{"'CALL MONEY'!$K$53"}</definedName>
    <definedName name="invs" hidden="1">{"'CALL MONEY'!$K$53"}</definedName>
    <definedName name="iop" localSheetId="12" hidden="1">{"'CALL MONEY'!$K$53"}</definedName>
    <definedName name="iop" localSheetId="8" hidden="1">{"'CALL MONEY'!$K$53"}</definedName>
    <definedName name="iop" hidden="1">{"'CALL MONEY'!$K$53"}</definedName>
    <definedName name="IPAGE1" localSheetId="11">#REF!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41309.1742824074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qbal" localSheetId="11">[64]Sheet2!#REF!</definedName>
    <definedName name="IRR" localSheetId="11">#REF!</definedName>
    <definedName name="iu" localSheetId="11">#REF!</definedName>
    <definedName name="iui" localSheetId="12" hidden="1">#REF!</definedName>
    <definedName name="iui" localSheetId="8" hidden="1">#REF!</definedName>
    <definedName name="iui" localSheetId="7" hidden="1">#REF!</definedName>
    <definedName name="iui" hidden="1">#REF!</definedName>
    <definedName name="J" localSheetId="11" hidden="1">#REF!</definedName>
    <definedName name="jak" localSheetId="11">#REF!</definedName>
    <definedName name="jghkjhk" localSheetId="12" hidden="1">[36]TBPRICE!#REF!</definedName>
    <definedName name="jghkjhk" hidden="1">[36]TBPRICE!#REF!</definedName>
    <definedName name="jgujg" localSheetId="12" hidden="1">{"'CALL MONEY'!$K$53"}</definedName>
    <definedName name="jgujg" localSheetId="8" hidden="1">{"'CALL MONEY'!$K$53"}</definedName>
    <definedName name="jgujg" localSheetId="7" hidden="1">{"'CALL MONEY'!$K$53"}</definedName>
    <definedName name="jgujg" hidden="1">{"'CALL MONEY'!$K$53"}</definedName>
    <definedName name="jhgjhg" localSheetId="12" hidden="1">#REF!</definedName>
    <definedName name="jhgjhg" hidden="1">#REF!</definedName>
    <definedName name="jibrro" localSheetId="12" hidden="1">{#N/A,#N/A,FALSE,"dec98qtr";#N/A,#N/A,FALSE,"suppdecsep98";#N/A,#N/A,FALSE,"w-dec98"}</definedName>
    <definedName name="jibrro" localSheetId="8" hidden="1">{#N/A,#N/A,FALSE,"dec98qtr";#N/A,#N/A,FALSE,"suppdecsep98";#N/A,#N/A,FALSE,"w-dec98"}</definedName>
    <definedName name="jibrro" hidden="1">{#N/A,#N/A,FALSE,"dec98qtr";#N/A,#N/A,FALSE,"suppdecsep98";#N/A,#N/A,FALSE,"w-dec98"}</definedName>
    <definedName name="jiujkjk" localSheetId="12" hidden="1">#REF!</definedName>
    <definedName name="jiujkjk" hidden="1">#REF!</definedName>
    <definedName name="jj" localSheetId="12" hidden="1">'[27]34-38.2'!#REF!</definedName>
    <definedName name="jj" localSheetId="8" hidden="1">'[27]34-38.2'!#REF!</definedName>
    <definedName name="jj" localSheetId="7" hidden="1">'[27]34-38.2'!#REF!</definedName>
    <definedName name="jj" hidden="1">'[27]34-38.2'!#REF!</definedName>
    <definedName name="jjj" localSheetId="12" hidden="1">#REF!</definedName>
    <definedName name="jjj" hidden="1">#REF!</definedName>
    <definedName name="JJJJ" localSheetId="11">#REF!</definedName>
    <definedName name="JJJJJJJ" localSheetId="12" hidden="1">{"'Sheet1'!$A$1:$N$196"}</definedName>
    <definedName name="JJJJJJJ" localSheetId="8" hidden="1">{"'Sheet1'!$A$1:$N$196"}</definedName>
    <definedName name="JJJJJJJ" hidden="1">{"'Sheet1'!$A$1:$N$196"}</definedName>
    <definedName name="jkjk" localSheetId="11" hidden="1">{"MSS",#N/A,FALSE,"MSS";"ProdSA",#N/A,FALSE,"ProdSA";"Sales 1",#N/A,FALSE,"SALES";"Transfer 1",#N/A,FALSE,"TRANSFERS"}</definedName>
    <definedName name="jkjk" localSheetId="10" hidden="1">{"MSS",#N/A,FALSE,"MSS";"ProdSA",#N/A,FALSE,"ProdSA";"Sales 1",#N/A,FALSE,"SALES";"Transfer 1",#N/A,FALSE,"TRANSFERS"}</definedName>
    <definedName name="jkjk" localSheetId="12" hidden="1">{"MSS",#N/A,FALSE,"MSS";"ProdSA",#N/A,FALSE,"ProdSA";"Sales 1",#N/A,FALSE,"SALES";"Transfer 1",#N/A,FALSE,"TRANSFERS"}</definedName>
    <definedName name="jkjk" localSheetId="8" hidden="1">{"MSS",#N/A,FALSE,"MSS";"ProdSA",#N/A,FALSE,"ProdSA";"Sales 1",#N/A,FALSE,"SALES";"Transfer 1",#N/A,FALSE,"TRANSFERS"}</definedName>
    <definedName name="jkjk" localSheetId="7" hidden="1">{"MSS",#N/A,FALSE,"MSS";"ProdSA",#N/A,FALSE,"ProdSA";"Sales 1",#N/A,FALSE,"SALES";"Transfer 1",#N/A,FALSE,"TRANSFERS"}</definedName>
    <definedName name="jkjk" localSheetId="3" hidden="1">{"MSS",#N/A,FALSE,"MSS";"ProdSA",#N/A,FALSE,"ProdSA";"Sales 1",#N/A,FALSE,"SALES";"Transfer 1",#N/A,FALSE,"TRANSFERS"}</definedName>
    <definedName name="jkjk" hidden="1">{"MSS",#N/A,FALSE,"MSS";"ProdSA",#N/A,FALSE,"ProdSA";"Sales 1",#N/A,FALSE,"SALES";"Transfer 1",#N/A,FALSE,"TRANSFERS"}</definedName>
    <definedName name="jkl" localSheetId="11" hidden="1">{#N/A,#N/A,FALSE,"dec98qtr";#N/A,#N/A,FALSE,"suppdecsep98";#N/A,#N/A,FALSE,"w-dec98"}</definedName>
    <definedName name="jkl" localSheetId="10" hidden="1">{#N/A,#N/A,FALSE,"dec98qtr";#N/A,#N/A,FALSE,"suppdecsep98";#N/A,#N/A,FALSE,"w-dec98"}</definedName>
    <definedName name="jkl" localSheetId="12" hidden="1">{#N/A,#N/A,FALSE,"dec98qtr";#N/A,#N/A,FALSE,"suppdecsep98";#N/A,#N/A,FALSE,"w-dec98"}</definedName>
    <definedName name="jkl" localSheetId="8" hidden="1">{#N/A,#N/A,FALSE,"dec98qtr";#N/A,#N/A,FALSE,"suppdecsep98";#N/A,#N/A,FALSE,"w-dec98"}</definedName>
    <definedName name="jkl" localSheetId="7" hidden="1">{#N/A,#N/A,FALSE,"dec98qtr";#N/A,#N/A,FALSE,"suppdecsep98";#N/A,#N/A,FALSE,"w-dec98"}</definedName>
    <definedName name="jkl" localSheetId="3" hidden="1">{#N/A,#N/A,FALSE,"dec98qtr";#N/A,#N/A,FALSE,"suppdecsep98";#N/A,#N/A,FALSE,"w-dec98"}</definedName>
    <definedName name="jkl" hidden="1">{#N/A,#N/A,FALSE,"dec98qtr";#N/A,#N/A,FALSE,"suppdecsep98";#N/A,#N/A,FALSE,"w-dec98"}</definedName>
    <definedName name="jm" localSheetId="12" hidden="1">#REF!</definedName>
    <definedName name="jm" hidden="1">#REF!</definedName>
    <definedName name="jpk" localSheetId="12" hidden="1">'[27]34-38.2'!#REF!</definedName>
    <definedName name="jpk" localSheetId="8" hidden="1">'[27]34-38.2'!#REF!</definedName>
    <definedName name="jpk" localSheetId="7" hidden="1">'[27]34-38.2'!#REF!</definedName>
    <definedName name="jpk" hidden="1">'[27]34-38.2'!#REF!</definedName>
    <definedName name="jqhewhqe" localSheetId="11" hidden="1">{"MSS",#N/A,FALSE,"MSS";"ProdSA",#N/A,FALSE,"ProdSA";"Sales 1",#N/A,FALSE,"SALES";"Transfer 1",#N/A,FALSE,"TRANSFERS"}</definedName>
    <definedName name="jqhewhqe" localSheetId="10" hidden="1">{"MSS",#N/A,FALSE,"MSS";"ProdSA",#N/A,FALSE,"ProdSA";"Sales 1",#N/A,FALSE,"SALES";"Transfer 1",#N/A,FALSE,"TRANSFERS"}</definedName>
    <definedName name="jqhewhqe" localSheetId="12" hidden="1">{"MSS",#N/A,FALSE,"MSS";"ProdSA",#N/A,FALSE,"ProdSA";"Sales 1",#N/A,FALSE,"SALES";"Transfer 1",#N/A,FALSE,"TRANSFERS"}</definedName>
    <definedName name="jqhewhqe" localSheetId="8" hidden="1">{"MSS",#N/A,FALSE,"MSS";"ProdSA",#N/A,FALSE,"ProdSA";"Sales 1",#N/A,FALSE,"SALES";"Transfer 1",#N/A,FALSE,"TRANSFERS"}</definedName>
    <definedName name="jqhewhqe" localSheetId="7" hidden="1">{"MSS",#N/A,FALSE,"MSS";"ProdSA",#N/A,FALSE,"ProdSA";"Sales 1",#N/A,FALSE,"SALES";"Transfer 1",#N/A,FALSE,"TRANSFERS"}</definedName>
    <definedName name="jqhewhqe" localSheetId="3" hidden="1">{"MSS",#N/A,FALSE,"MSS";"ProdSA",#N/A,FALSE,"ProdSA";"Sales 1",#N/A,FALSE,"SALES";"Transfer 1",#N/A,FALSE,"TRANSFERS"}</definedName>
    <definedName name="jqhewhqe" hidden="1">{"MSS",#N/A,FALSE,"MSS";"ProdSA",#N/A,FALSE,"ProdSA";"Sales 1",#N/A,FALSE,"SALES";"Transfer 1",#N/A,FALSE,"TRANSFERS"}</definedName>
    <definedName name="jv" localSheetId="11">#REF!</definedName>
    <definedName name="JVPrint" localSheetId="11">#REF!</definedName>
    <definedName name="jyjjy" localSheetId="12" hidden="1">{"'CALL MONEY'!$K$53"}</definedName>
    <definedName name="jyjjy" localSheetId="8" hidden="1">{"'CALL MONEY'!$K$53"}</definedName>
    <definedName name="jyjjy" localSheetId="7" hidden="1">{"'CALL MONEY'!$K$53"}</definedName>
    <definedName name="jyjjy" hidden="1">{"'CALL MONEY'!$K$53"}</definedName>
    <definedName name="k" localSheetId="12" hidden="1">#REF!</definedName>
    <definedName name="k" localSheetId="8" hidden="1">#REF!</definedName>
    <definedName name="k" localSheetId="7" hidden="1">#REF!</definedName>
    <definedName name="k" hidden="1">#REF!</definedName>
    <definedName name="k.k" localSheetId="12" hidden="1">{"'CALL MONEY'!$K$53"}</definedName>
    <definedName name="k.k" localSheetId="8" hidden="1">{"'CALL MONEY'!$K$53"}</definedName>
    <definedName name="k.k" localSheetId="7" hidden="1">{"'CALL MONEY'!$K$53"}</definedName>
    <definedName name="k.k" hidden="1">{"'CALL MONEY'!$K$53"}</definedName>
    <definedName name="kasdklja" localSheetId="12" hidden="1">#REF!</definedName>
    <definedName name="kasdklja" hidden="1">#REF!</definedName>
    <definedName name="kauser" localSheetId="11">#REF!</definedName>
    <definedName name="KEY_S" localSheetId="11" hidden="1">#REF!</definedName>
    <definedName name="KEY_S" localSheetId="10" hidden="1">#REF!</definedName>
    <definedName name="KEY_S" localSheetId="12" hidden="1">#REF!</definedName>
    <definedName name="KEY_S" localSheetId="8" hidden="1">#REF!</definedName>
    <definedName name="KEY_S" localSheetId="7" hidden="1">#REF!</definedName>
    <definedName name="KEY_S" localSheetId="2" hidden="1">#REF!</definedName>
    <definedName name="KEY_S" localSheetId="3" hidden="1">#REF!</definedName>
    <definedName name="KEY_S" hidden="1">#REF!</definedName>
    <definedName name="kfhdkjfh" localSheetId="12" hidden="1">'[27]34-38.2'!#REF!</definedName>
    <definedName name="kfhdkjfh" localSheetId="8" hidden="1">'[27]34-38.2'!#REF!</definedName>
    <definedName name="kfhdkjfh" localSheetId="7" hidden="1">'[27]34-38.2'!#REF!</definedName>
    <definedName name="kfhdkjfh" hidden="1">'[27]34-38.2'!#REF!</definedName>
    <definedName name="kfhsdlkf" localSheetId="11">#REF!</definedName>
    <definedName name="khjg" localSheetId="12" hidden="1">#REF!</definedName>
    <definedName name="khjg" localSheetId="8" hidden="1">#REF!</definedName>
    <definedName name="khjg" localSheetId="7" hidden="1">#REF!</definedName>
    <definedName name="khjg" hidden="1">#REF!</definedName>
    <definedName name="kjjk" localSheetId="11" hidden="1">{#N/A,#N/A,FALSE,"dec98qtr";#N/A,#N/A,FALSE,"suppdecsep98";#N/A,#N/A,FALSE,"w-dec98"}</definedName>
    <definedName name="kjjk" localSheetId="10" hidden="1">{#N/A,#N/A,FALSE,"dec98qtr";#N/A,#N/A,FALSE,"suppdecsep98";#N/A,#N/A,FALSE,"w-dec98"}</definedName>
    <definedName name="kjjk" localSheetId="12" hidden="1">{#N/A,#N/A,FALSE,"dec98qtr";#N/A,#N/A,FALSE,"suppdecsep98";#N/A,#N/A,FALSE,"w-dec98"}</definedName>
    <definedName name="kjjk" localSheetId="8" hidden="1">{#N/A,#N/A,FALSE,"dec98qtr";#N/A,#N/A,FALSE,"suppdecsep98";#N/A,#N/A,FALSE,"w-dec98"}</definedName>
    <definedName name="kjjk" localSheetId="7" hidden="1">{#N/A,#N/A,FALSE,"dec98qtr";#N/A,#N/A,FALSE,"suppdecsep98";#N/A,#N/A,FALSE,"w-dec98"}</definedName>
    <definedName name="kjjk" localSheetId="3" hidden="1">{#N/A,#N/A,FALSE,"dec98qtr";#N/A,#N/A,FALSE,"suppdecsep98";#N/A,#N/A,FALSE,"w-dec98"}</definedName>
    <definedName name="kjjk" hidden="1">{#N/A,#N/A,FALSE,"dec98qtr";#N/A,#N/A,FALSE,"suppdecsep98";#N/A,#N/A,FALSE,"w-dec98"}</definedName>
    <definedName name="kk" localSheetId="12" hidden="1">{#N/A,#N/A,FALSE,"Fax"}</definedName>
    <definedName name="kk" localSheetId="8" hidden="1">{#N/A,#N/A,FALSE,"Fax"}</definedName>
    <definedName name="kk" localSheetId="7" hidden="1">{#N/A,#N/A,FALSE,"Fax"}</definedName>
    <definedName name="kk" localSheetId="3" hidden="1">{#N/A,#N/A,FALSE,"dec98qtr";#N/A,#N/A,FALSE,"suppdecsep98";#N/A,#N/A,FALSE,"w-dec98"}</definedName>
    <definedName name="kk" hidden="1">{#N/A,#N/A,FALSE,"Fax"}</definedName>
    <definedName name="kkk" localSheetId="11">#REF!</definedName>
    <definedName name="kl" localSheetId="11" hidden="1">{"MSS",#N/A,FALSE,"MSS";"ProdSA",#N/A,FALSE,"ProdSA";"Sales 1",#N/A,FALSE,"SALES";"Transfer 1",#N/A,FALSE,"TRANSFERS"}</definedName>
    <definedName name="kl" localSheetId="10" hidden="1">{"MSS",#N/A,FALSE,"MSS";"ProdSA",#N/A,FALSE,"ProdSA";"Sales 1",#N/A,FALSE,"SALES";"Transfer 1",#N/A,FALSE,"TRANSFERS"}</definedName>
    <definedName name="kl" localSheetId="12" hidden="1">{"MSS",#N/A,FALSE,"MSS";"ProdSA",#N/A,FALSE,"ProdSA";"Sales 1",#N/A,FALSE,"SALES";"Transfer 1",#N/A,FALSE,"TRANSFERS"}</definedName>
    <definedName name="kl" localSheetId="8" hidden="1">{"MSS",#N/A,FALSE,"MSS";"ProdSA",#N/A,FALSE,"ProdSA";"Sales 1",#N/A,FALSE,"SALES";"Transfer 1",#N/A,FALSE,"TRANSFERS"}</definedName>
    <definedName name="kl" localSheetId="7" hidden="1">{"MSS",#N/A,FALSE,"MSS";"ProdSA",#N/A,FALSE,"ProdSA";"Sales 1",#N/A,FALSE,"SALES";"Transfer 1",#N/A,FALSE,"TRANSFERS"}</definedName>
    <definedName name="kl" localSheetId="3" hidden="1">{"MSS",#N/A,FALSE,"MSS";"ProdSA",#N/A,FALSE,"ProdSA";"Sales 1",#N/A,FALSE,"SALES";"Transfer 1",#N/A,FALSE,"TRANSFERS"}</definedName>
    <definedName name="kl" hidden="1">{"MSS",#N/A,FALSE,"MSS";"ProdSA",#N/A,FALSE,"ProdSA";"Sales 1",#N/A,FALSE,"SALES";"Transfer 1",#N/A,FALSE,"TRANSFERS"}</definedName>
    <definedName name="kn" localSheetId="12" hidden="1">{"'CALL MONEY'!$K$53"}</definedName>
    <definedName name="kn" localSheetId="8" hidden="1">{"'CALL MONEY'!$K$53"}</definedName>
    <definedName name="kn" localSheetId="7" hidden="1">{"'CALL MONEY'!$K$53"}</definedName>
    <definedName name="kn" hidden="1">{"'CALL MONEY'!$K$53"}</definedName>
    <definedName name="KS" localSheetId="12" hidden="1">{"'CALL MONEY'!$K$53"}</definedName>
    <definedName name="KS" localSheetId="8" hidden="1">{"'CALL MONEY'!$K$53"}</definedName>
    <definedName name="KS" hidden="1">{"'CALL MONEY'!$K$53"}</definedName>
    <definedName name="l" localSheetId="11">'[59]CE-10th-June-06'!#REF!</definedName>
    <definedName name="L_AcctDes" localSheetId="11">#REF!</definedName>
    <definedName name="L_Adjust" localSheetId="11">#REF!</definedName>
    <definedName name="L_Adjust" localSheetId="4">[33]Links!$H$1:$H$65536</definedName>
    <definedName name="L_Adjust" localSheetId="8">[34]Links!$H$1:$H$65536</definedName>
    <definedName name="L_Adjust" localSheetId="7">[34]Links!$H$1:$H$65536</definedName>
    <definedName name="L_Adjust_GT" localSheetId="11">#REF!</definedName>
    <definedName name="L_AJE_Tot" localSheetId="11">#REF!</definedName>
    <definedName name="L_AJE_Tot" localSheetId="4">[33]Links!$G$1:$G$65536</definedName>
    <definedName name="L_AJE_Tot" localSheetId="8">[34]Links!$G$1:$G$65536</definedName>
    <definedName name="L_AJE_Tot" localSheetId="7">[34]Links!$G$1:$G$65536</definedName>
    <definedName name="L_AJE_Tot_GT" localSheetId="11">#REF!</definedName>
    <definedName name="L_CompNum" localSheetId="11">#REF!</definedName>
    <definedName name="L_CY_Beg" localSheetId="11">#REF!</definedName>
    <definedName name="L_CY_Beg" localSheetId="4">[33]Links!$F$1:$F$65536</definedName>
    <definedName name="L_CY_Beg" localSheetId="8">[34]Links!$F$1:$F$65536</definedName>
    <definedName name="L_CY_Beg" localSheetId="7">[34]Links!$F$1:$F$65536</definedName>
    <definedName name="L_CY_Beg_GT" localSheetId="11">#REF!</definedName>
    <definedName name="L_CY_End" localSheetId="11">#REF!</definedName>
    <definedName name="L_CY_End" localSheetId="4">[33]Links!$J$1:$J$65536</definedName>
    <definedName name="L_CY_End" localSheetId="10">[65]Links!$J$1:$J$65536</definedName>
    <definedName name="L_CY_End" localSheetId="8">[34]Links!$J$1:$J$65536</definedName>
    <definedName name="L_CY_End" localSheetId="7">[34]Links!$J$1:$J$65536</definedName>
    <definedName name="L_CY_End" localSheetId="2">[65]Links!$J$1:$J$65536</definedName>
    <definedName name="L_CY_End_GT" localSheetId="11">#REF!</definedName>
    <definedName name="L_GrpNum" localSheetId="11">#REF!</definedName>
    <definedName name="L_Headings" localSheetId="11">#REF!</definedName>
    <definedName name="L_KeyValue" localSheetId="11">#REF!</definedName>
    <definedName name="L_PY_End" localSheetId="11">#REF!</definedName>
    <definedName name="L_PY_End" localSheetId="4">[33]Links!$K$1:$K$65536</definedName>
    <definedName name="L_PY_End" localSheetId="8">[34]Links!$K$1:$K$65536</definedName>
    <definedName name="L_PY_End" localSheetId="7">[34]Links!$K$1:$K$65536</definedName>
    <definedName name="L_PY_End_GT" localSheetId="11">#REF!</definedName>
    <definedName name="L_RJE_Tot" localSheetId="11">#REF!</definedName>
    <definedName name="L_RJE_Tot" localSheetId="4">[33]Links!$I$1:$I$65536</definedName>
    <definedName name="L_RJE_Tot" localSheetId="8">[34]Links!$I$1:$I$65536</definedName>
    <definedName name="L_RJE_Tot" localSheetId="7">[34]Links!$I$1:$I$65536</definedName>
    <definedName name="L_RJE_Tot_GT" localSheetId="11">#REF!</definedName>
    <definedName name="L_RowNum" localSheetId="11">#REF!</definedName>
    <definedName name="LIAB1" localSheetId="11">#REF!</definedName>
    <definedName name="LIAB2" localSheetId="11">#REF!</definedName>
    <definedName name="LIAB3" localSheetId="11">#REF!</definedName>
    <definedName name="LIAB4" localSheetId="11">#REF!</definedName>
    <definedName name="LIBAST" localSheetId="11">#REF!</definedName>
    <definedName name="lk" localSheetId="11" hidden="1">#REF!</definedName>
    <definedName name="lk" localSheetId="10" hidden="1">#REF!</definedName>
    <definedName name="lk" localSheetId="12" hidden="1">#REF!</definedName>
    <definedName name="lk" localSheetId="8" hidden="1">#REF!</definedName>
    <definedName name="lk" localSheetId="7" hidden="1">#REF!</definedName>
    <definedName name="lk" localSheetId="2" hidden="1">#REF!</definedName>
    <definedName name="lk" localSheetId="3" hidden="1">#REF!</definedName>
    <definedName name="lk" hidden="1">#REF!</definedName>
    <definedName name="lkup" localSheetId="11">[66]Ranges!$B$3:$C$12</definedName>
    <definedName name="lll" localSheetId="12" hidden="1">#REF!</definedName>
    <definedName name="lll" localSheetId="8" hidden="1">#REF!</definedName>
    <definedName name="lll" localSheetId="7" hidden="1">#REF!</definedName>
    <definedName name="lll" hidden="1">#REF!</definedName>
    <definedName name="LN" localSheetId="11">#REF!</definedName>
    <definedName name="LN_9" localSheetId="11">#REF!</definedName>
    <definedName name="LN2_9" localSheetId="11">#REF!</definedName>
    <definedName name="LOANS" localSheetId="11">[29]acct!#REF!</definedName>
    <definedName name="longterm" localSheetId="11">#REF!</definedName>
    <definedName name="LPAGE1" localSheetId="11">#REF!</definedName>
    <definedName name="LPAGE2" localSheetId="11">#REF!</definedName>
    <definedName name="LPAGE3" localSheetId="11">#REF!</definedName>
    <definedName name="LPAGE4" localSheetId="11">#REF!</definedName>
    <definedName name="M" localSheetId="11">#REF!</definedName>
    <definedName name="main" localSheetId="11">#REF!</definedName>
    <definedName name="MAK" localSheetId="11">#REF!</definedName>
    <definedName name="man" localSheetId="11">#REF!</definedName>
    <definedName name="MANAMABS" localSheetId="11">#REF!</definedName>
    <definedName name="manamabs0207" localSheetId="11">[67]Sheet3!$A$157:$C$321</definedName>
    <definedName name="Manamapl" localSheetId="11">#REF!</definedName>
    <definedName name="manamapl0207" localSheetId="11">[67]Sheet3!$A$5:$C$153</definedName>
    <definedName name="Manamapl5" localSheetId="11">#REF!</definedName>
    <definedName name="Mansoor" localSheetId="11">#REF!</definedName>
    <definedName name="MARKET" localSheetId="11">[68]Augbkp98!$Z$6:$AO$25</definedName>
    <definedName name="masroor" localSheetId="11">#REF!</definedName>
    <definedName name="Materiality" localSheetId="11">#REF!</definedName>
    <definedName name="MAZ" localSheetId="11">'[69]T-BILL'!#REF!</definedName>
    <definedName name="MEMO_HOH_I_AKRM" localSheetId="11">#REF!</definedName>
    <definedName name="MEMO_HOH_RHABIB" localSheetId="11">#REF!</definedName>
    <definedName name="MEMO_MONHLY_A_C" localSheetId="11">#REF!</definedName>
    <definedName name="mfn" localSheetId="12" hidden="1">{"'CALL MONEY'!$K$53"}</definedName>
    <definedName name="mfn" localSheetId="8" hidden="1">{"'CALL MONEY'!$K$53"}</definedName>
    <definedName name="mfn" hidden="1">{"'CALL MONEY'!$K$53"}</definedName>
    <definedName name="Mis_Def" localSheetId="11">#REF!</definedName>
    <definedName name="MIS_REPORT_2" localSheetId="11">#REF!</definedName>
    <definedName name="mk" localSheetId="12" hidden="1">#REF!</definedName>
    <definedName name="mk" localSheetId="8" hidden="1">#REF!</definedName>
    <definedName name="mk" localSheetId="7" hidden="1">#REF!</definedName>
    <definedName name="mk" hidden="1">#REF!</definedName>
    <definedName name="MKA" localSheetId="11">#REF!</definedName>
    <definedName name="MKX" localSheetId="11">#REF!</definedName>
    <definedName name="MLNTREGISTER" localSheetId="11">#REF!</definedName>
    <definedName name="mmmm" localSheetId="12" hidden="1">#REF!</definedName>
    <definedName name="mmmm" hidden="1">#REF!</definedName>
    <definedName name="Monetary_Precision" localSheetId="11">#REF!</definedName>
    <definedName name="Month">9</definedName>
    <definedName name="Monthname">"January"</definedName>
    <definedName name="months_per_period" localSheetId="12">INDEX({12,6,3,2,1,0.5,0.5,0.25},MATCH(#REF!,[0]!Frequency,0))</definedName>
    <definedName name="months_per_period" localSheetId="8">INDEX({12,6,3,2,1,0.5,0.5,0.25},MATCH(#REF!,[0]!Frequency,0))</definedName>
    <definedName name="months_per_period">INDEX({12,6,3,2,1,0.5,0.5,0.25},MATCH(#REF!,[0]!Frequency,0))</definedName>
    <definedName name="MR" localSheetId="11">'[70]Market Rates'!$B$1:$G$65536</definedName>
    <definedName name="N" localSheetId="11">#REF!</definedName>
    <definedName name="nasir" localSheetId="12" hidden="1">#REF!</definedName>
    <definedName name="nasir" hidden="1">#REF!</definedName>
    <definedName name="nbfc" localSheetId="12" hidden="1">#REF!</definedName>
    <definedName name="nbfc" localSheetId="8" hidden="1">#REF!</definedName>
    <definedName name="nbfc" localSheetId="7" hidden="1">#REF!</definedName>
    <definedName name="nbfc" hidden="1">#REF!</definedName>
    <definedName name="nbh" localSheetId="12" hidden="1">{"'CALL MONEY'!$K$53"}</definedName>
    <definedName name="nbh" localSheetId="8" hidden="1">{"'CALL MONEY'!$K$53"}</definedName>
    <definedName name="nbh" localSheetId="7" hidden="1">{"'CALL MONEY'!$K$53"}</definedName>
    <definedName name="nbh" hidden="1">{"'CALL MONEY'!$K$53"}</definedName>
    <definedName name="NetAssets" localSheetId="11">#REF!</definedName>
    <definedName name="new" localSheetId="11">#REF!</definedName>
    <definedName name="nmn" localSheetId="12" hidden="1">{"Deferred Fiscal",#N/A,FALSE,"Income"}</definedName>
    <definedName name="nmn" localSheetId="8" hidden="1">{"Deferred Fiscal",#N/A,FALSE,"Income"}</definedName>
    <definedName name="nmn" hidden="1">{"Deferred Fiscal",#N/A,FALSE,"Income"}</definedName>
    <definedName name="no" localSheetId="11" hidden="1">#REF!</definedName>
    <definedName name="no" localSheetId="12" hidden="1">#REF!</definedName>
    <definedName name="no" localSheetId="8" hidden="1">#REF!</definedName>
    <definedName name="no" localSheetId="7" hidden="1">#REF!</definedName>
    <definedName name="no" localSheetId="3" hidden="1">#REF!</definedName>
    <definedName name="no" hidden="1">#REF!</definedName>
    <definedName name="nocontrol" localSheetId="12" hidden="1">{"'CALL MONEY'!$K$53"}</definedName>
    <definedName name="nocontrol" localSheetId="8" hidden="1">{"'CALL MONEY'!$K$53"}</definedName>
    <definedName name="nocontrol" localSheetId="7" hidden="1">{"'CALL MONEY'!$K$53"}</definedName>
    <definedName name="nocontrol" hidden="1">{"'CALL MONEY'!$K$53"}</definedName>
    <definedName name="normal" localSheetId="11" hidden="1">{#N/A,#N/A,FALSE,"dec98qtr";#N/A,#N/A,FALSE,"suppdecsep98";#N/A,#N/A,FALSE,"w-dec98"}</definedName>
    <definedName name="normal" localSheetId="10" hidden="1">{#N/A,#N/A,FALSE,"dec98qtr";#N/A,#N/A,FALSE,"suppdecsep98";#N/A,#N/A,FALSE,"w-dec98"}</definedName>
    <definedName name="normal" localSheetId="12" hidden="1">{#N/A,#N/A,FALSE,"dec98qtr";#N/A,#N/A,FALSE,"suppdecsep98";#N/A,#N/A,FALSE,"w-dec98"}</definedName>
    <definedName name="normal" localSheetId="8" hidden="1">{#N/A,#N/A,FALSE,"dec98qtr";#N/A,#N/A,FALSE,"suppdecsep98";#N/A,#N/A,FALSE,"w-dec98"}</definedName>
    <definedName name="normal" localSheetId="7" hidden="1">{#N/A,#N/A,FALSE,"dec98qtr";#N/A,#N/A,FALSE,"suppdecsep98";#N/A,#N/A,FALSE,"w-dec98"}</definedName>
    <definedName name="normal" localSheetId="3" hidden="1">{#N/A,#N/A,FALSE,"dec98qtr";#N/A,#N/A,FALSE,"suppdecsep98";#N/A,#N/A,FALSE,"w-dec98"}</definedName>
    <definedName name="normal" hidden="1">{#N/A,#N/A,FALSE,"dec98qtr";#N/A,#N/A,FALSE,"suppdecsep98";#N/A,#N/A,FALSE,"w-dec98"}</definedName>
    <definedName name="note" localSheetId="11">#REF!</definedName>
    <definedName name="Note1" localSheetId="11">#REF!</definedName>
    <definedName name="Note5" localSheetId="11">#REF!</definedName>
    <definedName name="Note55" localSheetId="11">'[71]BS-OVS'!#REF!</definedName>
    <definedName name="Note58" localSheetId="11">'[48]BS-OVS'!#REF!</definedName>
    <definedName name="npl" localSheetId="11">#REF!</definedName>
    <definedName name="nplsum" localSheetId="11">#REF!</definedName>
    <definedName name="Number_of_Payments" localSheetId="12">MATCH(0.01,'Note 16.2 - 18'!End_Bal,-1)+1</definedName>
    <definedName name="Number_of_Payments" localSheetId="8">MATCH(0.01,'Note 5.2'!End_Bal,-1)+1</definedName>
    <definedName name="Number_of_Payments" localSheetId="7">MATCH(0.01,'Note 7  -7.1'!End_Bal,-1)+1</definedName>
    <definedName name="Number_of_Payments" localSheetId="3">MATCH(0.01,'UHF - Final'!End_Bal,-1)+1</definedName>
    <definedName name="Number_of_Payments">MATCH(0.01,End_Bal,-1)+1</definedName>
    <definedName name="Number_of_Selections">[72]CMA_Calculations!$F$122</definedName>
    <definedName name="NvsASD">"V2007-10-31"</definedName>
    <definedName name="NvsAutoDrillOk">"VN"</definedName>
    <definedName name="NvsElapsedTime">0.000196759261598345</definedName>
    <definedName name="NvsEndTime">39364.6449537037</definedName>
    <definedName name="NvsInstLang">"VENG"</definedName>
    <definedName name="NvsInstSpec">"%,FCURRENCY_CD,VPKR,FDEPTID,TDEPT_REPORT_DIST,NDEPTS,FOPERATING_UNIT,TOPERUNIT_MGMT_RPTG,NOPERUNITS"</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"V2003-01-01"</definedName>
    <definedName name="NvsPanelSetid">"VHKONG"</definedName>
    <definedName name="NvsReqBU">"V241"</definedName>
    <definedName name="NvsReqBUOnly">"VY"</definedName>
    <definedName name="NvsTransLed">"VN"</definedName>
    <definedName name="NvsTreeASD">"V2007-10-31"</definedName>
    <definedName name="NvsValTbl.BASE_CURRENCY">"CURRENCY_CD_TBL"</definedName>
    <definedName name="O" localSheetId="11">#REF!</definedName>
    <definedName name="ok" localSheetId="11" hidden="1">#REF!</definedName>
    <definedName name="ok" localSheetId="10" hidden="1">#REF!</definedName>
    <definedName name="ok" localSheetId="12" hidden="1">#REF!</definedName>
    <definedName name="ok" localSheetId="8" hidden="1">#REF!</definedName>
    <definedName name="ok" localSheetId="7" hidden="1">#REF!</definedName>
    <definedName name="ok" localSheetId="2" hidden="1">#REF!</definedName>
    <definedName name="ok" localSheetId="3" hidden="1">#REF!</definedName>
    <definedName name="ok" hidden="1">#REF!</definedName>
    <definedName name="olk" localSheetId="11">#REF!</definedName>
    <definedName name="oo" localSheetId="12" hidden="1">{"'CALL MONEY'!$K$53"}</definedName>
    <definedName name="oo" localSheetId="8" hidden="1">{"'CALL MONEY'!$K$53"}</definedName>
    <definedName name="oo" hidden="1">{"'CALL MONEY'!$K$53"}</definedName>
    <definedName name="oooo" localSheetId="12" hidden="1">{"'CALL MONEY'!$K$53"}</definedName>
    <definedName name="oooo" localSheetId="8" hidden="1">{"'CALL MONEY'!$K$53"}</definedName>
    <definedName name="oooo" hidden="1">{"'CALL MONEY'!$K$53"}</definedName>
    <definedName name="oops" localSheetId="12" hidden="1">{#N/A,#N/A,FALSE,"dec98qtr";#N/A,#N/A,FALSE,"suppdecsep98";#N/A,#N/A,FALSE,"w-dec98"}</definedName>
    <definedName name="oops" localSheetId="8" hidden="1">{#N/A,#N/A,FALSE,"dec98qtr";#N/A,#N/A,FALSE,"suppdecsep98";#N/A,#N/A,FALSE,"w-dec98"}</definedName>
    <definedName name="oops" localSheetId="7" hidden="1">{#N/A,#N/A,FALSE,"dec98qtr";#N/A,#N/A,FALSE,"suppdecsep98";#N/A,#N/A,FALSE,"w-dec98"}</definedName>
    <definedName name="oops" hidden="1">{#N/A,#N/A,FALSE,"dec98qtr";#N/A,#N/A,FALSE,"suppdecsep98";#N/A,#N/A,FALSE,"w-dec98"}</definedName>
    <definedName name="os" localSheetId="11">#REF!</definedName>
    <definedName name="OS_Purchases" hidden="1">OFFSET([42]OS_Purchase!$F$3,0,0,COUNTA([42]OS_Purchase!$F$1:$F$65536)-SUMPRODUCT(--(LEFT([42]OS_Purchase!$F$3:$F$998)=""))-1,1)</definedName>
    <definedName name="OSAL" localSheetId="11">#REF!</definedName>
    <definedName name="osbs" localSheetId="11">#REF!</definedName>
    <definedName name="OVER" localSheetId="11">#REF!</definedName>
    <definedName name="P" localSheetId="11">#REF!</definedName>
    <definedName name="P___L____ASADA" localSheetId="11">#REF!</definedName>
    <definedName name="P___L____FUJI" localSheetId="11">#REF!</definedName>
    <definedName name="P_L____MIS" localSheetId="11">#REF!</definedName>
    <definedName name="P_L___50__BASIS" localSheetId="11">#REF!</definedName>
    <definedName name="P_L___TURNOVER" localSheetId="11">#REF!</definedName>
    <definedName name="P_L___UNIT_SOLD" localSheetId="11">#REF!</definedName>
    <definedName name="P_L_FINAL_ACCNT" localSheetId="11">#REF!</definedName>
    <definedName name="P_L_VARIANCE" localSheetId="11">#REF!</definedName>
    <definedName name="PAGE2" localSheetId="11">#REF!</definedName>
    <definedName name="Pattern" localSheetId="11" hidden="1">{"'CALL MONEY'!$K$53"}</definedName>
    <definedName name="Pattern" localSheetId="10" hidden="1">{"'CALL MONEY'!$K$53"}</definedName>
    <definedName name="Pattern" localSheetId="12" hidden="1">{"'CALL MONEY'!$K$53"}</definedName>
    <definedName name="Pattern" localSheetId="8" hidden="1">{"'CALL MONEY'!$K$53"}</definedName>
    <definedName name="Pattern" localSheetId="7" hidden="1">{"'CALL MONEY'!$K$53"}</definedName>
    <definedName name="Pattern" localSheetId="3" hidden="1">{"'CALL MONEY'!$K$53"}</definedName>
    <definedName name="Pattern" hidden="1">{"'CALL MONEY'!$K$53"}</definedName>
    <definedName name="period">12</definedName>
    <definedName name="periods_per_year" localSheetId="12">INDEX({1,2,4,6,12,24,26,52},MATCH(#REF!,[0]!Frequency,0))</definedName>
    <definedName name="periods_per_year" localSheetId="8">INDEX({1,2,4,6,12,24,26,52},MATCH(#REF!,[0]!Frequency,0))</definedName>
    <definedName name="periods_per_year">INDEX({1,2,4,6,12,24,26,52},MATCH(#REF!,[0]!Frequency,0))</definedName>
    <definedName name="PERUNITGP" localSheetId="11">'[26]GP Analysis'!#REF!</definedName>
    <definedName name="pkr" localSheetId="11">[39]PAKISTAN!$B$9:$L$24</definedName>
    <definedName name="PKRV" localSheetId="12" hidden="1">{"'CALL MONEY'!$K$53"}</definedName>
    <definedName name="PKRV" localSheetId="8" hidden="1">{"'CALL MONEY'!$K$53"}</definedName>
    <definedName name="PKRV" localSheetId="7" hidden="1">{"'CALL MONEY'!$K$53"}</definedName>
    <definedName name="PKRV" hidden="1">{"'CALL MONEY'!$K$53"}</definedName>
    <definedName name="PL" localSheetId="11">#REF!</definedName>
    <definedName name="plbdec" localSheetId="11">'[73]December 06'!$A$5:$D$102</definedName>
    <definedName name="plbnov" localSheetId="11">'[73]November 06'!$A$5:$D$101</definedName>
    <definedName name="pld" localSheetId="11">#REF!</definedName>
    <definedName name="pldec" localSheetId="11">'[43]December 06'!$A$5:$D$89</definedName>
    <definedName name="plf" localSheetId="11">[74]FEb!$A$4:$C$149</definedName>
    <definedName name="plfeb" localSheetId="11">[45]Feb!$A$4:$C$73</definedName>
    <definedName name="plmarch" localSheetId="11">[45]MarchSL904!$A$5:$C$99</definedName>
    <definedName name="plmarch07" localSheetId="11">'[45]March 110'!$A$5:$C$80</definedName>
    <definedName name="pln" localSheetId="11">#REF!</definedName>
    <definedName name="plnov" localSheetId="11">#REF!</definedName>
    <definedName name="plnov06" localSheetId="11">'[43]November 06'!$A$5:$D$87</definedName>
    <definedName name="PNL" localSheetId="11">'[40]Revenue-Fire-Marine-Motor'!#REF!</definedName>
    <definedName name="po" localSheetId="11">[75]BSDOMOVS!#REF!</definedName>
    <definedName name="Pop_AC" localSheetId="11">#REF!</definedName>
    <definedName name="Pop_Acc_Comp" localSheetId="11">#REF!</definedName>
    <definedName name="Pop_Def" localSheetId="11">#REF!</definedName>
    <definedName name="Pop_Imm_Def" localSheetId="11">#REF!</definedName>
    <definedName name="Pop_Imm_It" localSheetId="11">#REF!</definedName>
    <definedName name="Pop_Imm_T" localSheetId="11">#REF!</definedName>
    <definedName name="Pop_Samp_It" localSheetId="11">#REF!</definedName>
    <definedName name="Pop_Samp_T" localSheetId="11">#REF!</definedName>
    <definedName name="Pop_Sig_Def" localSheetId="11">#REF!</definedName>
    <definedName name="Pop_Sig_It" localSheetId="11">#REF!</definedName>
    <definedName name="Pop_Sig_T" localSheetId="11">#REF!</definedName>
    <definedName name="Pop_SU" localSheetId="11">#REF!</definedName>
    <definedName name="PP" localSheetId="11">#REF!</definedName>
    <definedName name="Pre_tax_materiality" localSheetId="11">#REF!</definedName>
    <definedName name="PRELIM_TM">#REF!</definedName>
    <definedName name="PRELIM_TM2">#REF!</definedName>
    <definedName name="_xlnm.Print_Area" localSheetId="11">'12-13'!$A$1:$V$82</definedName>
    <definedName name="_xlnm.Print_Area" localSheetId="9">'8 - 14'!$A$1:$L$106</definedName>
    <definedName name="_xlnm.Print_Area" localSheetId="0">BS!$A$1:$I$56</definedName>
    <definedName name="_xlnm.Print_Area" localSheetId="4">CF!$A$1:$P$61</definedName>
    <definedName name="_xlnm.Print_Area" localSheetId="1">'IS '!$A$1:$J$68</definedName>
    <definedName name="_xlnm.Print_Area" localSheetId="5">'Note 1 - 2.1.2'!$A$1:$I$62</definedName>
    <definedName name="_xlnm.Print_Area" localSheetId="10">'Note 15 - 16.1'!$A$1:$L$86</definedName>
    <definedName name="_xlnm.Print_Area" localSheetId="12">'Note 16.2 - 18'!$A$1:$M$248</definedName>
    <definedName name="_xlnm.Print_Area" localSheetId="6">'Note 2.1.3 - 6.2'!$A$1:$J$59</definedName>
    <definedName name="_xlnm.Print_Area" localSheetId="8">'Note 5.2'!$A$1:$P$50</definedName>
    <definedName name="_xlnm.Print_Area" localSheetId="7">'Note 7  -7.1'!$A$1:$N$158</definedName>
    <definedName name="_xlnm.Print_Area" localSheetId="2">OCI!$A$1:$M$30</definedName>
    <definedName name="_xlnm.Print_Area" localSheetId="3">'UHF - Final'!$A$1:$N$95</definedName>
    <definedName name="PRINT_AREA_MI" localSheetId="11">#REF!</definedName>
    <definedName name="PRINT_AREA_MI_9" localSheetId="11">#REF!</definedName>
    <definedName name="Print_Area_Reset" localSheetId="12">OFFSET('Note 16.2 - 18'!Full_Print,0,0,Last_Row)</definedName>
    <definedName name="Print_Area_Reset" localSheetId="8">OFFSET('Note 5.2'!Full_Print,0,0,Last_Row)</definedName>
    <definedName name="Print_Area_Reset" localSheetId="7">OFFSET('Note 7  -7.1'!Full_Print,0,0,Last_Row)</definedName>
    <definedName name="Print_Area_Reset" localSheetId="3">OFFSET('UHF - Final'!Full_Print,0,0,Last_Row)</definedName>
    <definedName name="Print_Area_Reset">OFFSET(Full_Print,0,0,Last_Row)</definedName>
    <definedName name="_xlnm.Print_Titles" localSheetId="7">'Note 7  -7.1'!$15:$17</definedName>
    <definedName name="Print_Titles_MI" localSheetId="11">#REF!</definedName>
    <definedName name="PRODUCT_LINE" localSheetId="11">#REF!</definedName>
    <definedName name="PRODUCTWISE_PRO" localSheetId="11">#REF!</definedName>
    <definedName name="profile" localSheetId="12" hidden="1">[63]TBPRICE!#REF!</definedName>
    <definedName name="profile" hidden="1">[63]TBPRICE!#REF!</definedName>
    <definedName name="PROFIT_PROVISION" localSheetId="11">[32]ProfitProv!#REF!</definedName>
    <definedName name="PROFIT_RECON" localSheetId="11">[32]ProfitProv!#REF!</definedName>
    <definedName name="PROFIT1" localSheetId="11">#REF!</definedName>
    <definedName name="PROFIT2" localSheetId="11">#REF!</definedName>
    <definedName name="Proj_Meth" localSheetId="11">#REF!</definedName>
    <definedName name="provisiondet" localSheetId="11">#REF!</definedName>
    <definedName name="prt" localSheetId="11">#REF!</definedName>
    <definedName name="prt_abx314" localSheetId="11">#REF!</definedName>
    <definedName name="Purchase_Range" hidden="1">[42]Purchase!$A$2:$Z$1000</definedName>
    <definedName name="PurchaseID" hidden="1">OFFSET([42]Purchase!$A$4,0,0,COUNTA([42]Purchase!$A$1:$A$65536)-SUMPRODUCT(--(LEFT([42]Purchase!$A$3:$A$1000)=""))+1,1)</definedName>
    <definedName name="PY_all_Equity" localSheetId="11">#REF!</definedName>
    <definedName name="PY_all_Income" localSheetId="11">#REF!</definedName>
    <definedName name="PY_all_RetEarn" localSheetId="11">#REF!</definedName>
    <definedName name="PY_knw_Income" localSheetId="11">#REF!</definedName>
    <definedName name="PY_knw_RetEarn" localSheetId="11">#REF!</definedName>
    <definedName name="PY_lik_Income" localSheetId="11">#REF!</definedName>
    <definedName name="PY_lik_RetEarn" localSheetId="11">#REF!</definedName>
    <definedName name="PY_tot_knw_Xfoot" localSheetId="11">#REF!</definedName>
    <definedName name="PY_tot_lik_Xfoot" localSheetId="11">#REF!</definedName>
    <definedName name="PY_tx_all_Income" localSheetId="11">#REF!</definedName>
    <definedName name="PY_tx_all_RetEarn" localSheetId="11">#REF!</definedName>
    <definedName name="PY_tx_knw_Income" localSheetId="11">#REF!</definedName>
    <definedName name="PY_tx_knw_RetEarn" localSheetId="11">#REF!</definedName>
    <definedName name="PY_tx_lik_Income" localSheetId="11">#REF!</definedName>
    <definedName name="PY_tx_lik_RetEarn" localSheetId="11">#REF!</definedName>
    <definedName name="Q" localSheetId="11">#REF!</definedName>
    <definedName name="qas" localSheetId="12" hidden="1">#REF!</definedName>
    <definedName name="qas" localSheetId="8" hidden="1">#REF!</definedName>
    <definedName name="qas" localSheetId="7" hidden="1">#REF!</definedName>
    <definedName name="qas" hidden="1">#REF!</definedName>
    <definedName name="QATAR1" localSheetId="11">[19]Sheet4!$H$428:$H$519</definedName>
    <definedName name="QATAR2" localSheetId="11">[19]Sheet4!$U$326:$U$417</definedName>
    <definedName name="qaz" localSheetId="11">#REF!</definedName>
    <definedName name="qq" localSheetId="12" hidden="1">#REF!</definedName>
    <definedName name="qq" localSheetId="8" hidden="1">#REF!</definedName>
    <definedName name="qq" localSheetId="7" hidden="1">#REF!</definedName>
    <definedName name="qq" hidden="1">#REF!</definedName>
    <definedName name="QW" localSheetId="12" hidden="1">{"'CALL MONEY'!$K$53"}</definedName>
    <definedName name="QW" localSheetId="8" hidden="1">{"'CALL MONEY'!$K$53"}</definedName>
    <definedName name="QW" hidden="1">{"'CALL MONEY'!$K$53"}</definedName>
    <definedName name="qwe">[26]FundsNW!$A$3+[26]FundsNW!$A$2:$S$76</definedName>
    <definedName name="qww" localSheetId="12" hidden="1">#REF!</definedName>
    <definedName name="qww" localSheetId="8" hidden="1">#REF!</definedName>
    <definedName name="qww" localSheetId="7" hidden="1">#REF!</definedName>
    <definedName name="qww" hidden="1">#REF!</definedName>
    <definedName name="RANGE_1" localSheetId="11">#REF!</definedName>
    <definedName name="rate" localSheetId="11">'[76]broker sheet-2'!$F$7:$G$24</definedName>
    <definedName name="ratio" localSheetId="12" hidden="1">{"PAGE1",#N/A,FALSE,"Sheet1";"PAGE2",#N/A,FALSE,"Sheet1"}</definedName>
    <definedName name="ratio" localSheetId="8" hidden="1">{"PAGE1",#N/A,FALSE,"Sheet1";"PAGE2",#N/A,FALSE,"Sheet1"}</definedName>
    <definedName name="ratio" localSheetId="7" hidden="1">{"PAGE1",#N/A,FALSE,"Sheet1";"PAGE2",#N/A,FALSE,"Sheet1"}</definedName>
    <definedName name="ratio" localSheetId="3" hidden="1">{"PAGE1",#N/A,FALSE,"Sheet1";"PAGE2",#N/A,FALSE,"Sheet1"}</definedName>
    <definedName name="ratio" hidden="1">{"PAGE1",#N/A,FALSE,"Sheet1";"PAGE2",#N/A,FALSE,"Sheet1"}</definedName>
    <definedName name="Raza" localSheetId="11">#REF!</definedName>
    <definedName name="Recover" localSheetId="11">[77]Macro1!$A$170</definedName>
    <definedName name="REDCAP" localSheetId="11">[29]acct!#REF!</definedName>
    <definedName name="RESERVED_DATA" hidden="1">#REF!</definedName>
    <definedName name="return" localSheetId="12">'Note 16.2 - 18'!NOPAT/'Note 16.2 - 18'!capital</definedName>
    <definedName name="return" localSheetId="8">'Note 5.2'!NOPAT/'Note 5.2'!capital</definedName>
    <definedName name="return" localSheetId="7">'Note 7  -7.1'!NOPAT/'Note 7  -7.1'!capital</definedName>
    <definedName name="Revaluation" localSheetId="12" hidden="1">{"'CALL MONEY'!$K$53"}</definedName>
    <definedName name="Revaluation" localSheetId="8" hidden="1">{"'CALL MONEY'!$K$53"}</definedName>
    <definedName name="Revaluation" hidden="1">{"'CALL MONEY'!$K$53"}</definedName>
    <definedName name="RF" localSheetId="11">[29]acct!#REF!</definedName>
    <definedName name="round">1</definedName>
    <definedName name="rradj" localSheetId="12">'Note 16.2 - 18'!nopatadj/'Note 16.2 - 18'!capitaladj</definedName>
    <definedName name="rradj" localSheetId="8">'Note 5.2'!nopatadj/'Note 5.2'!capitaladj</definedName>
    <definedName name="rradj" localSheetId="7">'Note 7  -7.1'!nopatadj/'Note 7  -7.1'!capitaladj</definedName>
    <definedName name="s" localSheetId="11">#REF!</definedName>
    <definedName name="s" localSheetId="12" hidden="1">{"'CALL MONEY'!$K$53"}</definedName>
    <definedName name="s" localSheetId="8" hidden="1">{"'CALL MONEY'!$K$53"}</definedName>
    <definedName name="s" localSheetId="7" hidden="1">{"'CALL MONEY'!$K$53"}</definedName>
    <definedName name="s" hidden="1">{"'CALL MONEY'!$K$53"}</definedName>
    <definedName name="S_AcctDes" localSheetId="11">#REF!</definedName>
    <definedName name="S_AcctDes">#REF!</definedName>
    <definedName name="S_AcctDes_1" localSheetId="11">#REF!</definedName>
    <definedName name="S_AcctDes_20" localSheetId="11">#REF!</definedName>
    <definedName name="S_AcctDes_21" localSheetId="11">#REF!</definedName>
    <definedName name="S_AcctDes_23" localSheetId="11">#REF!</definedName>
    <definedName name="S_AcctDes_5" localSheetId="11">#REF!</definedName>
    <definedName name="S_AcctDes_8" localSheetId="11">#REF!</definedName>
    <definedName name="S_Adjust" localSheetId="11">#REF!</definedName>
    <definedName name="S_Adjust">#REF!</definedName>
    <definedName name="S_Adjust_1" localSheetId="11">#REF!</definedName>
    <definedName name="S_Adjust_20" localSheetId="11">#REF!</definedName>
    <definedName name="S_Adjust_21" localSheetId="11">#REF!</definedName>
    <definedName name="S_Adjust_23" localSheetId="11">#REF!</definedName>
    <definedName name="S_Adjust_5" localSheetId="11">#REF!</definedName>
    <definedName name="S_Adjust_8" localSheetId="11">#REF!</definedName>
    <definedName name="S_Adjust_Data" localSheetId="11">#REF!</definedName>
    <definedName name="S_Adjust_Data" localSheetId="4">[33]Lead!$I$1:$I$489</definedName>
    <definedName name="S_Adjust_Data" localSheetId="8">[34]Lead!$I$1:$I$513</definedName>
    <definedName name="S_Adjust_Data" localSheetId="7">[34]Lead!$I$1:$I$513</definedName>
    <definedName name="S_Adjust_Data_1" localSheetId="11">#REF!</definedName>
    <definedName name="S_Adjust_Data_20" localSheetId="11">#REF!</definedName>
    <definedName name="S_Adjust_Data_21" localSheetId="11">#REF!</definedName>
    <definedName name="S_Adjust_Data_23" localSheetId="11">#REF!</definedName>
    <definedName name="S_Adjust_Data_5" localSheetId="11">#REF!</definedName>
    <definedName name="S_Adjust_Data_8" localSheetId="11">#REF!</definedName>
    <definedName name="S_Adjust_GT" localSheetId="11">#REF!</definedName>
    <definedName name="S_Adjust_GT_1" localSheetId="11">#REF!</definedName>
    <definedName name="S_Adjust_GT_20" localSheetId="11">#REF!</definedName>
    <definedName name="S_Adjust_GT_21" localSheetId="11">#REF!</definedName>
    <definedName name="S_Adjust_GT_23" localSheetId="11">#REF!</definedName>
    <definedName name="S_Adjust_GT_5" localSheetId="11">#REF!</definedName>
    <definedName name="S_Adjust_GT_8" localSheetId="11">#REF!</definedName>
    <definedName name="S_AJE_Tot" localSheetId="11">#REF!</definedName>
    <definedName name="S_AJE_Tot">#REF!</definedName>
    <definedName name="S_AJE_Tot_1" localSheetId="11">#REF!</definedName>
    <definedName name="S_AJE_Tot_20" localSheetId="11">#REF!</definedName>
    <definedName name="S_AJE_Tot_21" localSheetId="11">#REF!</definedName>
    <definedName name="S_AJE_Tot_23" localSheetId="11">#REF!</definedName>
    <definedName name="S_AJE_Tot_5" localSheetId="11">#REF!</definedName>
    <definedName name="S_AJE_Tot_8" localSheetId="11">#REF!</definedName>
    <definedName name="S_AJE_Tot_Data" localSheetId="11">#REF!</definedName>
    <definedName name="S_AJE_Tot_Data" localSheetId="4">[33]Lead!$H$1:$H$489</definedName>
    <definedName name="S_AJE_Tot_Data" localSheetId="8">[34]Lead!$H$1:$H$513</definedName>
    <definedName name="S_AJE_Tot_Data" localSheetId="7">[34]Lead!$H$1:$H$513</definedName>
    <definedName name="S_AJE_Tot_Data_1" localSheetId="11">#REF!</definedName>
    <definedName name="S_AJE_Tot_Data_20" localSheetId="11">#REF!</definedName>
    <definedName name="S_AJE_Tot_Data_21" localSheetId="11">#REF!</definedName>
    <definedName name="S_AJE_Tot_Data_23" localSheetId="11">#REF!</definedName>
    <definedName name="S_AJE_Tot_Data_5" localSheetId="11">#REF!</definedName>
    <definedName name="S_AJE_Tot_Data_8" localSheetId="11">#REF!</definedName>
    <definedName name="S_AJE_Tot_GT" localSheetId="11">#REF!</definedName>
    <definedName name="S_AJE_Tot_GT_1" localSheetId="11">#REF!</definedName>
    <definedName name="S_AJE_Tot_GT_20" localSheetId="11">#REF!</definedName>
    <definedName name="S_AJE_Tot_GT_21" localSheetId="11">#REF!</definedName>
    <definedName name="S_AJE_Tot_GT_23" localSheetId="11">#REF!</definedName>
    <definedName name="S_AJE_Tot_GT_5" localSheetId="11">#REF!</definedName>
    <definedName name="S_AJE_Tot_GT_8" localSheetId="11">#REF!</definedName>
    <definedName name="S_CompNum" localSheetId="11">#REF!</definedName>
    <definedName name="S_CompNum">#REF!</definedName>
    <definedName name="S_CompNum_1" localSheetId="11">#REF!</definedName>
    <definedName name="S_CompNum_20" localSheetId="11">#REF!</definedName>
    <definedName name="S_CompNum_21" localSheetId="11">#REF!</definedName>
    <definedName name="S_CompNum_23" localSheetId="11">#REF!</definedName>
    <definedName name="S_CompNum_5" localSheetId="11">#REF!</definedName>
    <definedName name="S_CompNum_8" localSheetId="11">#REF!</definedName>
    <definedName name="S_CY_Beg" localSheetId="11">#REF!</definedName>
    <definedName name="S_CY_Beg">#REF!</definedName>
    <definedName name="S_CY_Beg_1" localSheetId="11">#REF!</definedName>
    <definedName name="S_CY_Beg_20" localSheetId="11">#REF!</definedName>
    <definedName name="S_CY_Beg_21" localSheetId="11">#REF!</definedName>
    <definedName name="S_CY_Beg_23" localSheetId="11">#REF!</definedName>
    <definedName name="S_CY_Beg_5" localSheetId="11">#REF!</definedName>
    <definedName name="S_CY_Beg_8" localSheetId="11">#REF!</definedName>
    <definedName name="S_CY_Beg_Data" localSheetId="11">#REF!</definedName>
    <definedName name="S_CY_Beg_Data" localSheetId="4">[33]Lead!$F$1:$F$489</definedName>
    <definedName name="S_CY_Beg_Data" localSheetId="8">[34]Lead!$F$1:$F$513</definedName>
    <definedName name="S_CY_Beg_Data" localSheetId="7">[34]Lead!$F$1:$F$513</definedName>
    <definedName name="S_CY_Beg_Data_1" localSheetId="11">#REF!</definedName>
    <definedName name="S_CY_Beg_Data_20" localSheetId="11">#REF!</definedName>
    <definedName name="S_CY_Beg_Data_21" localSheetId="11">#REF!</definedName>
    <definedName name="S_CY_Beg_Data_23" localSheetId="11">#REF!</definedName>
    <definedName name="S_CY_Beg_Data_5" localSheetId="11">#REF!</definedName>
    <definedName name="S_CY_Beg_Data_8" localSheetId="11">#REF!</definedName>
    <definedName name="S_CY_Beg_GT" localSheetId="11">#REF!</definedName>
    <definedName name="S_CY_Beg_GT_1" localSheetId="11">#REF!</definedName>
    <definedName name="S_CY_Beg_GT_20" localSheetId="11">#REF!</definedName>
    <definedName name="S_CY_Beg_GT_21" localSheetId="11">#REF!</definedName>
    <definedName name="S_CY_Beg_GT_23" localSheetId="11">#REF!</definedName>
    <definedName name="S_CY_Beg_GT_5" localSheetId="11">#REF!</definedName>
    <definedName name="S_CY_Beg_GT_8" localSheetId="11">#REF!</definedName>
    <definedName name="S_CY_End" localSheetId="11">#REF!</definedName>
    <definedName name="S_CY_End">#REF!</definedName>
    <definedName name="S_CY_End_1" localSheetId="11">#REF!</definedName>
    <definedName name="S_CY_End_20" localSheetId="11">#REF!</definedName>
    <definedName name="S_CY_End_21" localSheetId="11">#REF!</definedName>
    <definedName name="S_CY_End_23" localSheetId="11">#REF!</definedName>
    <definedName name="S_CY_End_5" localSheetId="11">#REF!</definedName>
    <definedName name="S_CY_End_8" localSheetId="11">#REF!</definedName>
    <definedName name="S_CY_End_Data" localSheetId="11">#REF!</definedName>
    <definedName name="S_CY_End_Data" localSheetId="4">[33]Lead!$K$1:$K$489</definedName>
    <definedName name="S_CY_End_Data" localSheetId="8">[34]Lead!$K$1:$K$513</definedName>
    <definedName name="S_CY_End_Data" localSheetId="7">[34]Lead!$K$1:$K$513</definedName>
    <definedName name="S_CY_End_Data_1" localSheetId="11">#REF!</definedName>
    <definedName name="S_CY_End_Data_20" localSheetId="11">#REF!</definedName>
    <definedName name="S_CY_End_Data_21" localSheetId="11">#REF!</definedName>
    <definedName name="S_CY_End_Data_23" localSheetId="11">#REF!</definedName>
    <definedName name="S_CY_End_Data_5" localSheetId="11">#REF!</definedName>
    <definedName name="S_CY_End_Data_8" localSheetId="11">#REF!</definedName>
    <definedName name="S_CY_End_GT" localSheetId="11">#REF!</definedName>
    <definedName name="S_CY_End_GT_1" localSheetId="11">#REF!</definedName>
    <definedName name="S_CY_End_GT_20" localSheetId="11">#REF!</definedName>
    <definedName name="S_CY_End_GT_21" localSheetId="11">#REF!</definedName>
    <definedName name="S_CY_End_GT_23" localSheetId="11">#REF!</definedName>
    <definedName name="S_CY_End_GT_5" localSheetId="11">#REF!</definedName>
    <definedName name="S_CY_End_GT_8" localSheetId="11">#REF!</definedName>
    <definedName name="S_Diff_Amt" localSheetId="11">#REF!</definedName>
    <definedName name="S_Diff_Amt">#REF!</definedName>
    <definedName name="S_Diff_Amt_1" localSheetId="11">#REF!</definedName>
    <definedName name="S_Diff_Amt_20" localSheetId="11">#REF!</definedName>
    <definedName name="S_Diff_Amt_21" localSheetId="11">#REF!</definedName>
    <definedName name="S_Diff_Amt_23" localSheetId="11">#REF!</definedName>
    <definedName name="S_Diff_Amt_5" localSheetId="11">#REF!</definedName>
    <definedName name="S_Diff_Amt_8" localSheetId="11">#REF!</definedName>
    <definedName name="S_Diff_Pct" localSheetId="11">#REF!</definedName>
    <definedName name="S_Diff_Pct">#REF!</definedName>
    <definedName name="S_Diff_Pct_1" localSheetId="11">#REF!</definedName>
    <definedName name="S_Diff_Pct_20" localSheetId="11">#REF!</definedName>
    <definedName name="S_Diff_Pct_21" localSheetId="11">#REF!</definedName>
    <definedName name="S_Diff_Pct_23" localSheetId="11">#REF!</definedName>
    <definedName name="S_Diff_Pct_5" localSheetId="11">#REF!</definedName>
    <definedName name="S_Diff_Pct_8" localSheetId="11">#REF!</definedName>
    <definedName name="S_GrpNum" localSheetId="11">#REF!</definedName>
    <definedName name="S_GrpNum">#REF!</definedName>
    <definedName name="S_GrpNum_1" localSheetId="11">#REF!</definedName>
    <definedName name="S_GrpNum_20" localSheetId="11">#REF!</definedName>
    <definedName name="S_GrpNum_21" localSheetId="11">#REF!</definedName>
    <definedName name="S_GrpNum_23" localSheetId="11">#REF!</definedName>
    <definedName name="S_GrpNum_5" localSheetId="11">#REF!</definedName>
    <definedName name="S_GrpNum_8" localSheetId="11">#REF!</definedName>
    <definedName name="S_Headings" localSheetId="11">#REF!</definedName>
    <definedName name="S_Headings_1" localSheetId="11">#REF!</definedName>
    <definedName name="S_Headings_20" localSheetId="11">#REF!</definedName>
    <definedName name="S_Headings_21" localSheetId="11">#REF!</definedName>
    <definedName name="S_Headings_23" localSheetId="11">#REF!</definedName>
    <definedName name="S_Headings_5" localSheetId="11">#REF!</definedName>
    <definedName name="S_Headings_8" localSheetId="11">#REF!</definedName>
    <definedName name="S_KeyValue" localSheetId="11">#REF!</definedName>
    <definedName name="S_KeyValue_1" localSheetId="11">#REF!</definedName>
    <definedName name="S_KeyValue_20" localSheetId="11">#REF!</definedName>
    <definedName name="S_KeyValue_21" localSheetId="11">#REF!</definedName>
    <definedName name="S_KeyValue_23" localSheetId="11">#REF!</definedName>
    <definedName name="S_KeyValue_5" localSheetId="11">#REF!</definedName>
    <definedName name="S_KeyValue_8" localSheetId="11">#REF!</definedName>
    <definedName name="S_PY_End" localSheetId="11">#REF!</definedName>
    <definedName name="S_PY_End">#REF!</definedName>
    <definedName name="S_PY_End_1" localSheetId="11">#REF!</definedName>
    <definedName name="S_PY_End_20" localSheetId="11">#REF!</definedName>
    <definedName name="S_PY_End_21" localSheetId="11">#REF!</definedName>
    <definedName name="S_PY_End_23" localSheetId="11">#REF!</definedName>
    <definedName name="S_PY_End_5" localSheetId="11">#REF!</definedName>
    <definedName name="S_PY_End_8" localSheetId="11">#REF!</definedName>
    <definedName name="S_PY_End_Data" localSheetId="11">#REF!</definedName>
    <definedName name="S_PY_End_Data" localSheetId="4">[33]Lead!$M$1:$M$489</definedName>
    <definedName name="S_PY_End_Data" localSheetId="8">[34]Lead!$M$1:$M$513</definedName>
    <definedName name="S_PY_End_Data" localSheetId="7">[34]Lead!$M$1:$M$513</definedName>
    <definedName name="S_PY_End_Data_1" localSheetId="11">#REF!</definedName>
    <definedName name="S_PY_End_Data_20" localSheetId="11">#REF!</definedName>
    <definedName name="S_PY_End_Data_21" localSheetId="11">#REF!</definedName>
    <definedName name="S_PY_End_Data_23" localSheetId="11">#REF!</definedName>
    <definedName name="S_PY_End_Data_5" localSheetId="11">#REF!</definedName>
    <definedName name="S_PY_End_Data_8" localSheetId="11">#REF!</definedName>
    <definedName name="S_PY_End_GT" localSheetId="11">#REF!</definedName>
    <definedName name="S_PY_End_GT_1" localSheetId="11">#REF!</definedName>
    <definedName name="S_PY_End_GT_20" localSheetId="11">#REF!</definedName>
    <definedName name="S_PY_End_GT_21" localSheetId="11">#REF!</definedName>
    <definedName name="S_PY_End_GT_23" localSheetId="11">#REF!</definedName>
    <definedName name="S_PY_End_GT_5" localSheetId="11">#REF!</definedName>
    <definedName name="S_PY_End_GT_8" localSheetId="11">#REF!</definedName>
    <definedName name="S_RJE_Tot" localSheetId="11">#REF!</definedName>
    <definedName name="S_RJE_Tot">#REF!</definedName>
    <definedName name="S_RJE_Tot_1" localSheetId="11">#REF!</definedName>
    <definedName name="S_RJE_Tot_20" localSheetId="11">#REF!</definedName>
    <definedName name="S_RJE_Tot_21" localSheetId="11">#REF!</definedName>
    <definedName name="S_RJE_Tot_23" localSheetId="11">#REF!</definedName>
    <definedName name="S_RJE_Tot_5" localSheetId="11">#REF!</definedName>
    <definedName name="S_RJE_Tot_8" localSheetId="11">#REF!</definedName>
    <definedName name="S_RJE_Tot_Data" localSheetId="11">#REF!</definedName>
    <definedName name="S_RJE_Tot_Data" localSheetId="4">[33]Lead!$J$1:$J$489</definedName>
    <definedName name="S_RJE_Tot_Data" localSheetId="8">[34]Lead!$J$1:$J$513</definedName>
    <definedName name="S_RJE_Tot_Data" localSheetId="7">[34]Lead!$J$1:$J$513</definedName>
    <definedName name="S_RJE_Tot_Data_1" localSheetId="11">#REF!</definedName>
    <definedName name="S_RJE_Tot_Data_20" localSheetId="11">#REF!</definedName>
    <definedName name="S_RJE_Tot_Data_21" localSheetId="11">#REF!</definedName>
    <definedName name="S_RJE_Tot_Data_23" localSheetId="11">#REF!</definedName>
    <definedName name="S_RJE_Tot_Data_5" localSheetId="11">#REF!</definedName>
    <definedName name="S_RJE_Tot_Data_8" localSheetId="11">#REF!</definedName>
    <definedName name="S_RJE_Tot_GT" localSheetId="11">#REF!</definedName>
    <definedName name="S_RJE_Tot_GT_1" localSheetId="11">#REF!</definedName>
    <definedName name="S_RJE_Tot_GT_20" localSheetId="11">#REF!</definedName>
    <definedName name="S_RJE_Tot_GT_21" localSheetId="11">#REF!</definedName>
    <definedName name="S_RJE_Tot_GT_23" localSheetId="11">#REF!</definedName>
    <definedName name="S_RJE_Tot_GT_5" localSheetId="11">#REF!</definedName>
    <definedName name="S_RJE_Tot_GT_8" localSheetId="11">#REF!</definedName>
    <definedName name="S_RowNum" localSheetId="11">#REF!</definedName>
    <definedName name="S_RowNum">#REF!</definedName>
    <definedName name="S_RowNum_1" localSheetId="11">#REF!</definedName>
    <definedName name="S_RowNum_20" localSheetId="11">#REF!</definedName>
    <definedName name="S_RowNum_21" localSheetId="11">#REF!</definedName>
    <definedName name="S_RowNum_23" localSheetId="11">#REF!</definedName>
    <definedName name="S_RowNum_5" localSheetId="11">#REF!</definedName>
    <definedName name="S_RowNum_8" localSheetId="11">#REF!</definedName>
    <definedName name="SA" localSheetId="11" hidden="1">{#N/A,#N/A,FALSE,"dec98qtr";#N/A,#N/A,FALSE,"suppdecsep98";#N/A,#N/A,FALSE,"w-dec98"}</definedName>
    <definedName name="SA" localSheetId="10" hidden="1">{#N/A,#N/A,FALSE,"dec98qtr";#N/A,#N/A,FALSE,"suppdecsep98";#N/A,#N/A,FALSE,"w-dec98"}</definedName>
    <definedName name="SA" localSheetId="12" hidden="1">{#N/A,#N/A,FALSE,"dec98qtr";#N/A,#N/A,FALSE,"suppdecsep98";#N/A,#N/A,FALSE,"w-dec98"}</definedName>
    <definedName name="SA" localSheetId="8" hidden="1">{#N/A,#N/A,FALSE,"dec98qtr";#N/A,#N/A,FALSE,"suppdecsep98";#N/A,#N/A,FALSE,"w-dec98"}</definedName>
    <definedName name="SA" localSheetId="7" hidden="1">{#N/A,#N/A,FALSE,"dec98qtr";#N/A,#N/A,FALSE,"suppdecsep98";#N/A,#N/A,FALSE,"w-dec98"}</definedName>
    <definedName name="SA" localSheetId="3" hidden="1">{#N/A,#N/A,FALSE,"dec98qtr";#N/A,#N/A,FALSE,"suppdecsep98";#N/A,#N/A,FALSE,"w-dec98"}</definedName>
    <definedName name="SA" hidden="1">{#N/A,#N/A,FALSE,"dec98qtr";#N/A,#N/A,FALSE,"suppdecsep98";#N/A,#N/A,FALSE,"w-dec98"}</definedName>
    <definedName name="saad" localSheetId="12" hidden="1">{"'CALL MONEY'!$K$53"}</definedName>
    <definedName name="saad" localSheetId="8" hidden="1">{"'CALL MONEY'!$K$53"}</definedName>
    <definedName name="saad" localSheetId="7" hidden="1">{"'CALL MONEY'!$K$53"}</definedName>
    <definedName name="saad" hidden="1">{"'CALL MONEY'!$K$53"}</definedName>
    <definedName name="saas" localSheetId="12" hidden="1">{"Sales 2",#N/A,FALSE,"SALES";"Transfer 2",#N/A,FALSE,"TRANSFERS";"A1460",#N/A,FALSE,"A1460"}</definedName>
    <definedName name="saas" localSheetId="8" hidden="1">{"Sales 2",#N/A,FALSE,"SALES";"Transfer 2",#N/A,FALSE,"TRANSFERS";"A1460",#N/A,FALSE,"A1460"}</definedName>
    <definedName name="saas" hidden="1">{"Sales 2",#N/A,FALSE,"SALES";"Transfer 2",#N/A,FALSE,"TRANSFERS";"A1460",#N/A,FALSE,"A1460"}</definedName>
    <definedName name="sad" localSheetId="12" hidden="1">{"'CALL MONEY'!$K$53"}</definedName>
    <definedName name="sad" localSheetId="8" hidden="1">{"'CALL MONEY'!$K$53"}</definedName>
    <definedName name="sad" localSheetId="7" hidden="1">{"'CALL MONEY'!$K$53"}</definedName>
    <definedName name="sad" hidden="1">{"'CALL MONEY'!$K$53"}</definedName>
    <definedName name="sadfafasdf" localSheetId="11">#REF!</definedName>
    <definedName name="SADSF" localSheetId="12" hidden="1">{"'CALL MONEY'!$K$53"}</definedName>
    <definedName name="SADSF" localSheetId="8" hidden="1">{"'CALL MONEY'!$K$53"}</definedName>
    <definedName name="SADSF" localSheetId="7" hidden="1">{"'CALL MONEY'!$K$53"}</definedName>
    <definedName name="SADSF" hidden="1">{"'CALL MONEY'!$K$53"}</definedName>
    <definedName name="saf" localSheetId="12" hidden="1">#REF!</definedName>
    <definedName name="saf" localSheetId="8" hidden="1">#REF!</definedName>
    <definedName name="saf" localSheetId="7" hidden="1">#REF!</definedName>
    <definedName name="saf" hidden="1">#REF!</definedName>
    <definedName name="SALE_RANGE" hidden="1">[42]Sale!$A$1:$Z$998</definedName>
    <definedName name="SALES" localSheetId="11">[29]acct!#REF!</definedName>
    <definedName name="SALES_PLAN" localSheetId="11">#REF!</definedName>
    <definedName name="SALES_VALUE" localSheetId="11">#REF!</definedName>
    <definedName name="sam" localSheetId="11">#REF!</definedName>
    <definedName name="Samp_Ass" localSheetId="11">#REF!</definedName>
    <definedName name="Samp_Calc_Sample" localSheetId="11">#REF!</definedName>
    <definedName name="Samp_Calc_TM" localSheetId="11">#REF!</definedName>
    <definedName name="Samp_DSS" localSheetId="11">#REF!</definedName>
    <definedName name="Samp_EM_Per" localSheetId="11">#REF!</definedName>
    <definedName name="Samp_EM_T" localSheetId="11">#REF!</definedName>
    <definedName name="Samp_Factor" localSheetId="11">#REF!</definedName>
    <definedName name="Samp_Min_SS" localSheetId="11">#REF!</definedName>
    <definedName name="Samp_MTM" localSheetId="11">#REF!</definedName>
    <definedName name="Samp_PM" localSheetId="11">#REF!</definedName>
    <definedName name="Samp_Pre" localSheetId="11">#REF!</definedName>
    <definedName name="Samp_Pre_T" localSheetId="11">#REF!</definedName>
    <definedName name="Samp_RTB" localSheetId="11">#REF!</definedName>
    <definedName name="Samp_RTB_Desc" localSheetId="11">#REF!</definedName>
    <definedName name="Samp_Sel" localSheetId="11">#REF!</definedName>
    <definedName name="Samp_Small_Adj" localSheetId="11">#REF!</definedName>
    <definedName name="Samp_SS" localSheetId="11">#REF!</definedName>
    <definedName name="Samp_TM_Diff" localSheetId="11">#REF!</definedName>
    <definedName name="Samp_TM_Exp_Diff" localSheetId="11">#REF!</definedName>
    <definedName name="Samp_TM_N" localSheetId="11">#REF!</definedName>
    <definedName name="Samp_TM_Y" localSheetId="11">#REF!</definedName>
    <definedName name="Sampr_Factor" localSheetId="11">#REF!</definedName>
    <definedName name="SAPBEXhrIndnt" hidden="1">2</definedName>
    <definedName name="SAPBEXrevision" hidden="1">1</definedName>
    <definedName name="SAPBEXsysID" hidden="1">"CSR"</definedName>
    <definedName name="SAPBEXwbID" hidden="1">"3QZ47KRVN42N953K6LII3V0XS"</definedName>
    <definedName name="SAUDI_PAK_COMM._BANK_LTD">"sum"</definedName>
    <definedName name="SBP" localSheetId="11">'[78]Notes1-5'!#REF!</definedName>
    <definedName name="Schedule">"Balance Sheet - Assets"</definedName>
    <definedName name="ScheduleID">"01"</definedName>
    <definedName name="sda" localSheetId="11" hidden="1">{"Sales 2",#N/A,FALSE,"SALES";"Transfer 2",#N/A,FALSE,"TRANSFERS";"A1460",#N/A,FALSE,"A1460"}</definedName>
    <definedName name="sda" localSheetId="10" hidden="1">{"Sales 2",#N/A,FALSE,"SALES";"Transfer 2",#N/A,FALSE,"TRANSFERS";"A1460",#N/A,FALSE,"A1460"}</definedName>
    <definedName name="sda" localSheetId="12" hidden="1">{"Sales 2",#N/A,FALSE,"SALES";"Transfer 2",#N/A,FALSE,"TRANSFERS";"A1460",#N/A,FALSE,"A1460"}</definedName>
    <definedName name="sda" localSheetId="8" hidden="1">{"Sales 2",#N/A,FALSE,"SALES";"Transfer 2",#N/A,FALSE,"TRANSFERS";"A1460",#N/A,FALSE,"A1460"}</definedName>
    <definedName name="sda" localSheetId="7" hidden="1">{"Sales 2",#N/A,FALSE,"SALES";"Transfer 2",#N/A,FALSE,"TRANSFERS";"A1460",#N/A,FALSE,"A1460"}</definedName>
    <definedName name="sda" localSheetId="3" hidden="1">{"Sales 2",#N/A,FALSE,"SALES";"Transfer 2",#N/A,FALSE,"TRANSFERS";"A1460",#N/A,FALSE,"A1460"}</definedName>
    <definedName name="sda" hidden="1">{"Sales 2",#N/A,FALSE,"SALES";"Transfer 2",#N/A,FALSE,"TRANSFERS";"A1460",#N/A,FALSE,"A1460"}</definedName>
    <definedName name="SDG" localSheetId="11">#REF!</definedName>
    <definedName name="Section">1</definedName>
    <definedName name="SectionName">"This Period (YTD)"</definedName>
    <definedName name="sectionNames" localSheetId="11">#REF!</definedName>
    <definedName name="Sectors" hidden="1">OFFSET([79]Lists!$F$3,0,0,COUNTA([79]Lists!$F$1:$F$65536)-1,1)</definedName>
    <definedName name="sfgs" localSheetId="11" hidden="1">{#N/A,#N/A,FALSE,"dec98qtr";#N/A,#N/A,FALSE,"suppdecsep98";#N/A,#N/A,FALSE,"w-dec98"}</definedName>
    <definedName name="sfgs" localSheetId="10" hidden="1">{#N/A,#N/A,FALSE,"dec98qtr";#N/A,#N/A,FALSE,"suppdecsep98";#N/A,#N/A,FALSE,"w-dec98"}</definedName>
    <definedName name="sfgs" localSheetId="12" hidden="1">{#N/A,#N/A,FALSE,"dec98qtr";#N/A,#N/A,FALSE,"suppdecsep98";#N/A,#N/A,FALSE,"w-dec98"}</definedName>
    <definedName name="sfgs" localSheetId="8" hidden="1">{#N/A,#N/A,FALSE,"dec98qtr";#N/A,#N/A,FALSE,"suppdecsep98";#N/A,#N/A,FALSE,"w-dec98"}</definedName>
    <definedName name="sfgs" localSheetId="7" hidden="1">{#N/A,#N/A,FALSE,"dec98qtr";#N/A,#N/A,FALSE,"suppdecsep98";#N/A,#N/A,FALSE,"w-dec98"}</definedName>
    <definedName name="sfgs" localSheetId="3" hidden="1">{#N/A,#N/A,FALSE,"dec98qtr";#N/A,#N/A,FALSE,"suppdecsep98";#N/A,#N/A,FALSE,"w-dec98"}</definedName>
    <definedName name="sfgs" hidden="1">{#N/A,#N/A,FALSE,"dec98qtr";#N/A,#N/A,FALSE,"suppdecsep98";#N/A,#N/A,FALSE,"w-dec98"}</definedName>
    <definedName name="SGDD" localSheetId="11">[29]acct!#REF!</definedName>
    <definedName name="sheet" localSheetId="11">'[40]Revenue-Fire-Marine-Motor'!#REF!</definedName>
    <definedName name="sheet5" localSheetId="11" hidden="1">{#N/A,#N/A,FALSE,"Aging Summary";#N/A,#N/A,FALSE,"Ratio Analysis";#N/A,#N/A,FALSE,"Test 120 Day Accts";#N/A,#N/A,FALSE,"Tickmarks"}</definedName>
    <definedName name="sheet5" localSheetId="10" hidden="1">{#N/A,#N/A,FALSE,"Aging Summary";#N/A,#N/A,FALSE,"Ratio Analysis";#N/A,#N/A,FALSE,"Test 120 Day Accts";#N/A,#N/A,FALSE,"Tickmarks"}</definedName>
    <definedName name="sheet5" localSheetId="12" hidden="1">{#N/A,#N/A,FALSE,"Aging Summary";#N/A,#N/A,FALSE,"Ratio Analysis";#N/A,#N/A,FALSE,"Test 120 Day Accts";#N/A,#N/A,FALSE,"Tickmarks"}</definedName>
    <definedName name="sheet5" localSheetId="8" hidden="1">{#N/A,#N/A,FALSE,"Aging Summary";#N/A,#N/A,FALSE,"Ratio Analysis";#N/A,#N/A,FALSE,"Test 120 Day Accts";#N/A,#N/A,FALSE,"Tickmarks"}</definedName>
    <definedName name="sheet5" localSheetId="7" hidden="1">{#N/A,#N/A,FALSE,"Aging Summary";#N/A,#N/A,FALSE,"Ratio Analysis";#N/A,#N/A,FALSE,"Test 120 Day Accts";#N/A,#N/A,FALSE,"Tickmarks"}</definedName>
    <definedName name="sheet5" hidden="1">{#N/A,#N/A,FALSE,"Aging Summary";#N/A,#N/A,FALSE,"Ratio Analysis";#N/A,#N/A,FALSE,"Test 120 Day Accts";#N/A,#N/A,FALSE,"Tickmarks"}</definedName>
    <definedName name="shehzad" localSheetId="11">[80]Sheet2!#REF!</definedName>
    <definedName name="shortterm" localSheetId="11">#REF!</definedName>
    <definedName name="SNS" localSheetId="11">[29]acct!#REF!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preadadj" localSheetId="8">'Note 5.2'!rradj-[81]!wacc</definedName>
    <definedName name="spreadadj" localSheetId="7">'Note 7  -7.1'!rradj-[81]!wacc</definedName>
    <definedName name="SR" localSheetId="11">#REF!</definedName>
    <definedName name="ss" localSheetId="11">[62]Lead!#REF!</definedName>
    <definedName name="SS" localSheetId="12" hidden="1">{#N/A,#N/A,FALSE,"dec98qtr";#N/A,#N/A,FALSE,"suppdecsep98";#N/A,#N/A,FALSE,"w-dec98"}</definedName>
    <definedName name="SS" localSheetId="3" hidden="1">{#N/A,#N/A,FALSE,"dec98qtr";#N/A,#N/A,FALSE,"suppdecsep98";#N/A,#N/A,FALSE,"w-dec98"}</definedName>
    <definedName name="SS" hidden="1">{#N/A,#N/A,FALSE,"dec98qtr";#N/A,#N/A,FALSE,"suppdecsep98";#N/A,#N/A,FALSE,"w-dec98"}</definedName>
    <definedName name="ssf" localSheetId="12" hidden="1">{#N/A,#N/A,FALSE,"dec98qtr";#N/A,#N/A,FALSE,"suppdecsep98";#N/A,#N/A,FALSE,"w-dec98"}</definedName>
    <definedName name="ssf" localSheetId="8" hidden="1">{#N/A,#N/A,FALSE,"dec98qtr";#N/A,#N/A,FALSE,"suppdecsep98";#N/A,#N/A,FALSE,"w-dec98"}</definedName>
    <definedName name="ssf" localSheetId="7" hidden="1">{#N/A,#N/A,FALSE,"dec98qtr";#N/A,#N/A,FALSE,"suppdecsep98";#N/A,#N/A,FALSE,"w-dec98"}</definedName>
    <definedName name="ssf" hidden="1">{#N/A,#N/A,FALSE,"dec98qtr";#N/A,#N/A,FALSE,"suppdecsep98";#N/A,#N/A,FALSE,"w-dec98"}</definedName>
    <definedName name="sssssss" localSheetId="12" hidden="1">[36]TBPRICE!#REF!</definedName>
    <definedName name="sssssss" hidden="1">[36]TBPRICE!#REF!</definedName>
    <definedName name="STATEMENT_OF_FUNDS_POSITION">[26]FundsNW!$A$3+[26]FundsNW!$A$2:$S$76</definedName>
    <definedName name="Strat_1_Def" localSheetId="11">#REF!</definedName>
    <definedName name="Strat_1_It" localSheetId="11">#REF!</definedName>
    <definedName name="Strat_1_T" localSheetId="11">#REF!</definedName>
    <definedName name="Strat_2_Def" localSheetId="11">#REF!</definedName>
    <definedName name="Strat_2_It" localSheetId="11">#REF!</definedName>
    <definedName name="Strat_2_T" localSheetId="11">#REF!</definedName>
    <definedName name="Strat_Dec" localSheetId="11">#REF!</definedName>
    <definedName name="Strat_Def" localSheetId="11">#REF!</definedName>
    <definedName name="Strat_T_It" localSheetId="11">#REF!</definedName>
    <definedName name="Strat_T_T" localSheetId="11">#REF!</definedName>
    <definedName name="STT" localSheetId="11" hidden="1">#REF!</definedName>
    <definedName name="STT" localSheetId="12" hidden="1">#REF!</definedName>
    <definedName name="STT" localSheetId="8" hidden="1">#REF!</definedName>
    <definedName name="STT" localSheetId="7" hidden="1">#REF!</definedName>
    <definedName name="STT" localSheetId="3" hidden="1">#REF!</definedName>
    <definedName name="STT" hidden="1">#REF!</definedName>
    <definedName name="sukuks" localSheetId="12" hidden="1">{"'CALL MONEY'!$K$53"}</definedName>
    <definedName name="sukuks" localSheetId="8" hidden="1">{"'CALL MONEY'!$K$53"}</definedName>
    <definedName name="sukuks" localSheetId="7" hidden="1">{"'CALL MONEY'!$K$53"}</definedName>
    <definedName name="sukuks" localSheetId="3" hidden="1">{"'CALL MONEY'!$K$53"}</definedName>
    <definedName name="sukuks" hidden="1">{"'CALL MONEY'!$K$53"}</definedName>
    <definedName name="sum" localSheetId="11">#REF!</definedName>
    <definedName name="sx" localSheetId="12" hidden="1">{"'CALL MONEY'!$K$53"}</definedName>
    <definedName name="sx" localSheetId="8" hidden="1">{"'CALL MONEY'!$K$53"}</definedName>
    <definedName name="sx" hidden="1">{"'CALL MONEY'!$K$53"}</definedName>
    <definedName name="Symbols" hidden="1">OFFSET([42]Symbols!$H$4,0,0,COUNTA([42]Symbols!$H$1:$H$65536)-SUMPRODUCT(--(LEFT([42]Symbols!$H$3:$H$500)=""))+1,1)</definedName>
    <definedName name="T_BILLOWN" localSheetId="11">#REF!</definedName>
    <definedName name="T_BILLREPO" localSheetId="11">'[82]T-BILL'!#REF!</definedName>
    <definedName name="TableName">"Dummy"</definedName>
    <definedName name="taha" hidden="1">'[83]BS-OVS'!$I$126:$I$284</definedName>
    <definedName name="talha" localSheetId="12" hidden="1">{"'CALL MONEY'!$K$53"}</definedName>
    <definedName name="talha" localSheetId="8" hidden="1">{"'CALL MONEY'!$K$53"}</definedName>
    <definedName name="talha" localSheetId="7" hidden="1">{"'CALL MONEY'!$K$53"}</definedName>
    <definedName name="talha" localSheetId="3" hidden="1">{"'CALL MONEY'!$K$53"}</definedName>
    <definedName name="talha" hidden="1">{"'CALL MONEY'!$K$53"}</definedName>
    <definedName name="tam" localSheetId="12" hidden="1">#REF!</definedName>
    <definedName name="tam" localSheetId="8" hidden="1">#REF!</definedName>
    <definedName name="tam" localSheetId="7" hidden="1">#REF!</definedName>
    <definedName name="tam" hidden="1">#REF!</definedName>
    <definedName name="tAX" localSheetId="11">[29]acct!#REF!</definedName>
    <definedName name="TAX_AND_WWF" localSheetId="11">#REF!</definedName>
    <definedName name="TAX_DEP_SCHD" localSheetId="11">#REF!</definedName>
    <definedName name="Tax_Effect_Income" localSheetId="11">#REF!</definedName>
    <definedName name="Tax_Effect_Liabs" localSheetId="11">#REF!</definedName>
    <definedName name="Tax_Effect_RetEarn" localSheetId="11">#REF!</definedName>
    <definedName name="Tax_Rate" localSheetId="11">#REF!</definedName>
    <definedName name="Taxation" localSheetId="11" hidden="1">{"Sales 2",#N/A,FALSE,"SALES";"Transfer 2",#N/A,FALSE,"TRANSFERS";"A1460",#N/A,FALSE,"A1460"}</definedName>
    <definedName name="Taxation" localSheetId="10" hidden="1">{"Sales 2",#N/A,FALSE,"SALES";"Transfer 2",#N/A,FALSE,"TRANSFERS";"A1460",#N/A,FALSE,"A1460"}</definedName>
    <definedName name="Taxation" localSheetId="12" hidden="1">{"Sales 2",#N/A,FALSE,"SALES";"Transfer 2",#N/A,FALSE,"TRANSFERS";"A1460",#N/A,FALSE,"A1460"}</definedName>
    <definedName name="Taxation" localSheetId="8" hidden="1">{"Sales 2",#N/A,FALSE,"SALES";"Transfer 2",#N/A,FALSE,"TRANSFERS";"A1460",#N/A,FALSE,"A1460"}</definedName>
    <definedName name="Taxation" localSheetId="7" hidden="1">{"Sales 2",#N/A,FALSE,"SALES";"Transfer 2",#N/A,FALSE,"TRANSFERS";"A1460",#N/A,FALSE,"A1460"}</definedName>
    <definedName name="Taxation" localSheetId="3" hidden="1">{"Sales 2",#N/A,FALSE,"SALES";"Transfer 2",#N/A,FALSE,"TRANSFERS";"A1460",#N/A,FALSE,"A1460"}</definedName>
    <definedName name="Taxation" hidden="1">{"Sales 2",#N/A,FALSE,"SALES";"Transfer 2",#N/A,FALSE,"TRANSFERS";"A1460",#N/A,FALSE,"A1460"}</definedName>
    <definedName name="TB" localSheetId="11" hidden="1">#REF!</definedName>
    <definedName name="TB" localSheetId="10" hidden="1">#REF!</definedName>
    <definedName name="TB" localSheetId="12" hidden="1">#REF!</definedName>
    <definedName name="TB" localSheetId="8" hidden="1">#REF!</definedName>
    <definedName name="TB" localSheetId="7" hidden="1">#REF!</definedName>
    <definedName name="TB" localSheetId="2" hidden="1">#REF!</definedName>
    <definedName name="TB" localSheetId="3" hidden="1">#REF!</definedName>
    <definedName name="TB" hidden="1">#REF!</definedName>
    <definedName name="Test_ND" localSheetId="11">#REF!</definedName>
    <definedName name="Test_Proj_Mis" localSheetId="11">#REF!</definedName>
    <definedName name="Test_Targ" localSheetId="11">#REF!</definedName>
    <definedName name="Test_Total_T" localSheetId="11">#REF!</definedName>
    <definedName name="TextRefCopy1" localSheetId="11">#REF!</definedName>
    <definedName name="TextRefCopy1_1" localSheetId="11">#REF!</definedName>
    <definedName name="TextRefCopy1_20" localSheetId="11">#REF!</definedName>
    <definedName name="TextRefCopy1_21" localSheetId="11">#REF!</definedName>
    <definedName name="TextRefCopy1_23" localSheetId="11">#REF!</definedName>
    <definedName name="TextRefCopy1_5" localSheetId="11">#REF!</definedName>
    <definedName name="TextRefCopy1_8" localSheetId="11">#REF!</definedName>
    <definedName name="TextRefCopy10" localSheetId="11">#REF!</definedName>
    <definedName name="TextRefCopy100">'[84]Susp - Rec'!$D$11</definedName>
    <definedName name="TextRefCopy11" localSheetId="11">#REF!</definedName>
    <definedName name="TextRefCopy12" localSheetId="11">#REF!</definedName>
    <definedName name="TextRefCopy13" localSheetId="11">#REF!</definedName>
    <definedName name="TextRefCopy14" localSheetId="11">#REF!</definedName>
    <definedName name="TextRefCopy15" localSheetId="11">#REF!</definedName>
    <definedName name="TextRefCopy16" localSheetId="11">#REF!</definedName>
    <definedName name="TextRefCopy17" localSheetId="11">#REF!</definedName>
    <definedName name="TextRefCopy18" localSheetId="11">#REF!</definedName>
    <definedName name="TextRefCopy19" localSheetId="11">#REF!</definedName>
    <definedName name="TextRefCopy2" localSheetId="11">#REF!</definedName>
    <definedName name="TextRefCopy20" localSheetId="11">#REF!</definedName>
    <definedName name="TextRefCopy21" localSheetId="11">#REF!</definedName>
    <definedName name="TextRefCopy22" localSheetId="11">#REF!</definedName>
    <definedName name="TextRefCopy23" localSheetId="11">#REF!</definedName>
    <definedName name="TextRefCopy24" localSheetId="11">#REF!</definedName>
    <definedName name="TextRefCopy25" localSheetId="11">#REF!</definedName>
    <definedName name="TextRefCopy26" localSheetId="11">#REF!</definedName>
    <definedName name="TextRefCopy27" localSheetId="11">#REF!</definedName>
    <definedName name="TextRefCopy28" localSheetId="11">#REF!</definedName>
    <definedName name="TextRefCopy29" localSheetId="11">#REF!</definedName>
    <definedName name="TextRefCopy30" localSheetId="11">#REF!</definedName>
    <definedName name="TextRefCopy31" localSheetId="11">#REF!</definedName>
    <definedName name="TextRefCopy32" localSheetId="11">#REF!</definedName>
    <definedName name="TextRefCopy322">[85]Summary!$C$21</definedName>
    <definedName name="TextRefCopy323">[85]Summary!$C$19</definedName>
    <definedName name="TextRefCopy324">[85]Summary!$C$13</definedName>
    <definedName name="TextRefCopy325">[85]Summary!$C$11</definedName>
    <definedName name="TextRefCopy33" localSheetId="11">#REF!</definedName>
    <definedName name="TextRefCopy34" localSheetId="11">#REF!</definedName>
    <definedName name="TextRefCopy35" localSheetId="11">[72]CMA_Calculations!$D$2</definedName>
    <definedName name="TextRefCopy36" localSheetId="11">#REF!</definedName>
    <definedName name="TextRefCopy36" localSheetId="3">[86]SRF!$I$27</definedName>
    <definedName name="TextRefCopy37" localSheetId="11">#REF!</definedName>
    <definedName name="TextRefCopy37" localSheetId="3">[86]SRF!$A$33</definedName>
    <definedName name="TextRefCopy38" localSheetId="11">[86]SRF!$A$33</definedName>
    <definedName name="TextRefCopy38" localSheetId="3">[86]SRF!$A$33</definedName>
    <definedName name="TextRefCopy39" localSheetId="11">#REF!</definedName>
    <definedName name="TextRefCopy4" localSheetId="11">#REF!</definedName>
    <definedName name="TextRefCopy4">BS!$G$13</definedName>
    <definedName name="TextRefCopy40" localSheetId="11">#REF!</definedName>
    <definedName name="TextRefCopy41" localSheetId="11">#REF!</definedName>
    <definedName name="TextRefCopy42" localSheetId="11">#REF!</definedName>
    <definedName name="TextRefCopy43" localSheetId="11">'[87]Verification of Sales'!$E$3</definedName>
    <definedName name="TextRefCopy43" localSheetId="8">'[87]Verification of Sales'!$E$3</definedName>
    <definedName name="TextRefCopy43" localSheetId="7">'[87]Verification of Sales'!$E$3</definedName>
    <definedName name="TextRefCopy44" localSheetId="11">#REF!</definedName>
    <definedName name="TextRefCopy45" localSheetId="11">#REF!</definedName>
    <definedName name="TextRefCopy46" localSheetId="11">'[88]Total Additions'!$C$22</definedName>
    <definedName name="TextRefCopy47" localSheetId="11">#REF!</definedName>
    <definedName name="TextRefCopy48" localSheetId="11">#REF!</definedName>
    <definedName name="TextRefCopy49" localSheetId="11">#REF!</definedName>
    <definedName name="TextRefCopy5" localSheetId="11">#REF!</definedName>
    <definedName name="TextRefCopy5">BS!$G$13</definedName>
    <definedName name="TextRefCopy50" localSheetId="11">'[87]Verification of Sales'!#REF!</definedName>
    <definedName name="TextRefCopy51" localSheetId="11">#REF!</definedName>
    <definedName name="TextRefCopy52" localSheetId="11">#REF!</definedName>
    <definedName name="TextRefCopy53" localSheetId="11">#REF!</definedName>
    <definedName name="TextRefCopy54" localSheetId="11">#REF!</definedName>
    <definedName name="TextRefCopy55" localSheetId="11">#REF!</definedName>
    <definedName name="TextRefCopy56" localSheetId="11">#REF!</definedName>
    <definedName name="TextRefCopy57" localSheetId="11">#REF!</definedName>
    <definedName name="TextRefCopy58" localSheetId="11">#REF!</definedName>
    <definedName name="TextRefCopy59" localSheetId="11">#REF!</definedName>
    <definedName name="TextRefCopy6" localSheetId="11">#REF!</definedName>
    <definedName name="TextRefCopy6">BS!$G$12</definedName>
    <definedName name="TextRefCopy60" localSheetId="11">#REF!</definedName>
    <definedName name="TextRefCopy61" localSheetId="11">#REF!</definedName>
    <definedName name="TextRefCopy62" localSheetId="11">#REF!</definedName>
    <definedName name="TextRefCopy63" localSheetId="11">#REF!</definedName>
    <definedName name="TextRefCopy64" localSheetId="11">#REF!</definedName>
    <definedName name="TextRefCopy65" localSheetId="11">#REF!</definedName>
    <definedName name="TextRefCopy66" localSheetId="11">#REF!</definedName>
    <definedName name="TextRefCopy67" localSheetId="11">#REF!</definedName>
    <definedName name="TextRefCopy68" localSheetId="11">#REF!</definedName>
    <definedName name="TextRefCopy69" localSheetId="11">#REF!</definedName>
    <definedName name="TextRefCopy7" localSheetId="11">#REF!</definedName>
    <definedName name="TextRefCopy7">BS!$G$12</definedName>
    <definedName name="TextRefCopy70" localSheetId="11">#REF!</definedName>
    <definedName name="TextRefCopy71" localSheetId="11">#REF!</definedName>
    <definedName name="TextRefCopy72" localSheetId="11">#REF!</definedName>
    <definedName name="TextRefCopy73" localSheetId="11">#REF!</definedName>
    <definedName name="TextRefCopy8" localSheetId="11">#REF!</definedName>
    <definedName name="TextRefCopy85">'[89]Movement Schedule - Provision'!$C$14</definedName>
    <definedName name="TextRefCopy9" localSheetId="11">#REF!</definedName>
    <definedName name="TextRefCopy99">'[89]Movement Schedule - Provision'!$C$71</definedName>
    <definedName name="TextRefCopy999">'[90]Movement-Accrual'!$G$17</definedName>
    <definedName name="TextRefCopyRangeCount" localSheetId="8" hidden="1">35</definedName>
    <definedName name="TextRefCopyRangeCount" localSheetId="7" hidden="1">35</definedName>
    <definedName name="TextRefCopyRangeCount" hidden="1">1</definedName>
    <definedName name="tfc" localSheetId="12" hidden="1">{"'CALL MONEY'!$K$53"}</definedName>
    <definedName name="tfc" localSheetId="8" hidden="1">{"'CALL MONEY'!$K$53"}</definedName>
    <definedName name="tfc" localSheetId="7" hidden="1">{"'CALL MONEY'!$K$53"}</definedName>
    <definedName name="tfc" hidden="1">{"'CALL MONEY'!$K$53"}</definedName>
    <definedName name="tier" localSheetId="12" hidden="1">{"'CALL MONEY'!$K$53"}</definedName>
    <definedName name="tier" localSheetId="8" hidden="1">{"'CALL MONEY'!$K$53"}</definedName>
    <definedName name="tier" localSheetId="7" hidden="1">{"'CALL MONEY'!$K$53"}</definedName>
    <definedName name="tier" hidden="1">{"'CALL MONEY'!$K$53"}</definedName>
    <definedName name="Title" localSheetId="11">#REF!</definedName>
    <definedName name="TITLE_FINAL_A_C" localSheetId="11">#REF!</definedName>
    <definedName name="TITLE_HALF_YEAR" localSheetId="11">#REF!</definedName>
    <definedName name="TmpDALS_GrandTotal">#REF!</definedName>
    <definedName name="TmpRESERVED_DATA">#REF!</definedName>
    <definedName name="Tot_knw_Xfoot" localSheetId="11">#REF!</definedName>
    <definedName name="Tot_lik_Xfoot" localSheetId="11">#REF!</definedName>
    <definedName name="TOTAL" localSheetId="11">#REF!</definedName>
    <definedName name="Total_Amount">[72]CMA_Calculations!$D$122</definedName>
    <definedName name="Total_Population2">'[25]MUS Calculations- Figure 5410.1'!$D$1568</definedName>
    <definedName name="TRF" localSheetId="11">'[3]last qrt2001'!#REF!</definedName>
    <definedName name="trtrtret" localSheetId="12" hidden="1">#REF!</definedName>
    <definedName name="trtrtret" localSheetId="8" hidden="1">#REF!</definedName>
    <definedName name="trtrtret" localSheetId="7" hidden="1">#REF!</definedName>
    <definedName name="trtrtret" hidden="1">#REF!</definedName>
    <definedName name="ttt" localSheetId="11" hidden="1">#REF!</definedName>
    <definedName name="ttt" localSheetId="12" hidden="1">#REF!</definedName>
    <definedName name="ttt" localSheetId="8" hidden="1">#REF!</definedName>
    <definedName name="ttt" localSheetId="7" hidden="1">#REF!</definedName>
    <definedName name="ttt" localSheetId="3" hidden="1">#REF!</definedName>
    <definedName name="ttt" hidden="1">#REF!</definedName>
    <definedName name="two" localSheetId="11">#REF!</definedName>
    <definedName name="u" localSheetId="12" hidden="1">#REF!</definedName>
    <definedName name="u" localSheetId="8" hidden="1">#REF!</definedName>
    <definedName name="u" localSheetId="7" hidden="1">#REF!</definedName>
    <definedName name="u" hidden="1">#REF!</definedName>
    <definedName name="uae" localSheetId="11">[39]UAE!$A$8:$G$29</definedName>
    <definedName name="ubl" localSheetId="11">#REF!</definedName>
    <definedName name="ublbs" localSheetId="11">#REF!</definedName>
    <definedName name="Units" localSheetId="11">#REF!</definedName>
    <definedName name="usman" localSheetId="11">#REF!</definedName>
    <definedName name="UT" localSheetId="11" hidden="1">#REF!</definedName>
    <definedName name="UT" localSheetId="10" hidden="1">#REF!</definedName>
    <definedName name="UT" localSheetId="12" hidden="1">#REF!</definedName>
    <definedName name="UT" localSheetId="8" hidden="1">#REF!</definedName>
    <definedName name="UT" localSheetId="7" hidden="1">#REF!</definedName>
    <definedName name="UT" localSheetId="3" hidden="1">#REF!</definedName>
    <definedName name="UT" hidden="1">#REF!</definedName>
    <definedName name="V" localSheetId="12" hidden="1">#REF!,#REF!,#REF!,#REF!,#REF!,#REF!</definedName>
    <definedName name="V" localSheetId="8" hidden="1">#REF!,#REF!,#REF!,#REF!,#REF!,#REF!</definedName>
    <definedName name="V" localSheetId="7" hidden="1">#REF!,#REF!,#REF!,#REF!,#REF!,#REF!</definedName>
    <definedName name="V" hidden="1">#REF!,#REF!,#REF!,#REF!,#REF!,#REF!</definedName>
    <definedName name="value">3</definedName>
    <definedName name="Values_Entered" localSheetId="12">IF('Note 16.2 - 18'!Loan_Amount*'Note 16.2 - 18'!Interest_Rate*'Note 16.2 - 18'!Loan_Years*'Note 16.2 - 18'!Loan_Start&gt;0,1,0)</definedName>
    <definedName name="Values_Entered" localSheetId="8">IF('Note 5.2'!Loan_Amount*'Note 5.2'!Interest_Rate*'Note 5.2'!Loan_Years*'Note 5.2'!Loan_Start&gt;0,1,0)</definedName>
    <definedName name="Values_Entered" localSheetId="7">IF('Note 7  -7.1'!Loan_Amount*'Note 7  -7.1'!Interest_Rate*'Note 7  -7.1'!Loan_Years*'Note 7  -7.1'!Loan_Start&gt;0,1,0)</definedName>
    <definedName name="Values_Entered" localSheetId="3">IF('UHF - Final'!Loan_Amount*'UHF - Final'!Interest_Rate*'UHF - Final'!Loan_Years*'UHF - Final'!Loan_Start&gt;0,1,0)</definedName>
    <definedName name="Values_Entered">IF(Loan_Amount*Interest_Rate*Loan_Years*Loan_Start&gt;0,1,0)</definedName>
    <definedName name="VC" localSheetId="12" hidden="1">{"'CALL MONEY'!$K$53"}</definedName>
    <definedName name="VC" localSheetId="8" hidden="1">{"'CALL MONEY'!$K$53"}</definedName>
    <definedName name="VC" hidden="1">{"'CALL MONEY'!$K$53"}</definedName>
    <definedName name="versionno">1</definedName>
    <definedName name="VT" hidden="1">'[91]Dividend Income '!$G$49,'[91]Dividend Income '!$G$42,'[91]Dividend Income '!$G$38,'[91]Dividend Income '!$G$22</definedName>
    <definedName name="VTM" hidden="1">'[91]Dividend Income '!$I$29,'[91]Dividend Income '!$I$28,'[91]Dividend Income '!$I$26,'[91]Dividend Income '!$I$24,'[91]Dividend Income '!$I$22,'[91]Dividend Income '!$I$20,'[91]Dividend Income '!$I$19,'[91]Dividend Income '!$I$18,'[91]Dividend Income '!$I$16,'[91]Dividend Income '!$I$32,'[91]Dividend Income '!$I$34,'[91]Dividend Income '!$I$38,'[91]Dividend Income '!$I$41,'[91]Dividend Income '!$I$42,'[91]Dividend Income '!$I$45,'[91]Dividend Income '!$I$46,'[91]Dividend Income '!$I$48,'[91]Dividend Income '!$I$49</definedName>
    <definedName name="VTM_1" hidden="1">'[92]investment related exp'!$F$13,'[92]investment related exp'!$F$15,'[92]investment related exp'!$F$17,'[92]investment related exp'!$F$19,'[92]investment related exp'!$F$21,'[92]investment related exp'!$F$23,'[92]investment related exp'!$F$25,'[92]investment related exp'!$F$27,'[92]investment related exp'!$F$29,'[92]investment related exp'!$F$31,'[92]investment related exp'!$F$31</definedName>
    <definedName name="VTM_10" hidden="1">'[92]pledged shares'!$G$14:$G$15,'[92]pledged shares'!$G$20</definedName>
    <definedName name="VTM_101" hidden="1">'[92]AFS carrying value '!$D$20,'[92]AFS carrying value '!$E$20,'[92]AFS carrying value '!$D$24,'[92]AFS carrying value '!$E$24,'[92]AFS carrying value '!$F$22,'[92]AFS carrying value '!$G$20,'[92]AFS carrying value '!$H$20</definedName>
    <definedName name="VTM_102" hidden="1">'[92]AFS carrying value '!$F$22,'[92]AFS carrying value '!$G$20,'[92]AFS carrying value '!$D$20,'[92]AFS carrying value '!$D$24</definedName>
    <definedName name="VTM_103" hidden="1">'[92]AFS carrying value '!$G$20,'[92]AFS carrying value '!$D$24,'[92]AFS carrying value '!$D$20</definedName>
    <definedName name="VTM_11" hidden="1">'[93]impairment afs'!$J$12,'[93]impairment afs'!$J$14,'[93]impairment afs'!$J$15,'[93]impairment afs'!$J$17,'[93]impairment afs'!$J$19,'[93]impairment afs'!$J$20,'[93]impairment afs'!$J$24</definedName>
    <definedName name="VTM_12" hidden="1">'[92]pledged shares'!$H$14:$H$15,'[92]pledged shares'!$H$20,'[92]pledged shares'!$H$28</definedName>
    <definedName name="VTM_13" localSheetId="12" hidden="1">#REF!</definedName>
    <definedName name="VTM_13" localSheetId="8" hidden="1">#REF!</definedName>
    <definedName name="VTM_13" localSheetId="7" hidden="1">#REF!</definedName>
    <definedName name="VTM_13" hidden="1">#REF!</definedName>
    <definedName name="VTM_14" localSheetId="12" hidden="1">#REF!</definedName>
    <definedName name="VTM_14" localSheetId="8" hidden="1">#REF!</definedName>
    <definedName name="VTM_14" localSheetId="7" hidden="1">#REF!</definedName>
    <definedName name="VTM_14" hidden="1">#REF!</definedName>
    <definedName name="VTM_15" localSheetId="12" hidden="1">#REF!</definedName>
    <definedName name="VTM_15" localSheetId="8" hidden="1">#REF!</definedName>
    <definedName name="VTM_15" localSheetId="7" hidden="1">#REF!</definedName>
    <definedName name="VTM_15" hidden="1">#REF!</definedName>
    <definedName name="VTM_16" localSheetId="12" hidden="1">#REF!</definedName>
    <definedName name="VTM_16" localSheetId="8" hidden="1">#REF!</definedName>
    <definedName name="VTM_16" localSheetId="7" hidden="1">#REF!</definedName>
    <definedName name="VTM_16" hidden="1">#REF!</definedName>
    <definedName name="VTM_17" localSheetId="12" hidden="1">#REF!</definedName>
    <definedName name="VTM_17" localSheetId="8" hidden="1">#REF!</definedName>
    <definedName name="VTM_17" localSheetId="7" hidden="1">#REF!</definedName>
    <definedName name="VTM_17" hidden="1">#REF!</definedName>
    <definedName name="VTM_18" localSheetId="12" hidden="1">#REF!</definedName>
    <definedName name="VTM_18" localSheetId="8" hidden="1">#REF!</definedName>
    <definedName name="VTM_18" localSheetId="7" hidden="1">#REF!</definedName>
    <definedName name="VTM_18" hidden="1">#REF!</definedName>
    <definedName name="VTM_19" localSheetId="12" hidden="1">#REF!</definedName>
    <definedName name="VTM_19" localSheetId="8" hidden="1">#REF!</definedName>
    <definedName name="VTM_19" localSheetId="7" hidden="1">#REF!</definedName>
    <definedName name="VTM_19" hidden="1">#REF!</definedName>
    <definedName name="VTM_2" localSheetId="12" hidden="1">#REF!</definedName>
    <definedName name="VTM_2" localSheetId="8" hidden="1">#REF!</definedName>
    <definedName name="VTM_2" localSheetId="7" hidden="1">#REF!</definedName>
    <definedName name="VTM_2" hidden="1">#REF!</definedName>
    <definedName name="VTM_20" localSheetId="12" hidden="1">#REF!</definedName>
    <definedName name="VTM_20" localSheetId="8" hidden="1">#REF!</definedName>
    <definedName name="VTM_20" localSheetId="7" hidden="1">#REF!</definedName>
    <definedName name="VTM_20" hidden="1">#REF!</definedName>
    <definedName name="VTM_21" localSheetId="12" hidden="1">#REF!</definedName>
    <definedName name="VTM_21" localSheetId="8" hidden="1">#REF!</definedName>
    <definedName name="VTM_21" localSheetId="7" hidden="1">#REF!</definedName>
    <definedName name="VTM_21" hidden="1">#REF!</definedName>
    <definedName name="VTM_22" localSheetId="12" hidden="1">#REF!</definedName>
    <definedName name="VTM_22" localSheetId="8" hidden="1">#REF!</definedName>
    <definedName name="VTM_22" localSheetId="7" hidden="1">#REF!</definedName>
    <definedName name="VTM_22" hidden="1">#REF!</definedName>
    <definedName name="VTM_23" localSheetId="12" hidden="1">#REF!</definedName>
    <definedName name="VTM_23" localSheetId="8" hidden="1">#REF!</definedName>
    <definedName name="VTM_23" localSheetId="7" hidden="1">#REF!</definedName>
    <definedName name="VTM_23" hidden="1">#REF!</definedName>
    <definedName name="VTM_24" localSheetId="12" hidden="1">#REF!</definedName>
    <definedName name="VTM_24" localSheetId="8" hidden="1">#REF!</definedName>
    <definedName name="VTM_24" localSheetId="7" hidden="1">#REF!</definedName>
    <definedName name="VTM_24" hidden="1">#REF!</definedName>
    <definedName name="VTM_25" localSheetId="12" hidden="1">#REF!</definedName>
    <definedName name="VTM_25" localSheetId="8" hidden="1">#REF!</definedName>
    <definedName name="VTM_25" localSheetId="7" hidden="1">#REF!</definedName>
    <definedName name="VTM_25" hidden="1">#REF!</definedName>
    <definedName name="VTM_26" localSheetId="12" hidden="1">#REF!</definedName>
    <definedName name="VTM_26" localSheetId="8" hidden="1">#REF!</definedName>
    <definedName name="VTM_26" localSheetId="7" hidden="1">#REF!</definedName>
    <definedName name="VTM_26" hidden="1">#REF!</definedName>
    <definedName name="VTM_27" hidden="1">'[92]div unlisted - AHA'!$D$15:$D$18,'[92]div unlisted - AHA'!$E$15:$E$17,'[92]div unlisted - AHA'!$F$15:$F$18</definedName>
    <definedName name="VTM_28" localSheetId="12" hidden="1">#REF!</definedName>
    <definedName name="VTM_28" localSheetId="8" hidden="1">#REF!</definedName>
    <definedName name="VTM_28" localSheetId="7" hidden="1">#REF!</definedName>
    <definedName name="VTM_28" hidden="1">#REF!</definedName>
    <definedName name="VTM_29" localSheetId="12" hidden="1">#REF!</definedName>
    <definedName name="VTM_29" localSheetId="8" hidden="1">#REF!</definedName>
    <definedName name="VTM_29" localSheetId="7" hidden="1">#REF!</definedName>
    <definedName name="VTM_29" hidden="1">#REF!</definedName>
    <definedName name="VTM_3" hidden="1">'[93]impairment afs'!$B$11:$B$12,'[93]impairment afs'!$B$14:$B$15,'[93]impairment afs'!$B$17,'[93]impairment afs'!$B$19,'[93]impairment afs'!$B$20,'[93]impairment afs'!$B$24</definedName>
    <definedName name="VTM_36" hidden="1">'[92]UR Gain loss HFT - AHA'!$G$18:$H$18,'[92]UR Gain loss HFT - AHA'!$C$18:$D$18</definedName>
    <definedName name="VTM_37" hidden="1">'[92]Dividend Income '!$I$29,'[92]Dividend Income '!$I$28,'[92]Dividend Income '!$I$26,'[92]Dividend Income '!$I$24,'[92]Dividend Income '!$I$22,'[92]Dividend Income '!$I$20,'[92]Dividend Income '!$I$19,'[92]Dividend Income '!$I$18,'[92]Dividend Income '!$I$16,'[92]Dividend Income '!$I$32,'[92]Dividend Income '!$I$34,'[92]Dividend Income '!$I$38,'[92]Dividend Income '!$I$41,'[92]Dividend Income '!$I$42,'[92]Dividend Income '!$I$45,'[92]Dividend Income '!$I$46,'[92]Dividend Income '!$I$48,'[92]Dividend Income '!$I$49</definedName>
    <definedName name="VTM_38" localSheetId="12" hidden="1">#REF!,#REF!</definedName>
    <definedName name="VTM_38" localSheetId="8" hidden="1">#REF!,#REF!</definedName>
    <definedName name="VTM_38" localSheetId="7" hidden="1">#REF!,#REF!</definedName>
    <definedName name="VTM_38" hidden="1">#REF!,#REF!</definedName>
    <definedName name="VTM_39" localSheetId="12" hidden="1">#REF!,#REF!</definedName>
    <definedName name="VTM_39" localSheetId="8" hidden="1">#REF!,#REF!</definedName>
    <definedName name="VTM_39" localSheetId="7" hidden="1">#REF!,#REF!</definedName>
    <definedName name="VTM_39" hidden="1">#REF!,#REF!</definedName>
    <definedName name="VTM_4" hidden="1">'[93]impairment afs'!$C$11:$C$12,'[93]impairment afs'!$C$14:$C$15,'[93]impairment afs'!$C$17,'[93]impairment afs'!$C$19,'[93]impairment afs'!$C$20,'[93]impairment afs'!$C$24</definedName>
    <definedName name="VTM_40" localSheetId="12" hidden="1">#REF!</definedName>
    <definedName name="VTM_40" localSheetId="8" hidden="1">#REF!</definedName>
    <definedName name="VTM_40" localSheetId="7" hidden="1">#REF!</definedName>
    <definedName name="VTM_40" hidden="1">#REF!</definedName>
    <definedName name="VTM_41" localSheetId="12" hidden="1">#REF!,#REF!,#REF!,#REF!,#REF!,#REF!</definedName>
    <definedName name="VTM_41" localSheetId="8" hidden="1">#REF!,#REF!,#REF!,#REF!,#REF!,#REF!</definedName>
    <definedName name="VTM_41" localSheetId="7" hidden="1">#REF!,#REF!,#REF!,#REF!,#REF!,#REF!</definedName>
    <definedName name="VTM_41" hidden="1">#REF!,#REF!,#REF!,#REF!,#REF!,#REF!</definedName>
    <definedName name="VTM_42" localSheetId="12" hidden="1">#REF!</definedName>
    <definedName name="VTM_42" localSheetId="8" hidden="1">#REF!</definedName>
    <definedName name="VTM_42" localSheetId="7" hidden="1">#REF!</definedName>
    <definedName name="VTM_42" hidden="1">#REF!</definedName>
    <definedName name="VTM_43" localSheetId="12" hidden="1">#REF!</definedName>
    <definedName name="VTM_43" localSheetId="8" hidden="1">#REF!</definedName>
    <definedName name="VTM_43" localSheetId="7" hidden="1">#REF!</definedName>
    <definedName name="VTM_43" hidden="1">#REF!</definedName>
    <definedName name="VTM_44" localSheetId="12" hidden="1">#REF!</definedName>
    <definedName name="VTM_44" localSheetId="8" hidden="1">#REF!</definedName>
    <definedName name="VTM_44" localSheetId="7" hidden="1">#REF!</definedName>
    <definedName name="VTM_44" hidden="1">#REF!</definedName>
    <definedName name="VTM_45" localSheetId="12" hidden="1">#REF!,#REF!</definedName>
    <definedName name="VTM_45" localSheetId="8" hidden="1">#REF!,#REF!</definedName>
    <definedName name="VTM_45" localSheetId="7" hidden="1">#REF!,#REF!</definedName>
    <definedName name="VTM_45" hidden="1">#REF!,#REF!</definedName>
    <definedName name="VTM_46" hidden="1">'[92]Dividend Income '!$C$16,'[92]Dividend Income '!$C$18:$C$20,'[92]Dividend Income '!$C$22,'[92]Dividend Income '!$C$24,'[92]Dividend Income '!$C$26,'[92]Dividend Income '!$C$28:$C$30,'[92]Dividend Income '!$C$32,'[92]Dividend Income '!$C$34,'[92]Dividend Income '!$C$38:$C$39,'[92]Dividend Income '!$C$41:$C$42,'[92]Dividend Income '!$C$45:$C$46,'[92]Dividend Income '!$C$48:$C$49</definedName>
    <definedName name="VTM_47" hidden="1">'[92]Dividend Income '!$D$16,'[92]Dividend Income '!$D$18:$D$20,'[92]Dividend Income '!$D$22,'[92]Dividend Income '!$D$24,'[92]Dividend Income '!$D$26,'[92]Dividend Income '!$D$28,'[92]Dividend Income '!$D$29,'[92]Dividend Income '!$D$30,'[92]Dividend Income '!$D$32,'[92]Dividend Income '!$D$34,'[92]Dividend Income '!$D$38,'[92]Dividend Income '!$D$39,'[92]Dividend Income '!$D$41,'[92]Dividend Income '!$D$42,'[92]Dividend Income '!$D$45,'[92]Dividend Income '!$D$46,'[92]Dividend Income '!$D$48,'[92]Dividend Income '!$D$49</definedName>
    <definedName name="VTM_48" hidden="1">'[92]Dividend Income '!$E$26,'[92]Dividend Income '!$E$24,'[92]Dividend Income '!$E$22,'[92]Dividend Income '!$E$18:$E$20,'[92]Dividend Income '!$E$16,'[92]Dividend Income '!$E$28:$E$30,'[92]Dividend Income '!$E$32,'[92]Dividend Income '!$E$34,'[92]Dividend Income '!$E$38,'[92]Dividend Income '!$E$39,'[92]Dividend Income '!$E$41,'[92]Dividend Income '!$E$42,'[92]Dividend Income '!$E$45,'[92]Dividend Income '!$E$46,'[92]Dividend Income '!$E$48,'[92]Dividend Income '!$E$49</definedName>
    <definedName name="VTM_49" hidden="1">'[92]Dividend Income '!$F$29,'[92]Dividend Income '!$F$28,'[92]Dividend Income '!$F$26,'[92]Dividend Income '!$F$24,'[92]Dividend Income '!$F$22,'[92]Dividend Income '!$F$20,'[92]Dividend Income '!$F$19,'[92]Dividend Income '!$F$18,'[92]Dividend Income '!$F$16,'[92]Dividend Income '!$F$32,'[92]Dividend Income '!$F$34,'[92]Dividend Income '!$F$38,'[92]Dividend Income '!$F$41,'[92]Dividend Income '!$F$42,'[92]Dividend Income '!$F$45,'[92]Dividend Income '!$F$46,'[92]Dividend Income '!$F$48,'[92]Dividend Income '!$F$49</definedName>
    <definedName name="VTM_5" hidden="1">'[93]impairment afs'!$D$11:$D$12,'[93]impairment afs'!$D$14:$D$15,'[93]impairment afs'!$D$17,'[93]impairment afs'!$D$19,'[93]impairment afs'!$D$20,'[93]impairment afs'!$D$24</definedName>
    <definedName name="VTM_50" localSheetId="12" hidden="1">#REF!,#REF!,#REF!,#REF!</definedName>
    <definedName name="VTM_50" localSheetId="8" hidden="1">#REF!,#REF!,#REF!,#REF!</definedName>
    <definedName name="VTM_50" localSheetId="7" hidden="1">#REF!,#REF!,#REF!,#REF!</definedName>
    <definedName name="VTM_50" hidden="1">#REF!,#REF!,#REF!,#REF!</definedName>
    <definedName name="VTM_51" localSheetId="12" hidden="1">#REF!</definedName>
    <definedName name="VTM_51" localSheetId="8" hidden="1">#REF!</definedName>
    <definedName name="VTM_51" localSheetId="7" hidden="1">#REF!</definedName>
    <definedName name="VTM_51" hidden="1">#REF!</definedName>
    <definedName name="VTM_52" localSheetId="12" hidden="1">#REF!</definedName>
    <definedName name="VTM_52" localSheetId="8" hidden="1">#REF!</definedName>
    <definedName name="VTM_52" localSheetId="7" hidden="1">#REF!</definedName>
    <definedName name="VTM_52" hidden="1">#REF!</definedName>
    <definedName name="VTM_54" hidden="1">'[92]Dividend Income '!$H$22,'[92]Dividend Income '!$H$38,'[92]Dividend Income '!$H$42,'[92]Dividend Income '!$H$49</definedName>
    <definedName name="VTM_55" hidden="1">'[92]Dividend Income '!$G$49,'[92]Dividend Income '!$G$42,'[92]Dividend Income '!$G$38,'[92]Dividend Income '!$G$22</definedName>
    <definedName name="VTM_6" hidden="1">'[93]impairment afs'!$E$11:$E$12,'[93]impairment afs'!$E$14:$E$15,'[93]impairment afs'!$E$17,'[93]impairment afs'!$E$19,'[93]impairment afs'!$E$20,'[93]impairment afs'!$E$24</definedName>
    <definedName name="VTM_7" hidden="1">'[93]impairment afs'!$F$11:$F$12,'[93]impairment afs'!$F$14,'[93]impairment afs'!$F$15,'[93]impairment afs'!$F$17,'[93]impairment afs'!$F$19,'[93]impairment afs'!$F$20,'[93]impairment afs'!$F$24</definedName>
    <definedName name="VTM_72" hidden="1">'[92]TOD sales '!$C$56,'[92]TOD sales '!$C$59</definedName>
    <definedName name="VTM_8" hidden="1">'[93]impairment afs'!$G$11:$G$12,'[93]impairment afs'!$G$14,'[93]impairment afs'!$G$15,'[93]impairment afs'!$G$17,'[93]impairment afs'!$G$19,'[93]impairment afs'!$G$20,'[93]impairment afs'!$G$24</definedName>
    <definedName name="VTM_82" localSheetId="12" hidden="1">#REF!,#REF!,#REF!,#REF!,#REF!,#REF!</definedName>
    <definedName name="VTM_82" localSheetId="8" hidden="1">#REF!,#REF!,#REF!,#REF!,#REF!,#REF!</definedName>
    <definedName name="VTM_82" localSheetId="7" hidden="1">#REF!,#REF!,#REF!,#REF!,#REF!,#REF!</definedName>
    <definedName name="VTM_82" hidden="1">#REF!,#REF!,#REF!,#REF!,#REF!,#REF!</definedName>
    <definedName name="VTM_83" localSheetId="12" hidden="1">#REF!,#REF!</definedName>
    <definedName name="VTM_83" localSheetId="8" hidden="1">#REF!,#REF!</definedName>
    <definedName name="VTM_83" localSheetId="7" hidden="1">#REF!,#REF!</definedName>
    <definedName name="VTM_83" hidden="1">#REF!,#REF!</definedName>
    <definedName name="VTM_84" localSheetId="12" hidden="1">#REF!,#REF!,#REF!,#REF!,#REF!,#REF!,#REF!,#REF!,#REF!,#REF!,#REF!</definedName>
    <definedName name="VTM_84" localSheetId="8" hidden="1">#REF!,#REF!,#REF!,#REF!,#REF!,#REF!,#REF!,#REF!,#REF!,#REF!,#REF!</definedName>
    <definedName name="VTM_84" localSheetId="7" hidden="1">#REF!,#REF!,#REF!,#REF!,#REF!,#REF!,#REF!,#REF!,#REF!,#REF!,#REF!</definedName>
    <definedName name="VTM_84" hidden="1">#REF!,#REF!,#REF!,#REF!,#REF!,#REF!,#REF!,#REF!,#REF!,#REF!,#REF!</definedName>
    <definedName name="VTM_85" localSheetId="12" hidden="1">#REF!</definedName>
    <definedName name="VTM_85" localSheetId="8" hidden="1">#REF!</definedName>
    <definedName name="VTM_85" localSheetId="7" hidden="1">#REF!</definedName>
    <definedName name="VTM_85" hidden="1">#REF!</definedName>
    <definedName name="VTM_86" localSheetId="12" hidden="1">#REF!</definedName>
    <definedName name="VTM_86" localSheetId="8" hidden="1">#REF!</definedName>
    <definedName name="VTM_86" localSheetId="7" hidden="1">#REF!</definedName>
    <definedName name="VTM_86" hidden="1">#REF!</definedName>
    <definedName name="VTM_87" localSheetId="12" hidden="1">#REF!</definedName>
    <definedName name="VTM_87" localSheetId="8" hidden="1">#REF!</definedName>
    <definedName name="VTM_87" localSheetId="7" hidden="1">#REF!</definedName>
    <definedName name="VTM_87" hidden="1">#REF!</definedName>
    <definedName name="VTM_88" localSheetId="12" hidden="1">#REF!</definedName>
    <definedName name="VTM_88" localSheetId="8" hidden="1">#REF!</definedName>
    <definedName name="VTM_88" localSheetId="7" hidden="1">#REF!</definedName>
    <definedName name="VTM_88" hidden="1">#REF!</definedName>
    <definedName name="VTM_89" localSheetId="12" hidden="1">#REF!,#REF!,#REF!,#REF!,#REF!,#REF!,#REF!</definedName>
    <definedName name="VTM_89" localSheetId="8" hidden="1">#REF!,#REF!,#REF!,#REF!,#REF!,#REF!,#REF!</definedName>
    <definedName name="VTM_89" localSheetId="7" hidden="1">#REF!,#REF!,#REF!,#REF!,#REF!,#REF!,#REF!</definedName>
    <definedName name="VTM_89" hidden="1">#REF!,#REF!,#REF!,#REF!,#REF!,#REF!,#REF!</definedName>
    <definedName name="VTM_9" hidden="1">'[92]pledged shares'!$F$14:$F$15,'[92]pledged shares'!$F$20</definedName>
    <definedName name="VTM_90" localSheetId="12" hidden="1">#REF!</definedName>
    <definedName name="VTM_90" localSheetId="8" hidden="1">#REF!</definedName>
    <definedName name="VTM_90" localSheetId="7" hidden="1">#REF!</definedName>
    <definedName name="VTM_90" hidden="1">#REF!</definedName>
    <definedName name="VTM_91" localSheetId="12" hidden="1">#REF!</definedName>
    <definedName name="VTM_91" localSheetId="8" hidden="1">#REF!</definedName>
    <definedName name="VTM_91" localSheetId="7" hidden="1">#REF!</definedName>
    <definedName name="VTM_91" hidden="1">#REF!</definedName>
    <definedName name="VTM_92" localSheetId="12" hidden="1">#REF!</definedName>
    <definedName name="VTM_92" localSheetId="8" hidden="1">#REF!</definedName>
    <definedName name="VTM_92" localSheetId="7" hidden="1">#REF!</definedName>
    <definedName name="VTM_92" hidden="1">#REF!</definedName>
    <definedName name="VTM_93" localSheetId="12" hidden="1">#REF!,#REF!</definedName>
    <definedName name="VTM_93" localSheetId="8" hidden="1">#REF!,#REF!</definedName>
    <definedName name="VTM_93" localSheetId="7" hidden="1">#REF!,#REF!</definedName>
    <definedName name="VTM_93" hidden="1">#REF!,#REF!</definedName>
    <definedName name="VTM_94" hidden="1">'[92]AFS carrying value '!$I$44,'[92]AFS carrying value '!$J$44,'[92]AFS carrying value '!$J$35,'[92]AFS carrying value '!$J$33,'[92]AFS carrying value '!$J$30,'[92]AFS carrying value '!$I$30</definedName>
    <definedName name="VTM_99" hidden="1">'[92]AFS carrying value '!$J$35,'[92]AFS carrying value '!$J$33,'[92]AFS carrying value '!$J$30</definedName>
    <definedName name="w" localSheetId="11">[94]Rates!$C$1:$E$181</definedName>
    <definedName name="WORKING_F_A_C" localSheetId="11">#REF!</definedName>
    <definedName name="worlcall2008" localSheetId="12" hidden="1">#REF!</definedName>
    <definedName name="worlcall2008" localSheetId="8" hidden="1">#REF!</definedName>
    <definedName name="worlcall2008" localSheetId="7" hidden="1">#REF!</definedName>
    <definedName name="worlcall2008" hidden="1">#REF!</definedName>
    <definedName name="wrn.3." localSheetId="11" hidden="1">{#N/A,#N/A,FALSE,"dec98qtr";#N/A,#N/A,FALSE,"suppdecsep98";#N/A,#N/A,FALSE,"w-dec98"}</definedName>
    <definedName name="wrn.3." localSheetId="10" hidden="1">{#N/A,#N/A,FALSE,"dec98qtr";#N/A,#N/A,FALSE,"suppdecsep98";#N/A,#N/A,FALSE,"w-dec98"}</definedName>
    <definedName name="wrn.3." localSheetId="12" hidden="1">{#N/A,#N/A,FALSE,"dec98qtr";#N/A,#N/A,FALSE,"suppdecsep98";#N/A,#N/A,FALSE,"w-dec98"}</definedName>
    <definedName name="wrn.3." localSheetId="8" hidden="1">{#N/A,#N/A,FALSE,"dec98qtr";#N/A,#N/A,FALSE,"suppdecsep98";#N/A,#N/A,FALSE,"w-dec98"}</definedName>
    <definedName name="wrn.3." localSheetId="7" hidden="1">{#N/A,#N/A,FALSE,"dec98qtr";#N/A,#N/A,FALSE,"suppdecsep98";#N/A,#N/A,FALSE,"w-dec98"}</definedName>
    <definedName name="wrn.3." localSheetId="3" hidden="1">{#N/A,#N/A,FALSE,"dec98qtr";#N/A,#N/A,FALSE,"suppdecsep98";#N/A,#N/A,FALSE,"w-dec98"}</definedName>
    <definedName name="wrn.3." hidden="1">{#N/A,#N/A,FALSE,"dec98qtr";#N/A,#N/A,FALSE,"suppdecsep98";#N/A,#N/A,FALSE,"w-dec98"}</definedName>
    <definedName name="wrn.730." localSheetId="12" hidden="1">{#N/A,#N/A,FALSE,"REPORT"}</definedName>
    <definedName name="wrn.730." localSheetId="8" hidden="1">{#N/A,#N/A,FALSE,"REPORT"}</definedName>
    <definedName name="wrn.730." hidden="1">{#N/A,#N/A,FALSE,"REPORT"}</definedName>
    <definedName name="wrn.750." localSheetId="12" hidden="1">{#N/A,#N/A,FALSE,"REPORT"}</definedName>
    <definedName name="wrn.750." localSheetId="8" hidden="1">{#N/A,#N/A,FALSE,"REPORT"}</definedName>
    <definedName name="wrn.750." hidden="1">{#N/A,#N/A,FALSE,"REPORT"}</definedName>
    <definedName name="wrn.7501" localSheetId="12" hidden="1">{#N/A,#N/A,FALSE,"REPORT"}</definedName>
    <definedName name="wrn.7501" localSheetId="8" hidden="1">{#N/A,#N/A,FALSE,"REPORT"}</definedName>
    <definedName name="wrn.7501" hidden="1">{#N/A,#N/A,FALSE,"REPORT"}</definedName>
    <definedName name="wrn.760.16." localSheetId="12" hidden="1">{#N/A,#N/A,FALSE,"REPORT"}</definedName>
    <definedName name="wrn.760.16." localSheetId="8" hidden="1">{#N/A,#N/A,FALSE,"REPORT"}</definedName>
    <definedName name="wrn.760.16." hidden="1">{#N/A,#N/A,FALSE,"REPORT"}</definedName>
    <definedName name="wrn.Aging._.and._.Trend._.Analysis." localSheetId="11"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sif" localSheetId="11" hidden="1">{"MSS",#N/A,FALSE,"MSS";"ProdSA",#N/A,FALSE,"ProdSA";"Sales 1",#N/A,FALSE,"SALES";"Transfer 1",#N/A,FALSE,"TRANSFERS"}</definedName>
    <definedName name="wrn.asif" localSheetId="10" hidden="1">{"MSS",#N/A,FALSE,"MSS";"ProdSA",#N/A,FALSE,"ProdSA";"Sales 1",#N/A,FALSE,"SALES";"Transfer 1",#N/A,FALSE,"TRANSFERS"}</definedName>
    <definedName name="wrn.asif" localSheetId="12" hidden="1">{"MSS",#N/A,FALSE,"MSS";"ProdSA",#N/A,FALSE,"ProdSA";"Sales 1",#N/A,FALSE,"SALES";"Transfer 1",#N/A,FALSE,"TRANSFERS"}</definedName>
    <definedName name="wrn.asif" localSheetId="8" hidden="1">{"MSS",#N/A,FALSE,"MSS";"ProdSA",#N/A,FALSE,"ProdSA";"Sales 1",#N/A,FALSE,"SALES";"Transfer 1",#N/A,FALSE,"TRANSFERS"}</definedName>
    <definedName name="wrn.asif" localSheetId="7" hidden="1">{"MSS",#N/A,FALSE,"MSS";"ProdSA",#N/A,FALSE,"ProdSA";"Sales 1",#N/A,FALSE,"SALES";"Transfer 1",#N/A,FALSE,"TRANSFERS"}</definedName>
    <definedName name="wrn.asif" localSheetId="3" hidden="1">{"MSS",#N/A,FALSE,"MSS";"ProdSA",#N/A,FALSE,"ProdSA";"Sales 1",#N/A,FALSE,"SALES";"Transfer 1",#N/A,FALSE,"TRANSFERS"}</definedName>
    <definedName name="wrn.asif" hidden="1">{"MSS",#N/A,FALSE,"MSS";"ProdSA",#N/A,FALSE,"ProdSA";"Sales 1",#N/A,FALSE,"SALES";"Transfer 1",#N/A,FALSE,"TRANSFERS"}</definedName>
    <definedName name="wrn.Book." localSheetId="12" hidden="1">{"EVA",#N/A,FALSE,"SMT2";#N/A,#N/A,FALSE,"Summary";#N/A,#N/A,FALSE,"Graphs";#N/A,#N/A,FALSE,"4 Panel"}</definedName>
    <definedName name="wrn.Book." localSheetId="8" hidden="1">{"EVA",#N/A,FALSE,"SMT2";#N/A,#N/A,FALSE,"Summary";#N/A,#N/A,FALSE,"Graphs";#N/A,#N/A,FALSE,"4 Panel"}</definedName>
    <definedName name="wrn.Book." localSheetId="7" hidden="1">{"EVA",#N/A,FALSE,"SMT2";#N/A,#N/A,FALSE,"Summary";#N/A,#N/A,FALSE,"Graphs";#N/A,#N/A,FALSE,"4 Panel"}</definedName>
    <definedName name="wrn.Book." hidden="1">{"EVA",#N/A,FALSE,"SMT2";#N/A,#N/A,FALSE,"Summary";#N/A,#N/A,FALSE,"Graphs";#N/A,#N/A,FALSE,"4 Panel"}</definedName>
    <definedName name="wrn.Complete." localSheetId="12" hidden="1">{#N/A,#N/A,FALSE,"SMT1";#N/A,#N/A,FALSE,"SMT2";#N/A,#N/A,FALSE,"Summary";#N/A,#N/A,FALSE,"Graphs";#N/A,#N/A,FALSE,"4 Panel"}</definedName>
    <definedName name="wrn.Complete." localSheetId="8" hidden="1">{#N/A,#N/A,FALSE,"SMT1";#N/A,#N/A,FALSE,"SMT2";#N/A,#N/A,FALSE,"Summary";#N/A,#N/A,FALSE,"Graphs";#N/A,#N/A,FALSE,"4 Panel"}</definedName>
    <definedName name="wrn.Complete." localSheetId="7" hidden="1">{#N/A,#N/A,FALSE,"SMT1";#N/A,#N/A,FALSE,"SMT2";#N/A,#N/A,FALSE,"Summary";#N/A,#N/A,FALSE,"Graphs";#N/A,#N/A,FALSE,"4 Panel"}</definedName>
    <definedName name="wrn.Complete." hidden="1">{#N/A,#N/A,FALSE,"SMT1";#N/A,#N/A,FALSE,"SMT2";#N/A,#N/A,FALSE,"Summary";#N/A,#N/A,FALSE,"Graphs";#N/A,#N/A,FALSE,"4 Panel"}</definedName>
    <definedName name="wrn.Complete._.Set." localSheetId="12" hidden="1">{#N/A,#N/A,FALSE,"Full";#N/A,#N/A,FALSE,"Half";#N/A,#N/A,FALSE,"Op Expenses";#N/A,#N/A,FALSE,"Cap Charge";#N/A,#N/A,FALSE,"Cost C";#N/A,#N/A,FALSE,"PP&amp;E";#N/A,#N/A,FALSE,"R&amp;D"}</definedName>
    <definedName name="wrn.Complete._.Set." localSheetId="8" hidden="1">{#N/A,#N/A,FALSE,"Full";#N/A,#N/A,FALSE,"Half";#N/A,#N/A,FALSE,"Op Expenses";#N/A,#N/A,FALSE,"Cap Charge";#N/A,#N/A,FALSE,"Cost C";#N/A,#N/A,FALSE,"PP&amp;E";#N/A,#N/A,FALSE,"R&amp;D"}</definedName>
    <definedName name="wrn.Complete._.Set." localSheetId="7" hidden="1">{#N/A,#N/A,FALSE,"Full";#N/A,#N/A,FALSE,"Half";#N/A,#N/A,FALSE,"Op Expenses";#N/A,#N/A,FALSE,"Cap Charge";#N/A,#N/A,FALSE,"Cost C";#N/A,#N/A,FALSE,"PP&amp;E";#N/A,#N/A,FALSE,"R&amp;D"}</definedName>
    <definedName name="wrn.Complete._.Set." hidden="1">{#N/A,#N/A,FALSE,"Full";#N/A,#N/A,FALSE,"Half";#N/A,#N/A,FALSE,"Op Expenses";#N/A,#N/A,FALSE,"Cap Charge";#N/A,#N/A,FALSE,"Cost C";#N/A,#N/A,FALSE,"PP&amp;E";#N/A,#N/A,FALSE,"R&amp;D"}</definedName>
    <definedName name="wrn.Deferred._.Fiscal." localSheetId="12" hidden="1">{"Deferred Fiscal",#N/A,FALSE,"Income"}</definedName>
    <definedName name="wrn.Deferred._.Fiscal." localSheetId="8" hidden="1">{"Deferred Fiscal",#N/A,FALSE,"Income"}</definedName>
    <definedName name="wrn.Deferred._.Fiscal." hidden="1">{"Deferred Fiscal",#N/A,FALSE,"Income"}</definedName>
    <definedName name="wrn.FIXED._.ASSETS." localSheetId="12"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FIXED._.ASSETS." localSheetId="8"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FIXED._.ASSETS." localSheetId="7"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FIXED._.ASSETS."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Hanif." localSheetId="11" hidden="1">{"MSS",#N/A,FALSE,"MSS";"ProdSA",#N/A,FALSE,"ProdSA";"Sales 1",#N/A,FALSE,"SALES";"Transfer 1",#N/A,FALSE,"TRANSFERS"}</definedName>
    <definedName name="wrn.Hanif." localSheetId="10" hidden="1">{"MSS",#N/A,FALSE,"MSS";"ProdSA",#N/A,FALSE,"ProdSA";"Sales 1",#N/A,FALSE,"SALES";"Transfer 1",#N/A,FALSE,"TRANSFERS"}</definedName>
    <definedName name="wrn.Hanif." localSheetId="12" hidden="1">{"MSS",#N/A,FALSE,"MSS";"ProdSA",#N/A,FALSE,"ProdSA";"Sales 1",#N/A,FALSE,"SALES";"Transfer 1",#N/A,FALSE,"TRANSFERS"}</definedName>
    <definedName name="wrn.Hanif." localSheetId="8" hidden="1">{"MSS",#N/A,FALSE,"MSS";"ProdSA",#N/A,FALSE,"ProdSA";"Sales 1",#N/A,FALSE,"SALES";"Transfer 1",#N/A,FALSE,"TRANSFERS"}</definedName>
    <definedName name="wrn.Hanif." localSheetId="7" hidden="1">{"MSS",#N/A,FALSE,"MSS";"ProdSA",#N/A,FALSE,"ProdSA";"Sales 1",#N/A,FALSE,"SALES";"Transfer 1",#N/A,FALSE,"TRANSFERS"}</definedName>
    <definedName name="wrn.Hanif." localSheetId="3" hidden="1">{"MSS",#N/A,FALSE,"MSS";"ProdSA",#N/A,FALSE,"ProdSA";"Sales 1",#N/A,FALSE,"SALES";"Transfer 1",#N/A,FALSE,"TRANSFERS"}</definedName>
    <definedName name="wrn.Hanif." hidden="1">{"MSS",#N/A,FALSE,"MSS";"ProdSA",#N/A,FALSE,"ProdSA";"Sales 1",#N/A,FALSE,"SALES";"Transfer 1",#N/A,FALSE,"TRANSFERS"}</definedName>
    <definedName name="wrn.ITAX._.URB._.STTD." localSheetId="12" hidden="1">{"ITAX &amp; URB STTD",#N/A,FALSE,"Income"}</definedName>
    <definedName name="wrn.ITAX._.URB._.STTD." localSheetId="8" hidden="1">{"ITAX &amp; URB STTD",#N/A,FALSE,"Income"}</definedName>
    <definedName name="wrn.ITAX._.URB._.STTD." hidden="1">{"ITAX &amp; URB STTD",#N/A,FALSE,"Income"}</definedName>
    <definedName name="wrn.Mohsin." localSheetId="11" hidden="1">{"Sales 2",#N/A,FALSE,"SALES";"Transfer 2",#N/A,FALSE,"TRANSFERS";"A1460",#N/A,FALSE,"A1460"}</definedName>
    <definedName name="wrn.Mohsin." localSheetId="10" hidden="1">{"Sales 2",#N/A,FALSE,"SALES";"Transfer 2",#N/A,FALSE,"TRANSFERS";"A1460",#N/A,FALSE,"A1460"}</definedName>
    <definedName name="wrn.Mohsin." localSheetId="12" hidden="1">{"Sales 2",#N/A,FALSE,"SALES";"Transfer 2",#N/A,FALSE,"TRANSFERS";"A1460",#N/A,FALSE,"A1460"}</definedName>
    <definedName name="wrn.Mohsin." localSheetId="8" hidden="1">{"Sales 2",#N/A,FALSE,"SALES";"Transfer 2",#N/A,FALSE,"TRANSFERS";"A1460",#N/A,FALSE,"A1460"}</definedName>
    <definedName name="wrn.Mohsin." localSheetId="7" hidden="1">{"Sales 2",#N/A,FALSE,"SALES";"Transfer 2",#N/A,FALSE,"TRANSFERS";"A1460",#N/A,FALSE,"A1460"}</definedName>
    <definedName name="wrn.Mohsin." localSheetId="3" hidden="1">{"Sales 2",#N/A,FALSE,"SALES";"Transfer 2",#N/A,FALSE,"TRANSFERS";"A1460",#N/A,FALSE,"A1460"}</definedName>
    <definedName name="wrn.Mohsin." hidden="1">{"Sales 2",#N/A,FALSE,"SALES";"Transfer 2",#N/A,FALSE,"TRANSFERS";"A1460",#N/A,FALSE,"A1460"}</definedName>
    <definedName name="wrn.prin2._.all." localSheetId="12" hidden="1">{#N/A,#N/A,FALSE,"Pharm";#N/A,#N/A,FALSE,"WWCM"}</definedName>
    <definedName name="wrn.prin2._.all." localSheetId="8" hidden="1">{#N/A,#N/A,FALSE,"Pharm";#N/A,#N/A,FALSE,"WWCM"}</definedName>
    <definedName name="wrn.prin2._.all." hidden="1">{#N/A,#N/A,FALSE,"Pharm";#N/A,#N/A,FALSE,"WWCM"}</definedName>
    <definedName name="wrn.PRINT._.ALL." localSheetId="12" hidden="1">{#N/A,#N/A,FALSE,"Pharm";#N/A,#N/A,FALSE,"WWCM"}</definedName>
    <definedName name="wrn.PRINT._.ALL." localSheetId="8" hidden="1">{#N/A,#N/A,FALSE,"Pharm";#N/A,#N/A,FALSE,"WWCM"}</definedName>
    <definedName name="wrn.PRINT._.ALL." hidden="1">{#N/A,#N/A,FALSE,"Pharm";#N/A,#N/A,FALSE,"WWCM"}</definedName>
    <definedName name="wrn.print._.all2" localSheetId="12" hidden="1">{#N/A,#N/A,FALSE,"Pharm";#N/A,#N/A,FALSE,"WWCM"}</definedName>
    <definedName name="wrn.print._.all2" localSheetId="8" hidden="1">{#N/A,#N/A,FALSE,"Pharm";#N/A,#N/A,FALSE,"WWCM"}</definedName>
    <definedName name="wrn.print._.all2" hidden="1">{#N/A,#N/A,FALSE,"Pharm";#N/A,#N/A,FALSE,"WWCM"}</definedName>
    <definedName name="wrn.print._all1." localSheetId="12" hidden="1">{#N/A,#N/A,FALSE,"Pharm";#N/A,#N/A,FALSE,"WWCM"}</definedName>
    <definedName name="wrn.print._all1." localSheetId="8" hidden="1">{#N/A,#N/A,FALSE,"Pharm";#N/A,#N/A,FALSE,"WWCM"}</definedName>
    <definedName name="wrn.print._all1." hidden="1">{#N/A,#N/A,FALSE,"Pharm";#N/A,#N/A,FALSE,"WWCM"}</definedName>
    <definedName name="wrn.Products." localSheetId="12" hidden="1">{#N/A,#N/A,FALSE,"1";#N/A,#N/A,FALSE,"2";#N/A,#N/A,FALSE,"16 - 17";#N/A,#N/A,FALSE,"18 - 19";#N/A,#N/A,FALSE,"26";#N/A,#N/A,FALSE,"27";#N/A,#N/A,FALSE,"28"}</definedName>
    <definedName name="wrn.Products." localSheetId="8" hidden="1">{#N/A,#N/A,FALSE,"1";#N/A,#N/A,FALSE,"2";#N/A,#N/A,FALSE,"16 - 17";#N/A,#N/A,FALSE,"18 - 19";#N/A,#N/A,FALSE,"26";#N/A,#N/A,FALSE,"27";#N/A,#N/A,FALSE,"28"}</definedName>
    <definedName name="wrn.Products." hidden="1">{#N/A,#N/A,FALSE,"1";#N/A,#N/A,FALSE,"2";#N/A,#N/A,FALSE,"16 - 17";#N/A,#N/A,FALSE,"18 - 19";#N/A,#N/A,FALSE,"26";#N/A,#N/A,FALSE,"27";#N/A,#N/A,FALSE,"28"}</definedName>
    <definedName name="wrn.RATIO." localSheetId="12" hidden="1">{"PAGE1",#N/A,FALSE,"Sheet1";"PAGE2",#N/A,FALSE,"Sheet1"}</definedName>
    <definedName name="wrn.RATIO." localSheetId="8" hidden="1">{"PAGE1",#N/A,FALSE,"Sheet1";"PAGE2",#N/A,FALSE,"Sheet1"}</definedName>
    <definedName name="wrn.RATIO." localSheetId="7" hidden="1">{"PAGE1",#N/A,FALSE,"Sheet1";"PAGE2",#N/A,FALSE,"Sheet1"}</definedName>
    <definedName name="wrn.RATIO." localSheetId="3" hidden="1">{"PAGE1",#N/A,FALSE,"Sheet1";"PAGE2",#N/A,FALSE,"Sheet1"}</definedName>
    <definedName name="wrn.RATIO." hidden="1">{"PAGE1",#N/A,FALSE,"Sheet1";"PAGE2",#N/A,FALSE,"Sheet1"}</definedName>
    <definedName name="wrn.tariq." localSheetId="12" hidden="1">{#N/A,#N/A,FALSE,"Fax"}</definedName>
    <definedName name="wrn.tariq." localSheetId="8" hidden="1">{#N/A,#N/A,FALSE,"Fax"}</definedName>
    <definedName name="wrn.tariq." localSheetId="7" hidden="1">{#N/A,#N/A,FALSE,"Fax"}</definedName>
    <definedName name="wrn.tariq." hidden="1">{#N/A,#N/A,FALSE,"Fax"}</definedName>
    <definedName name="wrng" localSheetId="12" hidden="1">{"MSS",#N/A,FALSE,"MSS";"ProdSA",#N/A,FALSE,"ProdSA";"Sales 1",#N/A,FALSE,"SALES";"Transfer 1",#N/A,FALSE,"TRANSFERS"}</definedName>
    <definedName name="wrng" localSheetId="8" hidden="1">{"MSS",#N/A,FALSE,"MSS";"ProdSA",#N/A,FALSE,"ProdSA";"Sales 1",#N/A,FALSE,"SALES";"Transfer 1",#N/A,FALSE,"TRANSFERS"}</definedName>
    <definedName name="wrng" hidden="1">{"MSS",#N/A,FALSE,"MSS";"ProdSA",#N/A,FALSE,"ProdSA";"Sales 1",#N/A,FALSE,"SALES";"Transfer 1",#N/A,FALSE,"TRANSFERS"}</definedName>
    <definedName name="wsx" localSheetId="11" hidden="1">{"'CALL MONEY'!$K$53"}</definedName>
    <definedName name="wsx" localSheetId="10" hidden="1">{"'CALL MONEY'!$K$53"}</definedName>
    <definedName name="wsx" localSheetId="12" hidden="1">{"'CALL MONEY'!$K$53"}</definedName>
    <definedName name="wsx" localSheetId="8" hidden="1">{"'CALL MONEY'!$K$53"}</definedName>
    <definedName name="wsx" localSheetId="7" hidden="1">{"'CALL MONEY'!$K$53"}</definedName>
    <definedName name="wsx" localSheetId="3" hidden="1">{"'CALL MONEY'!$K$53"}</definedName>
    <definedName name="wsx" hidden="1">{"'CALL MONEY'!$K$53"}</definedName>
    <definedName name="WWW" localSheetId="11" hidden="1">{#N/A,#N/A,FALSE,"dec98qtr";#N/A,#N/A,FALSE,"suppdecsep98";#N/A,#N/A,FALSE,"w-dec98"}</definedName>
    <definedName name="WWW" localSheetId="10" hidden="1">{#N/A,#N/A,FALSE,"dec98qtr";#N/A,#N/A,FALSE,"suppdecsep98";#N/A,#N/A,FALSE,"w-dec98"}</definedName>
    <definedName name="WWW" localSheetId="12" hidden="1">{#N/A,#N/A,FALSE,"dec98qtr";#N/A,#N/A,FALSE,"suppdecsep98";#N/A,#N/A,FALSE,"w-dec98"}</definedName>
    <definedName name="WWW" localSheetId="8" hidden="1">{#N/A,#N/A,FALSE,"dec98qtr";#N/A,#N/A,FALSE,"suppdecsep98";#N/A,#N/A,FALSE,"w-dec98"}</definedName>
    <definedName name="WWW" localSheetId="7" hidden="1">{#N/A,#N/A,FALSE,"dec98qtr";#N/A,#N/A,FALSE,"suppdecsep98";#N/A,#N/A,FALSE,"w-dec98"}</definedName>
    <definedName name="WWW" localSheetId="3" hidden="1">{#N/A,#N/A,FALSE,"dec98qtr";#N/A,#N/A,FALSE,"suppdecsep98";#N/A,#N/A,FALSE,"w-dec98"}</definedName>
    <definedName name="WWW" hidden="1">{#N/A,#N/A,FALSE,"dec98qtr";#N/A,#N/A,FALSE,"suppdecsep98";#N/A,#N/A,FALSE,"w-dec98"}</definedName>
    <definedName name="www\" localSheetId="11">#REF!</definedName>
    <definedName name="X" localSheetId="11">#REF!</definedName>
    <definedName name="X_B_S_MIS" localSheetId="11">'[38]Balance Sheet'!#REF!</definedName>
    <definedName name="X_FASSETS_MIS" localSheetId="11">#REF!</definedName>
    <definedName name="X_FEXCHG_MIS" localSheetId="11">#REF!</definedName>
    <definedName name="X_HD_MIS" localSheetId="11">#REF!</definedName>
    <definedName name="X_MIS_REPORT_2" localSheetId="11">#REF!</definedName>
    <definedName name="X_P_L_MIS" localSheetId="11">#REF!</definedName>
    <definedName name="X_PROF_RECON" localSheetId="11">[32]ProfitProv!#REF!</definedName>
    <definedName name="X_TITLE_MIS" localSheetId="11">#REF!</definedName>
    <definedName name="XREF_COLUMN_1" localSheetId="11" hidden="1">#REF!</definedName>
    <definedName name="XREF_COLUMN_1" localSheetId="4" hidden="1">[95]Working!#REF!</definedName>
    <definedName name="XREF_COLUMN_1" localSheetId="5" hidden="1">[95]Working!#REF!</definedName>
    <definedName name="XREF_COLUMN_1" localSheetId="12" hidden="1">[95]Working!#REF!</definedName>
    <definedName name="XREF_COLUMN_1" localSheetId="8" hidden="1">[95]Working!#REF!</definedName>
    <definedName name="XREF_COLUMN_1" localSheetId="7" hidden="1">[95]Working!#REF!</definedName>
    <definedName name="XREF_COLUMN_1" hidden="1">[95]Working!#REF!</definedName>
    <definedName name="XREF_COLUMN_2" localSheetId="11" hidden="1">#REF!</definedName>
    <definedName name="XREF_COLUMN_2" localSheetId="4" hidden="1">#REF!</definedName>
    <definedName name="XREF_COLUMN_2" localSheetId="5" hidden="1">#REF!</definedName>
    <definedName name="XREF_COLUMN_2" localSheetId="10" hidden="1">#REF!</definedName>
    <definedName name="XREF_COLUMN_2" localSheetId="12" hidden="1">#REF!</definedName>
    <definedName name="XREF_COLUMN_2" localSheetId="8" hidden="1">#REF!</definedName>
    <definedName name="XREF_COLUMN_2" localSheetId="7" hidden="1">#REF!</definedName>
    <definedName name="XREF_COLUMN_2" hidden="1">#REF!</definedName>
    <definedName name="XREF_COLUMN_3" localSheetId="11" hidden="1">#REF!</definedName>
    <definedName name="XREF_COLUMN_3" localSheetId="4" hidden="1">#REF!</definedName>
    <definedName name="XREF_COLUMN_3" localSheetId="5" hidden="1">#REF!</definedName>
    <definedName name="XREF_COLUMN_3" localSheetId="10" hidden="1">#REF!</definedName>
    <definedName name="XREF_COLUMN_3" localSheetId="12" hidden="1">#REF!</definedName>
    <definedName name="XREF_COLUMN_3" localSheetId="8" hidden="1">#REF!</definedName>
    <definedName name="XREF_COLUMN_3" localSheetId="7" hidden="1">#REF!</definedName>
    <definedName name="XREF_COLUMN_3" hidden="1">#REF!</definedName>
    <definedName name="XREF_COLUMN_4" localSheetId="11" hidden="1">#REF!</definedName>
    <definedName name="XREF_COLUMN_4" localSheetId="4" hidden="1">#REF!</definedName>
    <definedName name="XREF_COLUMN_4" localSheetId="5" hidden="1">#REF!</definedName>
    <definedName name="XREF_COLUMN_4" localSheetId="10" hidden="1">#REF!</definedName>
    <definedName name="XREF_COLUMN_4" localSheetId="12" hidden="1">#REF!</definedName>
    <definedName name="XREF_COLUMN_4" localSheetId="8" hidden="1">#REF!</definedName>
    <definedName name="XREF_COLUMN_4" localSheetId="7" hidden="1">#REF!</definedName>
    <definedName name="XREF_COLUMN_4" localSheetId="3" hidden="1">#REF!</definedName>
    <definedName name="XREF_COLUMN_4" hidden="1">#REF!</definedName>
    <definedName name="XREF_COLUMN_5" localSheetId="11" hidden="1">#REF!</definedName>
    <definedName name="XREF_COLUMN_5" localSheetId="4" hidden="1">#REF!</definedName>
    <definedName name="XREF_COLUMN_5" localSheetId="5" hidden="1">#REF!</definedName>
    <definedName name="XREF_COLUMN_5" localSheetId="10" hidden="1">#REF!</definedName>
    <definedName name="XREF_COLUMN_5" localSheetId="12" hidden="1">#REF!</definedName>
    <definedName name="XREF_COLUMN_5" localSheetId="8" hidden="1">#REF!</definedName>
    <definedName name="XREF_COLUMN_5" localSheetId="7" hidden="1">#REF!</definedName>
    <definedName name="XREF_COLUMN_5" hidden="1">#REF!</definedName>
    <definedName name="XRefActiveRow" localSheetId="11" hidden="1">#REF!</definedName>
    <definedName name="XRefActiveRow" localSheetId="4" hidden="1">#REF!</definedName>
    <definedName name="XRefActiveRow" localSheetId="5" hidden="1">#REF!</definedName>
    <definedName name="XRefActiveRow" localSheetId="10" hidden="1">#REF!</definedName>
    <definedName name="XRefActiveRow" localSheetId="12" hidden="1">#REF!</definedName>
    <definedName name="XRefActiveRow" localSheetId="8" hidden="1">#REF!</definedName>
    <definedName name="XRefActiveRow" localSheetId="7" hidden="1">#REF!</definedName>
    <definedName name="XRefActiveRow" localSheetId="3" hidden="1">#REF!</definedName>
    <definedName name="XRefActiveRow" hidden="1">#REF!</definedName>
    <definedName name="XRefColumnsCount" localSheetId="11" hidden="1">3</definedName>
    <definedName name="XRefColumnsCount" localSheetId="3" hidden="1">1</definedName>
    <definedName name="XRefColumnsCount" hidden="1">5</definedName>
    <definedName name="XRefCopy1" localSheetId="11" hidden="1">#REF!</definedName>
    <definedName name="XRefCopy1" localSheetId="4" hidden="1">#REF!</definedName>
    <definedName name="XRefCopy1" localSheetId="5" hidden="1">#REF!</definedName>
    <definedName name="XRefCopy1" localSheetId="10" hidden="1">#REF!</definedName>
    <definedName name="XRefCopy1" localSheetId="12" hidden="1">#REF!</definedName>
    <definedName name="XRefCopy1" localSheetId="8" hidden="1">#REF!</definedName>
    <definedName name="XRefCopy1" localSheetId="7" hidden="1">#REF!</definedName>
    <definedName name="XRefCopy1" localSheetId="3" hidden="1">#REF!</definedName>
    <definedName name="XRefCopy1" hidden="1">#REF!</definedName>
    <definedName name="XRefCopy1Row" localSheetId="11" hidden="1">#REF!</definedName>
    <definedName name="XRefCopy1Row" localSheetId="4" hidden="1">#REF!</definedName>
    <definedName name="XRefCopy1Row" localSheetId="5" hidden="1">#REF!</definedName>
    <definedName name="XRefCopy1Row" localSheetId="10" hidden="1">#REF!</definedName>
    <definedName name="XRefCopy1Row" localSheetId="12" hidden="1">#REF!</definedName>
    <definedName name="XRefCopy1Row" localSheetId="8" hidden="1">#REF!</definedName>
    <definedName name="XRefCopy1Row" localSheetId="7" hidden="1">#REF!</definedName>
    <definedName name="XRefCopy1Row" localSheetId="3" hidden="1">#REF!</definedName>
    <definedName name="XRefCopy1Row" hidden="1">#REF!</definedName>
    <definedName name="XRefCopy2" localSheetId="11" hidden="1">#REF!</definedName>
    <definedName name="XRefCopy2" localSheetId="4" hidden="1">#REF!</definedName>
    <definedName name="XRefCopy2" localSheetId="5" hidden="1">#REF!</definedName>
    <definedName name="XRefCopy2" localSheetId="10" hidden="1">#REF!</definedName>
    <definedName name="XRefCopy2" localSheetId="12" hidden="1">#REF!</definedName>
    <definedName name="XRefCopy2" localSheetId="8" hidden="1">#REF!</definedName>
    <definedName name="XRefCopy2" localSheetId="7" hidden="1">#REF!</definedName>
    <definedName name="XRefCopy2" localSheetId="3" hidden="1">#REF!</definedName>
    <definedName name="XRefCopy2" hidden="1">#REF!</definedName>
    <definedName name="XRefCopy2Row" localSheetId="11" hidden="1">#REF!</definedName>
    <definedName name="XRefCopy2Row" localSheetId="4" hidden="1">#REF!</definedName>
    <definedName name="XRefCopy2Row" localSheetId="5" hidden="1">#REF!</definedName>
    <definedName name="XRefCopy2Row" localSheetId="10" hidden="1">#REF!</definedName>
    <definedName name="XRefCopy2Row" localSheetId="12" hidden="1">#REF!</definedName>
    <definedName name="XRefCopy2Row" localSheetId="8" hidden="1">#REF!</definedName>
    <definedName name="XRefCopy2Row" localSheetId="7" hidden="1">#REF!</definedName>
    <definedName name="XRefCopy2Row" localSheetId="3" hidden="1">#REF!</definedName>
    <definedName name="XRefCopy2Row" hidden="1">#REF!</definedName>
    <definedName name="XRefCopy3" localSheetId="11" hidden="1">#REF!</definedName>
    <definedName name="XRefCopy3" localSheetId="4" hidden="1">#REF!</definedName>
    <definedName name="XRefCopy3" localSheetId="5" hidden="1">#REF!</definedName>
    <definedName name="XRefCopy3" localSheetId="10" hidden="1">#REF!</definedName>
    <definedName name="XRefCopy3" localSheetId="12" hidden="1">#REF!</definedName>
    <definedName name="XRefCopy3" localSheetId="8" hidden="1">#REF!</definedName>
    <definedName name="XRefCopy3" localSheetId="7" hidden="1">#REF!</definedName>
    <definedName name="XRefCopy3" localSheetId="3" hidden="1">#REF!</definedName>
    <definedName name="XRefCopy3" hidden="1">#REF!</definedName>
    <definedName name="XRefCopy3Row" localSheetId="11" hidden="1">#REF!</definedName>
    <definedName name="XRefCopy3Row" localSheetId="4" hidden="1">#REF!</definedName>
    <definedName name="XRefCopy3Row" localSheetId="5" hidden="1">#REF!</definedName>
    <definedName name="XRefCopy3Row" localSheetId="10" hidden="1">#REF!</definedName>
    <definedName name="XRefCopy3Row" localSheetId="12" hidden="1">#REF!</definedName>
    <definedName name="XRefCopy3Row" localSheetId="8" hidden="1">#REF!</definedName>
    <definedName name="XRefCopy3Row" localSheetId="7" hidden="1">#REF!</definedName>
    <definedName name="XRefCopy3Row" localSheetId="3" hidden="1">#REF!</definedName>
    <definedName name="XRefCopy3Row" hidden="1">#REF!</definedName>
    <definedName name="XRefCopy4" localSheetId="11" hidden="1">#REF!</definedName>
    <definedName name="XRefCopy4" localSheetId="4" hidden="1">#REF!</definedName>
    <definedName name="XRefCopy4" localSheetId="5" hidden="1">#REF!</definedName>
    <definedName name="XRefCopy4" localSheetId="10" hidden="1">#REF!</definedName>
    <definedName name="XRefCopy4" localSheetId="12" hidden="1">#REF!</definedName>
    <definedName name="XRefCopy4" localSheetId="8" hidden="1">#REF!</definedName>
    <definedName name="XRefCopy4" localSheetId="7" hidden="1">#REF!</definedName>
    <definedName name="XRefCopy4" hidden="1">#REF!</definedName>
    <definedName name="XRefCopy4Row" localSheetId="11" hidden="1">#REF!</definedName>
    <definedName name="XRefCopy4Row" localSheetId="4" hidden="1">#REF!</definedName>
    <definedName name="XRefCopy4Row" localSheetId="5" hidden="1">#REF!</definedName>
    <definedName name="XRefCopy4Row" localSheetId="10" hidden="1">#REF!</definedName>
    <definedName name="XRefCopy4Row" localSheetId="12" hidden="1">#REF!</definedName>
    <definedName name="XRefCopy4Row" localSheetId="8" hidden="1">#REF!</definedName>
    <definedName name="XRefCopy4Row" localSheetId="7" hidden="1">#REF!</definedName>
    <definedName name="XRefCopy4Row" hidden="1">#REF!</definedName>
    <definedName name="XRefCopyRangeCount" localSheetId="3" hidden="1">1</definedName>
    <definedName name="XRefCopyRangeCount" hidden="1">4</definedName>
    <definedName name="XRefPaste1" localSheetId="12" hidden="1">#REF!</definedName>
    <definedName name="XRefPaste1" localSheetId="8" hidden="1">#REF!</definedName>
    <definedName name="XRefPaste1" localSheetId="7" hidden="1">#REF!</definedName>
    <definedName name="XRefPaste1" localSheetId="3" hidden="1">#REF!</definedName>
    <definedName name="XRefPaste1" hidden="1">#REF!</definedName>
    <definedName name="XRefPaste1Row" localSheetId="12" hidden="1">#REF!</definedName>
    <definedName name="XRefPaste1Row" localSheetId="8" hidden="1">#REF!</definedName>
    <definedName name="XRefPaste1Row" localSheetId="7" hidden="1">#REF!</definedName>
    <definedName name="XRefPaste1Row" localSheetId="3" hidden="1">#REF!</definedName>
    <definedName name="XRefPaste1Row" hidden="1">#REF!</definedName>
    <definedName name="XRefPaste2" localSheetId="11" hidden="1">#REF!</definedName>
    <definedName name="XRefPaste2" localSheetId="4" hidden="1">#REF!</definedName>
    <definedName name="XRefPaste2" localSheetId="5" hidden="1">#REF!</definedName>
    <definedName name="XRefPaste2" localSheetId="10" hidden="1">#REF!</definedName>
    <definedName name="XRefPaste2" localSheetId="12" hidden="1">#REF!</definedName>
    <definedName name="XRefPaste2" localSheetId="8" hidden="1">#REF!</definedName>
    <definedName name="XRefPaste2" localSheetId="7" hidden="1">#REF!</definedName>
    <definedName name="XRefPaste2" localSheetId="3" hidden="1">#REF!</definedName>
    <definedName name="XRefPaste2" hidden="1">#REF!</definedName>
    <definedName name="XRefPaste2Row" localSheetId="11" hidden="1">#REF!</definedName>
    <definedName name="XRefPaste2Row" localSheetId="4" hidden="1">#REF!</definedName>
    <definedName name="XRefPaste2Row" localSheetId="5" hidden="1">#REF!</definedName>
    <definedName name="XRefPaste2Row" localSheetId="10" hidden="1">#REF!</definedName>
    <definedName name="XRefPaste2Row" localSheetId="12" hidden="1">#REF!</definedName>
    <definedName name="XRefPaste2Row" localSheetId="8" hidden="1">#REF!</definedName>
    <definedName name="XRefPaste2Row" localSheetId="7" hidden="1">#REF!</definedName>
    <definedName name="XRefPaste2Row" localSheetId="3" hidden="1">#REF!</definedName>
    <definedName name="XRefPaste2Row" hidden="1">#REF!</definedName>
    <definedName name="XRefPaste3" localSheetId="12" hidden="1">#REF!</definedName>
    <definedName name="XRefPaste3" localSheetId="8" hidden="1">#REF!</definedName>
    <definedName name="XRefPaste3" localSheetId="7" hidden="1">#REF!</definedName>
    <definedName name="XRefPaste3" localSheetId="3" hidden="1">#REF!</definedName>
    <definedName name="XRefPaste3" hidden="1">#REF!</definedName>
    <definedName name="XRefPaste3Row" localSheetId="12" hidden="1">#REF!</definedName>
    <definedName name="XRefPaste3Row" localSheetId="8" hidden="1">#REF!</definedName>
    <definedName name="XRefPaste3Row" localSheetId="7" hidden="1">#REF!</definedName>
    <definedName name="XRefPaste3Row" localSheetId="3" hidden="1">#REF!</definedName>
    <definedName name="XRefPaste3Row" hidden="1">#REF!</definedName>
    <definedName name="XRefPasteRangeCount" localSheetId="11" hidden="1">4</definedName>
    <definedName name="XRefPasteRangeCount" localSheetId="3" hidden="1">4</definedName>
    <definedName name="XRefPasteRangeCount" hidden="1">2</definedName>
    <definedName name="XX" localSheetId="11">'[3]last qrt2001'!#REF!</definedName>
    <definedName name="XXX" localSheetId="11">#REF!</definedName>
    <definedName name="xxxx" localSheetId="12" hidden="1">{"'CALL MONEY'!$K$53"}</definedName>
    <definedName name="xxxx" localSheetId="8" hidden="1">{"'CALL MONEY'!$K$53"}</definedName>
    <definedName name="xxxx" hidden="1">{"'CALL MONEY'!$K$53"}</definedName>
    <definedName name="xyz" localSheetId="11">'[26]Adv to vendor'!#REF!</definedName>
    <definedName name="YCAB" localSheetId="11">#REF!</definedName>
    <definedName name="ycab1" localSheetId="11">#REF!</definedName>
    <definedName name="Year">2002</definedName>
    <definedName name="YEMEN1" localSheetId="11">[19]Sheet4!$L$222:$L$313</definedName>
    <definedName name="YEMEN2" localSheetId="11">[19]Sheet4!$Y$222:$Y$313</definedName>
    <definedName name="yes" localSheetId="12" hidden="1">[96]TBPRICE!#REF!</definedName>
    <definedName name="yes" localSheetId="8" hidden="1">[96]TBPRICE!#REF!</definedName>
    <definedName name="yes" localSheetId="7" hidden="1">[96]TBPRICE!#REF!</definedName>
    <definedName name="yes" hidden="1">[96]TBPRICE!#REF!</definedName>
    <definedName name="YR" localSheetId="11" hidden="1">#REF!</definedName>
    <definedName name="YR" localSheetId="10" hidden="1">#REF!</definedName>
    <definedName name="YR" localSheetId="12" hidden="1">#REF!</definedName>
    <definedName name="YR" localSheetId="8" hidden="1">#REF!</definedName>
    <definedName name="YR" localSheetId="7" hidden="1">#REF!</definedName>
    <definedName name="YR" localSheetId="3" hidden="1">#REF!</definedName>
    <definedName name="YR" hidden="1">#REF!</definedName>
    <definedName name="yyy" localSheetId="12" hidden="1">#REF!</definedName>
    <definedName name="yyy" hidden="1">#REF!</definedName>
    <definedName name="z" localSheetId="11" hidden="1">{"'CALL MONEY'!$K$53"}</definedName>
    <definedName name="Z_2F0BD9A2_457D_11D2_8EE8_0060971217D4_.wvu.PrintArea" localSheetId="11" hidden="1">'[8]34-38.2'!#REF!</definedName>
    <definedName name="Z_2F0BD9A2_457D_11D2_8EE8_0060971217D4_.wvu.PrintArea" localSheetId="10" hidden="1">'[8]34-38.2'!#REF!</definedName>
    <definedName name="Z_2F0BD9A2_457D_11D2_8EE8_0060971217D4_.wvu.PrintArea" localSheetId="12" hidden="1">'[8]34-38.2'!#REF!</definedName>
    <definedName name="Z_2F0BD9A2_457D_11D2_8EE8_0060971217D4_.wvu.PrintArea" localSheetId="8" hidden="1">'[8]34-38.2'!#REF!</definedName>
    <definedName name="Z_2F0BD9A2_457D_11D2_8EE8_0060971217D4_.wvu.PrintArea" localSheetId="7" hidden="1">'[8]34-38.2'!#REF!</definedName>
    <definedName name="Z_2F0BD9A2_457D_11D2_8EE8_0060971217D4_.wvu.PrintArea" localSheetId="2" hidden="1">'[8]34-38.2'!#REF!</definedName>
    <definedName name="Z_2F0BD9A2_457D_11D2_8EE8_0060971217D4_.wvu.PrintArea" localSheetId="3" hidden="1">'[8]34-38.2'!#REF!</definedName>
    <definedName name="Z_2F0BD9A2_457D_11D2_8EE8_0060971217D4_.wvu.PrintArea" hidden="1">'[8]34-38.2'!#REF!</definedName>
    <definedName name="Z_2F0BD9A2_457D_11D2_8EE8_0060971217D4_.wvu.PrintTitles" localSheetId="11" hidden="1">'[8]34-38.2'!#REF!</definedName>
    <definedName name="Z_2F0BD9A2_457D_11D2_8EE8_0060971217D4_.wvu.PrintTitles" localSheetId="12" hidden="1">'[8]34-38.2'!#REF!</definedName>
    <definedName name="Z_2F0BD9A2_457D_11D2_8EE8_0060971217D4_.wvu.PrintTitles" localSheetId="8" hidden="1">'[8]34-38.2'!#REF!</definedName>
    <definedName name="Z_2F0BD9A2_457D_11D2_8EE8_0060971217D4_.wvu.PrintTitles" localSheetId="7" hidden="1">'[8]34-38.2'!#REF!</definedName>
    <definedName name="Z_2F0BD9A2_457D_11D2_8EE8_0060971217D4_.wvu.PrintTitles" localSheetId="2" hidden="1">'[8]34-38.2'!#REF!</definedName>
    <definedName name="Z_2F0BD9A2_457D_11D2_8EE8_0060971217D4_.wvu.PrintTitles" localSheetId="3" hidden="1">'[8]34-38.2'!#REF!</definedName>
    <definedName name="Z_2F0BD9A2_457D_11D2_8EE8_0060971217D4_.wvu.PrintTitles" hidden="1">'[8]34-38.2'!#REF!</definedName>
    <definedName name="Z_3AB84060_44C7_11D2_8EE8_0060971217D4_.wvu.PrintArea" localSheetId="11" hidden="1">'[8]34-38.2'!#REF!</definedName>
    <definedName name="Z_3AB84060_44C7_11D2_8EE8_0060971217D4_.wvu.PrintArea" localSheetId="12" hidden="1">'[8]34-38.2'!#REF!</definedName>
    <definedName name="Z_3AB84060_44C7_11D2_8EE8_0060971217D4_.wvu.PrintArea" localSheetId="8" hidden="1">'[8]34-38.2'!#REF!</definedName>
    <definedName name="Z_3AB84060_44C7_11D2_8EE8_0060971217D4_.wvu.PrintArea" localSheetId="7" hidden="1">'[8]34-38.2'!#REF!</definedName>
    <definedName name="Z_3AB84060_44C7_11D2_8EE8_0060971217D4_.wvu.PrintArea" localSheetId="2" hidden="1">'[8]34-38.2'!#REF!</definedName>
    <definedName name="Z_3AB84060_44C7_11D2_8EE8_0060971217D4_.wvu.PrintArea" localSheetId="3" hidden="1">'[8]34-38.2'!#REF!</definedName>
    <definedName name="Z_3AB84060_44C7_11D2_8EE8_0060971217D4_.wvu.PrintArea" hidden="1">'[8]34-38.2'!#REF!</definedName>
    <definedName name="Z_3AB84060_44C7_11D2_8EE8_0060971217D4_.wvu.PrintTitles" localSheetId="11" hidden="1">'[8]34-38.2'!#REF!</definedName>
    <definedName name="Z_3AB84060_44C7_11D2_8EE8_0060971217D4_.wvu.PrintTitles" localSheetId="12" hidden="1">'[8]34-38.2'!#REF!</definedName>
    <definedName name="Z_3AB84060_44C7_11D2_8EE8_0060971217D4_.wvu.PrintTitles" localSheetId="8" hidden="1">'[8]34-38.2'!#REF!</definedName>
    <definedName name="Z_3AB84060_44C7_11D2_8EE8_0060971217D4_.wvu.PrintTitles" localSheetId="7" hidden="1">'[8]34-38.2'!#REF!</definedName>
    <definedName name="Z_3AB84060_44C7_11D2_8EE8_0060971217D4_.wvu.PrintTitles" localSheetId="2" hidden="1">'[8]34-38.2'!#REF!</definedName>
    <definedName name="Z_3AB84060_44C7_11D2_8EE8_0060971217D4_.wvu.PrintTitles" localSheetId="3" hidden="1">'[8]34-38.2'!#REF!</definedName>
    <definedName name="Z_3AB84060_44C7_11D2_8EE8_0060971217D4_.wvu.PrintTitles" hidden="1">'[8]34-38.2'!#REF!</definedName>
    <definedName name="Z_C2C0FF43_603F_11D2_A368_00001C3AD7D3_.wvu.PrintArea" localSheetId="11" hidden="1">'[8]34-38.2'!#REF!</definedName>
    <definedName name="Z_C2C0FF43_603F_11D2_A368_00001C3AD7D3_.wvu.PrintArea" localSheetId="12" hidden="1">'[8]34-38.2'!#REF!</definedName>
    <definedName name="Z_C2C0FF43_603F_11D2_A368_00001C3AD7D3_.wvu.PrintArea" localSheetId="8" hidden="1">'[8]34-38.2'!#REF!</definedName>
    <definedName name="Z_C2C0FF43_603F_11D2_A368_00001C3AD7D3_.wvu.PrintArea" localSheetId="7" hidden="1">'[8]34-38.2'!#REF!</definedName>
    <definedName name="Z_C2C0FF43_603F_11D2_A368_00001C3AD7D3_.wvu.PrintArea" localSheetId="2" hidden="1">'[8]34-38.2'!#REF!</definedName>
    <definedName name="Z_C2C0FF43_603F_11D2_A368_00001C3AD7D3_.wvu.PrintArea" localSheetId="3" hidden="1">'[8]34-38.2'!#REF!</definedName>
    <definedName name="Z_C2C0FF43_603F_11D2_A368_00001C3AD7D3_.wvu.PrintArea" hidden="1">'[8]34-38.2'!#REF!</definedName>
    <definedName name="Z_C2C0FF43_603F_11D2_A368_00001C3AD7D3_.wvu.PrintTitles" localSheetId="11" hidden="1">'[8]34-38.2'!#REF!</definedName>
    <definedName name="Z_C2C0FF43_603F_11D2_A368_00001C3AD7D3_.wvu.PrintTitles" localSheetId="12" hidden="1">'[8]34-38.2'!#REF!</definedName>
    <definedName name="Z_C2C0FF43_603F_11D2_A368_00001C3AD7D3_.wvu.PrintTitles" localSheetId="8" hidden="1">'[8]34-38.2'!#REF!</definedName>
    <definedName name="Z_C2C0FF43_603F_11D2_A368_00001C3AD7D3_.wvu.PrintTitles" localSheetId="7" hidden="1">'[8]34-38.2'!#REF!</definedName>
    <definedName name="Z_C2C0FF43_603F_11D2_A368_00001C3AD7D3_.wvu.PrintTitles" localSheetId="2" hidden="1">'[8]34-38.2'!#REF!</definedName>
    <definedName name="Z_C2C0FF43_603F_11D2_A368_00001C3AD7D3_.wvu.PrintTitles" localSheetId="3" hidden="1">'[8]34-38.2'!#REF!</definedName>
    <definedName name="Z_C2C0FF43_603F_11D2_A368_00001C3AD7D3_.wvu.PrintTitles" hidden="1">'[8]34-38.2'!#REF!</definedName>
    <definedName name="Z_D068BBA0_44C0_11D2_8EE8_0060971217D4_.wvu.Cols" localSheetId="11" hidden="1">'[8]34-38.2'!#REF!,'[8]34-38.2'!#REF!,'[8]34-38.2'!#REF!,'[8]34-38.2'!#REF!</definedName>
    <definedName name="Z_D068BBA0_44C0_11D2_8EE8_0060971217D4_.wvu.Cols" localSheetId="10" hidden="1">'[8]34-38.2'!#REF!,'[8]34-38.2'!#REF!,'[8]34-38.2'!#REF!,'[8]34-38.2'!#REF!</definedName>
    <definedName name="Z_D068BBA0_44C0_11D2_8EE8_0060971217D4_.wvu.Cols" localSheetId="12" hidden="1">'[8]34-38.2'!#REF!,'[8]34-38.2'!#REF!,'[8]34-38.2'!#REF!,'[8]34-38.2'!#REF!</definedName>
    <definedName name="Z_D068BBA0_44C0_11D2_8EE8_0060971217D4_.wvu.Cols" localSheetId="8" hidden="1">'[8]34-38.2'!#REF!,'[8]34-38.2'!#REF!,'[8]34-38.2'!#REF!,'[8]34-38.2'!#REF!</definedName>
    <definedName name="Z_D068BBA0_44C0_11D2_8EE8_0060971217D4_.wvu.Cols" localSheetId="7" hidden="1">'[8]34-38.2'!#REF!,'[8]34-38.2'!#REF!,'[8]34-38.2'!#REF!,'[8]34-38.2'!#REF!</definedName>
    <definedName name="Z_D068BBA0_44C0_11D2_8EE8_0060971217D4_.wvu.Cols" localSheetId="2" hidden="1">'[8]34-38.2'!#REF!,'[8]34-38.2'!#REF!,'[8]34-38.2'!#REF!,'[8]34-38.2'!#REF!</definedName>
    <definedName name="Z_D068BBA0_44C0_11D2_8EE8_0060971217D4_.wvu.Cols" localSheetId="3" hidden="1">'[8]34-38.2'!#REF!,'[8]34-38.2'!#REF!,'[8]34-38.2'!#REF!,'[8]34-38.2'!#REF!</definedName>
    <definedName name="Z_D068BBA0_44C0_11D2_8EE8_0060971217D4_.wvu.Cols" hidden="1">'[8]34-38.2'!#REF!,'[8]34-38.2'!#REF!,'[8]34-38.2'!#REF!,'[8]34-38.2'!#REF!</definedName>
    <definedName name="Z_D068BBA0_44C0_11D2_8EE8_0060971217D4_.wvu.PrintArea" localSheetId="11" hidden="1">'[8]34-38.2'!#REF!</definedName>
    <definedName name="Z_D068BBA0_44C0_11D2_8EE8_0060971217D4_.wvu.PrintArea" localSheetId="10" hidden="1">'[8]34-38.2'!#REF!</definedName>
    <definedName name="Z_D068BBA0_44C0_11D2_8EE8_0060971217D4_.wvu.PrintArea" localSheetId="12" hidden="1">'[8]34-38.2'!#REF!</definedName>
    <definedName name="Z_D068BBA0_44C0_11D2_8EE8_0060971217D4_.wvu.PrintArea" localSheetId="8" hidden="1">'[8]34-38.2'!#REF!</definedName>
    <definedName name="Z_D068BBA0_44C0_11D2_8EE8_0060971217D4_.wvu.PrintArea" localSheetId="7" hidden="1">'[8]34-38.2'!#REF!</definedName>
    <definedName name="Z_D068BBA0_44C0_11D2_8EE8_0060971217D4_.wvu.PrintArea" localSheetId="2" hidden="1">'[8]34-38.2'!#REF!</definedName>
    <definedName name="Z_D068BBA0_44C0_11D2_8EE8_0060971217D4_.wvu.PrintArea" localSheetId="3" hidden="1">'[8]34-38.2'!#REF!</definedName>
    <definedName name="Z_D068BBA0_44C0_11D2_8EE8_0060971217D4_.wvu.PrintArea" hidden="1">'[8]34-38.2'!#REF!</definedName>
    <definedName name="zaheer" localSheetId="11">#REF!</definedName>
    <definedName name="ze" localSheetId="12" hidden="1">{#N/A,#N/A,FALSE,"dec98qtr";#N/A,#N/A,FALSE,"suppdecsep98";#N/A,#N/A,FALSE,"w-dec98"}</definedName>
    <definedName name="ze" localSheetId="8" hidden="1">{#N/A,#N/A,FALSE,"dec98qtr";#N/A,#N/A,FALSE,"suppdecsep98";#N/A,#N/A,FALSE,"w-dec98"}</definedName>
    <definedName name="ze" localSheetId="7" hidden="1">{#N/A,#N/A,FALSE,"dec98qtr";#N/A,#N/A,FALSE,"suppdecsep98";#N/A,#N/A,FALSE,"w-dec98"}</definedName>
    <definedName name="ze" hidden="1">{#N/A,#N/A,FALSE,"dec98qtr";#N/A,#N/A,FALSE,"suppdecsep98";#N/A,#N/A,FALSE,"w-dec98"}</definedName>
    <definedName name="zia" localSheetId="11">#REF!</definedName>
    <definedName name="zvxcxv" localSheetId="12">{"'CALL MONEY'!$K$53"}</definedName>
    <definedName name="zvxcxv" localSheetId="8">{"'CALL MONEY'!$K$53"}</definedName>
    <definedName name="zvxcxv">{"'CALL MONEY'!$K$53"}</definedName>
    <definedName name="ZX" localSheetId="12" hidden="1">{"'CALL MONEY'!$K$53"}</definedName>
    <definedName name="ZX" localSheetId="8" hidden="1">{"'CALL MONEY'!$K$53"}</definedName>
    <definedName name="ZX" hidden="1">{"'CALL MONEY'!$K$53"}</definedName>
    <definedName name="zzz" localSheetId="11" hidden="1">'[26]Adv to vendor'!#REF!</definedName>
    <definedName name="zzz" localSheetId="10" hidden="1">'[26]Adv to vendor'!#REF!</definedName>
    <definedName name="zzz" localSheetId="12" hidden="1">'[26]Adv to vendor'!#REF!</definedName>
    <definedName name="zzz" localSheetId="8" hidden="1">'[26]Adv to vendor'!#REF!</definedName>
    <definedName name="zzz" localSheetId="7" hidden="1">'[26]Adv to vendor'!#REF!</definedName>
    <definedName name="zzz" localSheetId="2" hidden="1">'[26]Adv to vendor'!#REF!</definedName>
    <definedName name="zzz" localSheetId="3" hidden="1">'[26]Adv to vendor'!#REF!</definedName>
    <definedName name="zzz" hidden="1">'[26]Adv to vendor'!#REF!</definedName>
    <definedName name="zzzz" localSheetId="11">'[26]Adv to vendor'!#REF!</definedName>
  </definedNames>
  <calcPr calcId="162913"/>
</workbook>
</file>

<file path=xl/calcChain.xml><?xml version="1.0" encoding="utf-8"?>
<calcChain xmlns="http://schemas.openxmlformats.org/spreadsheetml/2006/main">
  <c r="K151" i="18" l="1"/>
  <c r="K150" i="18"/>
  <c r="K149" i="18"/>
  <c r="A200" i="20" l="1"/>
  <c r="A223" i="20" s="1"/>
  <c r="A227" i="20" s="1"/>
  <c r="P83" i="11"/>
  <c r="O83" i="11"/>
  <c r="P82" i="11"/>
  <c r="O82" i="11"/>
  <c r="P81" i="11"/>
  <c r="O81" i="11"/>
  <c r="H45" i="6"/>
  <c r="A236" i="20" l="1"/>
  <c r="B229" i="20"/>
  <c r="B231" i="20" s="1"/>
  <c r="G39" i="3"/>
  <c r="AH7" i="12" l="1"/>
  <c r="AG7" i="12"/>
  <c r="AF7" i="12"/>
  <c r="J12" i="2" l="1"/>
  <c r="J27" i="2"/>
  <c r="J26" i="2"/>
  <c r="J25" i="2"/>
  <c r="J24" i="2"/>
  <c r="J23" i="2"/>
  <c r="K83" i="20" l="1"/>
  <c r="K80" i="20"/>
  <c r="H50" i="12"/>
  <c r="H47" i="12"/>
  <c r="H45" i="12"/>
  <c r="H44" i="12"/>
  <c r="H42" i="12"/>
  <c r="H40" i="12"/>
  <c r="H38" i="12"/>
  <c r="H37" i="12"/>
  <c r="H35" i="12"/>
  <c r="H33" i="12"/>
  <c r="H31" i="12"/>
  <c r="H29" i="12"/>
  <c r="A36" i="7"/>
  <c r="A32" i="7"/>
  <c r="A29" i="7"/>
  <c r="A25" i="7"/>
  <c r="A20" i="7"/>
  <c r="A17" i="7"/>
  <c r="J135" i="18" l="1"/>
  <c r="I135" i="18"/>
  <c r="H135" i="18"/>
  <c r="J33" i="18"/>
  <c r="I33" i="18"/>
  <c r="H33" i="18"/>
  <c r="J42" i="18"/>
  <c r="I42" i="18"/>
  <c r="H42" i="18"/>
  <c r="H52" i="18"/>
  <c r="J74" i="18"/>
  <c r="I74" i="18"/>
  <c r="H74" i="18"/>
  <c r="J80" i="18"/>
  <c r="I80" i="18"/>
  <c r="H80" i="18"/>
  <c r="J95" i="18"/>
  <c r="I95" i="18"/>
  <c r="H95" i="18"/>
  <c r="J99" i="18"/>
  <c r="I99" i="18"/>
  <c r="H99" i="18"/>
  <c r="J111" i="18"/>
  <c r="I111" i="18"/>
  <c r="H111" i="18"/>
  <c r="J116" i="18"/>
  <c r="I116" i="18"/>
  <c r="H116" i="18"/>
  <c r="J129" i="18"/>
  <c r="I129" i="18"/>
  <c r="H129" i="18"/>
  <c r="J133" i="18"/>
  <c r="I133" i="18"/>
  <c r="H133" i="18"/>
  <c r="J123" i="18"/>
  <c r="I123" i="18"/>
  <c r="H123" i="18"/>
  <c r="J106" i="18"/>
  <c r="I106" i="18"/>
  <c r="H106" i="18"/>
  <c r="J87" i="18"/>
  <c r="I87" i="18"/>
  <c r="H87" i="18"/>
  <c r="J70" i="18"/>
  <c r="I70" i="18"/>
  <c r="H70" i="18"/>
  <c r="J64" i="18"/>
  <c r="I64" i="18"/>
  <c r="H64" i="18"/>
  <c r="J59" i="18"/>
  <c r="I59" i="18"/>
  <c r="H59" i="18"/>
  <c r="J52" i="18"/>
  <c r="I52" i="18"/>
  <c r="J47" i="18"/>
  <c r="I47" i="18"/>
  <c r="H47" i="18"/>
  <c r="J29" i="18"/>
  <c r="I29" i="18"/>
  <c r="H29" i="18"/>
  <c r="J23" i="18"/>
  <c r="I23" i="18"/>
  <c r="H23" i="18"/>
  <c r="L132" i="18"/>
  <c r="L128" i="18"/>
  <c r="L127" i="18"/>
  <c r="L126" i="18"/>
  <c r="L122" i="18"/>
  <c r="L121" i="18"/>
  <c r="L120" i="18"/>
  <c r="L119" i="18"/>
  <c r="L115" i="18"/>
  <c r="L114" i="18"/>
  <c r="L110" i="18"/>
  <c r="L109" i="18"/>
  <c r="L105" i="18"/>
  <c r="L104" i="18"/>
  <c r="L103" i="18"/>
  <c r="L102" i="18"/>
  <c r="L98" i="18"/>
  <c r="L97" i="18"/>
  <c r="L94" i="18"/>
  <c r="L93" i="18"/>
  <c r="L92" i="18"/>
  <c r="L91" i="18"/>
  <c r="L90" i="18"/>
  <c r="L86" i="18"/>
  <c r="L85" i="18"/>
  <c r="L84" i="18"/>
  <c r="L83" i="18"/>
  <c r="L79" i="18"/>
  <c r="L78" i="18"/>
  <c r="L77" i="18"/>
  <c r="L73" i="18"/>
  <c r="L69" i="18"/>
  <c r="L68" i="18"/>
  <c r="L67" i="18"/>
  <c r="L63" i="18"/>
  <c r="L62" i="18"/>
  <c r="L58" i="18"/>
  <c r="L57" i="18"/>
  <c r="L56" i="18"/>
  <c r="L55" i="18"/>
  <c r="L51" i="18"/>
  <c r="L50" i="18"/>
  <c r="L46" i="18"/>
  <c r="L45" i="18"/>
  <c r="L41" i="18"/>
  <c r="L40" i="18"/>
  <c r="L39" i="18"/>
  <c r="L38" i="18"/>
  <c r="L37" i="18"/>
  <c r="L36" i="18"/>
  <c r="L32" i="18"/>
  <c r="L28" i="18"/>
  <c r="L27" i="18"/>
  <c r="L26" i="18"/>
  <c r="L20" i="18"/>
  <c r="L21" i="18"/>
  <c r="L22" i="18"/>
  <c r="L19" i="18"/>
  <c r="P19" i="18"/>
  <c r="K73" i="20" l="1"/>
  <c r="K77" i="20"/>
  <c r="K67" i="20"/>
  <c r="K66" i="20"/>
  <c r="K63" i="20"/>
  <c r="K62" i="20"/>
  <c r="K61" i="20"/>
  <c r="K60" i="20"/>
  <c r="K59" i="20"/>
  <c r="K58" i="20"/>
  <c r="K24" i="20"/>
  <c r="M80" i="11"/>
  <c r="L151" i="18"/>
  <c r="N19" i="18"/>
  <c r="N21" i="18"/>
  <c r="N22" i="18"/>
  <c r="N25" i="18"/>
  <c r="N26" i="18"/>
  <c r="N27" i="18"/>
  <c r="N28" i="18"/>
  <c r="N29" i="18"/>
  <c r="N36" i="18"/>
  <c r="N37" i="18"/>
  <c r="N38" i="18"/>
  <c r="N41" i="18"/>
  <c r="N43" i="18"/>
  <c r="N51" i="18"/>
  <c r="N52" i="18"/>
  <c r="N54" i="18"/>
  <c r="N57" i="18"/>
  <c r="N59" i="18"/>
  <c r="N65" i="18"/>
  <c r="N66" i="18"/>
  <c r="N70" i="18"/>
  <c r="N71" i="18"/>
  <c r="N75" i="18"/>
  <c r="N79" i="18"/>
  <c r="N83" i="18"/>
  <c r="N87" i="18"/>
  <c r="N92" i="18"/>
  <c r="N119" i="18"/>
  <c r="N125" i="18"/>
  <c r="N131" i="18"/>
  <c r="L51" i="8"/>
  <c r="K51" i="8"/>
  <c r="H49" i="8"/>
  <c r="H50" i="8"/>
  <c r="J51" i="8"/>
  <c r="M55" i="8"/>
  <c r="K55" i="8"/>
  <c r="N67" i="18" l="1"/>
  <c r="N129" i="18"/>
  <c r="N20" i="18"/>
  <c r="N35" i="18"/>
  <c r="Z30" i="6"/>
  <c r="L44" i="5"/>
  <c r="L35" i="5"/>
  <c r="L25" i="5"/>
  <c r="L17" i="5"/>
  <c r="L38" i="5" s="1"/>
  <c r="L47" i="5" s="1"/>
  <c r="L51" i="5" s="1"/>
  <c r="J21" i="5"/>
  <c r="L15" i="2" l="1"/>
  <c r="K15" i="2"/>
  <c r="J15" i="2" s="1"/>
  <c r="J24" i="5"/>
  <c r="J22" i="5"/>
  <c r="J17" i="2"/>
  <c r="J16" i="2"/>
  <c r="J14" i="2"/>
  <c r="J13" i="2"/>
  <c r="S51" i="5"/>
  <c r="U37" i="5"/>
  <c r="J32" i="5"/>
  <c r="J31" i="5"/>
  <c r="J30" i="5"/>
  <c r="J29" i="5"/>
  <c r="P13" i="6"/>
  <c r="Z29" i="6"/>
  <c r="Q17" i="6" s="1"/>
  <c r="Y29" i="6"/>
  <c r="P17" i="6" s="1"/>
  <c r="W29" i="6"/>
  <c r="Q13" i="6" s="1"/>
  <c r="G28" i="3" l="1"/>
  <c r="G34" i="3"/>
  <c r="G33" i="3"/>
  <c r="G32" i="3"/>
  <c r="G31" i="3"/>
  <c r="G30" i="3"/>
  <c r="G29" i="3"/>
  <c r="G27" i="3"/>
  <c r="G26" i="3"/>
  <c r="G25" i="3"/>
  <c r="G24" i="3"/>
  <c r="G23" i="3"/>
  <c r="G21" i="3"/>
  <c r="G20" i="3"/>
  <c r="G14" i="3"/>
  <c r="G12" i="3"/>
  <c r="G11" i="3"/>
  <c r="J16" i="5" s="1"/>
  <c r="J37" i="5" s="1"/>
  <c r="G10" i="3"/>
  <c r="J62" i="11"/>
  <c r="J61" i="11"/>
  <c r="J60" i="11"/>
  <c r="J59" i="11"/>
  <c r="J58" i="11"/>
  <c r="J57" i="11"/>
  <c r="J56" i="11"/>
  <c r="G27" i="2"/>
  <c r="G26" i="2"/>
  <c r="G25" i="2"/>
  <c r="G23" i="2"/>
  <c r="G24" i="2"/>
  <c r="G17" i="2"/>
  <c r="G15" i="2"/>
  <c r="G16" i="2"/>
  <c r="G14" i="2"/>
  <c r="G13" i="2"/>
  <c r="G12" i="2"/>
  <c r="E124" i="22"/>
  <c r="E122" i="22"/>
  <c r="E121" i="22"/>
  <c r="E120" i="22"/>
  <c r="E119" i="22"/>
  <c r="E118" i="22"/>
  <c r="E117" i="22"/>
  <c r="E116" i="22"/>
  <c r="E115" i="22"/>
  <c r="E114" i="22"/>
  <c r="E113" i="22"/>
  <c r="E112" i="22"/>
  <c r="E111" i="22"/>
  <c r="E110" i="22"/>
  <c r="E109" i="22"/>
  <c r="E108" i="22"/>
  <c r="E107" i="22"/>
  <c r="E106" i="22"/>
  <c r="E105" i="22"/>
  <c r="E104" i="22"/>
  <c r="E103" i="22"/>
  <c r="E102" i="22"/>
  <c r="E101" i="22"/>
  <c r="E100" i="22"/>
  <c r="E99" i="22"/>
  <c r="E98" i="22"/>
  <c r="E97" i="22"/>
  <c r="E96" i="22"/>
  <c r="E95" i="22"/>
  <c r="E94" i="22"/>
  <c r="E93" i="22"/>
  <c r="E92" i="22"/>
  <c r="E91" i="22"/>
  <c r="E90" i="22"/>
  <c r="E89" i="22"/>
  <c r="E88" i="22"/>
  <c r="E87" i="22"/>
  <c r="E86" i="22"/>
  <c r="E85" i="22"/>
  <c r="E84" i="22"/>
  <c r="E83" i="22"/>
  <c r="E82" i="22"/>
  <c r="E81" i="22"/>
  <c r="E80" i="22"/>
  <c r="E79" i="22"/>
  <c r="E78" i="22"/>
  <c r="E77" i="22"/>
  <c r="E76" i="22"/>
  <c r="E75" i="22"/>
  <c r="E74" i="22"/>
  <c r="E73" i="22"/>
  <c r="E72" i="22"/>
  <c r="E71" i="22"/>
  <c r="E70" i="22"/>
  <c r="E69" i="22"/>
  <c r="E68" i="22"/>
  <c r="E67" i="22"/>
  <c r="E66" i="22"/>
  <c r="E65" i="22"/>
  <c r="E64" i="22"/>
  <c r="E63" i="22"/>
  <c r="E62" i="22"/>
  <c r="E61" i="22"/>
  <c r="E60" i="22"/>
  <c r="E59" i="22"/>
  <c r="E58" i="22"/>
  <c r="E57" i="22"/>
  <c r="E56" i="22"/>
  <c r="E55" i="22"/>
  <c r="E54" i="22"/>
  <c r="E53" i="22"/>
  <c r="E52" i="22"/>
  <c r="E51" i="22"/>
  <c r="E50" i="22"/>
  <c r="E49" i="22"/>
  <c r="E48" i="22"/>
  <c r="E47" i="22"/>
  <c r="E46" i="22"/>
  <c r="E45" i="22"/>
  <c r="E44" i="22"/>
  <c r="E43" i="22"/>
  <c r="E42" i="22"/>
  <c r="E41" i="22"/>
  <c r="E40" i="22"/>
  <c r="E39" i="22"/>
  <c r="E38" i="22"/>
  <c r="E37" i="22"/>
  <c r="E36" i="22"/>
  <c r="E35" i="22"/>
  <c r="E34" i="22"/>
  <c r="E33" i="22"/>
  <c r="E32" i="22"/>
  <c r="E31" i="22"/>
  <c r="E30" i="22"/>
  <c r="E29" i="22"/>
  <c r="E28" i="22"/>
  <c r="E27" i="22"/>
  <c r="E26" i="22"/>
  <c r="E25" i="22"/>
  <c r="E24" i="22"/>
  <c r="E23" i="22"/>
  <c r="E22" i="22"/>
  <c r="E21" i="22"/>
  <c r="E20" i="22"/>
  <c r="E19" i="22"/>
  <c r="E18" i="22"/>
  <c r="E17" i="22"/>
  <c r="E16" i="22"/>
  <c r="E15" i="22"/>
  <c r="E14" i="22"/>
  <c r="E13" i="22"/>
  <c r="E12" i="22"/>
  <c r="E11" i="22"/>
  <c r="E10" i="22"/>
  <c r="E9" i="22"/>
  <c r="E8" i="22"/>
  <c r="E7" i="22"/>
  <c r="E6" i="22"/>
  <c r="E5" i="22"/>
  <c r="E4" i="22"/>
  <c r="E3" i="22"/>
  <c r="A3" i="4" l="1"/>
  <c r="A3" i="6" s="1"/>
  <c r="I50" i="3" l="1"/>
  <c r="I56" i="3" s="1"/>
  <c r="I35" i="3"/>
  <c r="I15" i="3"/>
  <c r="I37" i="3" l="1"/>
  <c r="I41" i="3" s="1"/>
  <c r="I45" i="3" s="1"/>
  <c r="H24" i="6" l="1"/>
  <c r="C124" i="22" l="1"/>
  <c r="D124" i="22" l="1"/>
  <c r="M10" i="4" l="1"/>
  <c r="M17" i="4" s="1"/>
  <c r="I12" i="11" l="1"/>
  <c r="I10" i="11"/>
  <c r="B103" i="11"/>
  <c r="F28" i="2"/>
  <c r="L35" i="11" l="1"/>
  <c r="L14" i="11"/>
  <c r="L45" i="11" l="1"/>
  <c r="G49" i="8" l="1"/>
  <c r="J12" i="11" l="1"/>
  <c r="J10" i="11"/>
  <c r="J13" i="11"/>
  <c r="J44" i="11"/>
  <c r="J45" i="11" s="1"/>
  <c r="J33" i="11"/>
  <c r="J34" i="11"/>
  <c r="J9" i="11"/>
  <c r="J11" i="11"/>
  <c r="J7" i="11"/>
  <c r="K16" i="20"/>
  <c r="G15" i="3" l="1"/>
  <c r="J35" i="11"/>
  <c r="J14" i="11"/>
  <c r="F31" i="6"/>
  <c r="H41" i="3"/>
  <c r="H45" i="3" s="1"/>
  <c r="I55" i="3"/>
  <c r="G35" i="3" l="1"/>
  <c r="A3" i="7" l="1"/>
  <c r="A3" i="5"/>
  <c r="O12" i="3"/>
  <c r="A6" i="12" l="1"/>
  <c r="M75" i="14" l="1"/>
  <c r="L75" i="14"/>
  <c r="K75" i="14"/>
  <c r="J75" i="14"/>
  <c r="I75" i="14"/>
  <c r="H75" i="14"/>
  <c r="G75" i="14"/>
  <c r="F75" i="14"/>
  <c r="O74" i="14"/>
  <c r="N74" i="14"/>
  <c r="O73" i="14"/>
  <c r="N73" i="14"/>
  <c r="N72" i="14"/>
  <c r="O71" i="14"/>
  <c r="N71" i="14"/>
  <c r="O70" i="14"/>
  <c r="N70" i="14"/>
  <c r="L67" i="14"/>
  <c r="J67" i="14"/>
  <c r="H67" i="14"/>
  <c r="F67" i="14"/>
  <c r="N66" i="14"/>
  <c r="N65" i="14"/>
  <c r="N64" i="14"/>
  <c r="T61" i="14"/>
  <c r="R61" i="14"/>
  <c r="L61" i="14"/>
  <c r="H61" i="14"/>
  <c r="F61" i="14"/>
  <c r="N60" i="14"/>
  <c r="P60" i="14" s="1"/>
  <c r="P61" i="14" s="1"/>
  <c r="N61" i="14" s="1"/>
  <c r="M49" i="14"/>
  <c r="K49" i="14"/>
  <c r="J49" i="14"/>
  <c r="I49" i="14"/>
  <c r="H49" i="14"/>
  <c r="G49" i="14"/>
  <c r="F49" i="14"/>
  <c r="W48" i="14"/>
  <c r="O48" i="14"/>
  <c r="W47" i="14"/>
  <c r="O47" i="14"/>
  <c r="N67" i="14" l="1"/>
  <c r="N75" i="14"/>
  <c r="V60" i="14"/>
  <c r="V61" i="14" s="1"/>
  <c r="O11" i="3"/>
  <c r="W45" i="14"/>
  <c r="O45" i="14"/>
  <c r="W44" i="14"/>
  <c r="W49" i="14" s="1"/>
  <c r="O44" i="14"/>
  <c r="O49" i="14" s="1"/>
  <c r="J41" i="14"/>
  <c r="H41" i="14"/>
  <c r="F41" i="14"/>
  <c r="T34" i="14" l="1"/>
  <c r="R34" i="14"/>
  <c r="L34" i="14"/>
  <c r="L198" i="20"/>
  <c r="I198" i="20"/>
  <c r="G198" i="20"/>
  <c r="E198" i="20"/>
  <c r="K197" i="20" l="1"/>
  <c r="M197" i="20" l="1"/>
  <c r="K196" i="20"/>
  <c r="M196" i="20" s="1"/>
  <c r="K195" i="20"/>
  <c r="K194" i="20"/>
  <c r="M194" i="20" s="1"/>
  <c r="K193" i="20"/>
  <c r="K192" i="20"/>
  <c r="I188" i="20"/>
  <c r="G188" i="20"/>
  <c r="E188" i="20"/>
  <c r="K187" i="20"/>
  <c r="K186" i="20"/>
  <c r="K185" i="20"/>
  <c r="M185" i="20" s="1"/>
  <c r="K176" i="20"/>
  <c r="I176" i="20"/>
  <c r="M187" i="20" l="1"/>
  <c r="M192" i="20"/>
  <c r="M186" i="20"/>
  <c r="K198" i="20"/>
  <c r="K188" i="20"/>
  <c r="M193" i="20"/>
  <c r="M195" i="20"/>
  <c r="G175" i="20"/>
  <c r="G176" i="20" s="1"/>
  <c r="E175" i="20"/>
  <c r="I165" i="20"/>
  <c r="G165" i="20"/>
  <c r="E165" i="20"/>
  <c r="M188" i="20" l="1"/>
  <c r="M175" i="20"/>
  <c r="M176" i="20" s="1"/>
  <c r="E176" i="20"/>
  <c r="I155" i="20" l="1"/>
  <c r="G155" i="20"/>
  <c r="E155" i="20"/>
  <c r="K148" i="20" l="1"/>
  <c r="I148" i="20"/>
  <c r="G148" i="20"/>
  <c r="K134" i="20" l="1"/>
  <c r="I134" i="20"/>
  <c r="G134" i="20" l="1"/>
  <c r="M133" i="20"/>
  <c r="M132" i="20"/>
  <c r="M130" i="20"/>
  <c r="B130" i="20"/>
  <c r="B128" i="20"/>
  <c r="L122" i="20"/>
  <c r="K122" i="20"/>
  <c r="I122" i="20"/>
  <c r="G122" i="20"/>
  <c r="M120" i="20"/>
  <c r="M122" i="20" l="1"/>
  <c r="A55" i="20"/>
  <c r="L53" i="12"/>
  <c r="L63" i="11" l="1"/>
  <c r="B51" i="11" l="1"/>
  <c r="K78" i="19"/>
  <c r="K80" i="19" s="1"/>
  <c r="N76" i="19"/>
  <c r="M47" i="19"/>
  <c r="L47" i="19"/>
  <c r="M43" i="19"/>
  <c r="L43" i="19"/>
  <c r="J43" i="19"/>
  <c r="I43" i="19"/>
  <c r="T42" i="19"/>
  <c r="O42" i="19"/>
  <c r="N42" i="19"/>
  <c r="K42" i="19"/>
  <c r="E42" i="19"/>
  <c r="H42" i="19" s="1"/>
  <c r="P42" i="19" s="1"/>
  <c r="M40" i="19"/>
  <c r="L40" i="19"/>
  <c r="J40" i="19"/>
  <c r="I40" i="19"/>
  <c r="T39" i="19"/>
  <c r="O39" i="19"/>
  <c r="N39" i="19"/>
  <c r="K39" i="19"/>
  <c r="E39" i="19"/>
  <c r="H39" i="19" s="1"/>
  <c r="P39" i="19" s="1"/>
  <c r="T38" i="19"/>
  <c r="O38" i="19"/>
  <c r="N38" i="19"/>
  <c r="K38" i="19"/>
  <c r="E38" i="19"/>
  <c r="J36" i="19"/>
  <c r="I36" i="19"/>
  <c r="R35" i="19"/>
  <c r="O35" i="19"/>
  <c r="N35" i="19"/>
  <c r="K35" i="19"/>
  <c r="K36" i="19" s="1"/>
  <c r="E35" i="19"/>
  <c r="H35" i="19" s="1"/>
  <c r="P35" i="19" s="1"/>
  <c r="J33" i="19"/>
  <c r="I33" i="19"/>
  <c r="T32" i="19"/>
  <c r="O32" i="19"/>
  <c r="N32" i="19"/>
  <c r="K32" i="19"/>
  <c r="E32" i="19"/>
  <c r="J30" i="19"/>
  <c r="I30" i="19"/>
  <c r="T29" i="19"/>
  <c r="O29" i="19"/>
  <c r="N29" i="19"/>
  <c r="K29" i="19"/>
  <c r="E29" i="19"/>
  <c r="J27" i="19"/>
  <c r="I27" i="19"/>
  <c r="T26" i="19"/>
  <c r="O26" i="19"/>
  <c r="N26" i="19"/>
  <c r="K26" i="19"/>
  <c r="E26" i="19"/>
  <c r="H26" i="19" s="1"/>
  <c r="P26" i="19" s="1"/>
  <c r="J24" i="19"/>
  <c r="I24" i="19"/>
  <c r="O23" i="19"/>
  <c r="N23" i="19"/>
  <c r="K23" i="19"/>
  <c r="E23" i="19"/>
  <c r="H23" i="19" s="1"/>
  <c r="P23" i="19" s="1"/>
  <c r="O22" i="19"/>
  <c r="N22" i="19"/>
  <c r="K22" i="19"/>
  <c r="E22" i="19"/>
  <c r="H22" i="19" s="1"/>
  <c r="P22" i="19" s="1"/>
  <c r="O21" i="19"/>
  <c r="N21" i="19"/>
  <c r="K21" i="19"/>
  <c r="E21" i="19"/>
  <c r="O20" i="19"/>
  <c r="N20" i="19"/>
  <c r="K20" i="19"/>
  <c r="E20" i="19"/>
  <c r="M18" i="19"/>
  <c r="L18" i="19"/>
  <c r="J18" i="19"/>
  <c r="I18" i="19"/>
  <c r="T17" i="19"/>
  <c r="O17" i="19"/>
  <c r="N17" i="19"/>
  <c r="K17" i="19"/>
  <c r="E17" i="19"/>
  <c r="H17" i="19" s="1"/>
  <c r="P17" i="19" s="1"/>
  <c r="M15" i="19"/>
  <c r="L15" i="19"/>
  <c r="J15" i="19"/>
  <c r="I15" i="19"/>
  <c r="T14" i="19"/>
  <c r="O14" i="19"/>
  <c r="N14" i="19"/>
  <c r="K14" i="19"/>
  <c r="E14" i="19"/>
  <c r="H14" i="19" s="1"/>
  <c r="P14" i="19" s="1"/>
  <c r="T13" i="19"/>
  <c r="O13" i="19"/>
  <c r="N13" i="19"/>
  <c r="K13" i="19"/>
  <c r="K15" i="19" s="1"/>
  <c r="E13" i="19"/>
  <c r="J11" i="19"/>
  <c r="I11" i="19"/>
  <c r="V10" i="19"/>
  <c r="O10" i="19"/>
  <c r="N10" i="19"/>
  <c r="K10" i="19"/>
  <c r="E10" i="19"/>
  <c r="H10" i="19" s="1"/>
  <c r="P10" i="19" s="1"/>
  <c r="K18" i="19" l="1"/>
  <c r="K40" i="19"/>
  <c r="J45" i="19"/>
  <c r="I45" i="19" s="1"/>
  <c r="S46" i="19" s="1"/>
  <c r="K30" i="19"/>
  <c r="K11" i="19"/>
  <c r="K27" i="19"/>
  <c r="H21" i="19"/>
  <c r="P21" i="19" s="1"/>
  <c r="Y23" i="19"/>
  <c r="H29" i="19"/>
  <c r="P29" i="19" s="1"/>
  <c r="H38" i="19"/>
  <c r="P38" i="19" s="1"/>
  <c r="H20" i="19"/>
  <c r="P20" i="19" s="1"/>
  <c r="H13" i="19"/>
  <c r="P13" i="19" s="1"/>
  <c r="H32" i="19"/>
  <c r="P32" i="19" s="1"/>
  <c r="K33" i="19"/>
  <c r="Y38" i="19"/>
  <c r="P18" i="19"/>
  <c r="O18" i="19" s="1"/>
  <c r="N18" i="19" s="1"/>
  <c r="Y22" i="19"/>
  <c r="K24" i="19"/>
  <c r="K43" i="19"/>
  <c r="J63" i="11"/>
  <c r="N151" i="18"/>
  <c r="K45" i="19" l="1"/>
  <c r="G28" i="2"/>
  <c r="I151" i="18"/>
  <c r="J28" i="2" l="1"/>
  <c r="J34" i="5"/>
  <c r="G16" i="18"/>
  <c r="G37" i="3" l="1"/>
  <c r="G41" i="3" s="1"/>
  <c r="G45" i="3" s="1"/>
  <c r="J15" i="5"/>
  <c r="J20" i="5" s="1"/>
  <c r="K9" i="18"/>
  <c r="J9" i="18"/>
  <c r="K10" i="4" l="1"/>
  <c r="G50" i="3"/>
  <c r="G56" i="3" s="1"/>
  <c r="G53" i="3" s="1"/>
  <c r="F33" i="14"/>
  <c r="E147" i="20"/>
  <c r="H41" i="6" l="1"/>
  <c r="M134" i="20"/>
  <c r="E148" i="20"/>
  <c r="M147" i="20"/>
  <c r="M148" i="20" s="1"/>
  <c r="F34" i="14"/>
  <c r="G55" i="3" l="1"/>
  <c r="H42" i="6"/>
  <c r="H43" i="6" s="1"/>
  <c r="H33" i="14"/>
  <c r="H34" i="14" l="1"/>
  <c r="N33" i="14"/>
  <c r="A39" i="7"/>
  <c r="A1" i="7"/>
  <c r="A53" i="5"/>
  <c r="J49" i="5"/>
  <c r="A21" i="8" l="1"/>
  <c r="N34" i="14"/>
  <c r="P33" i="14"/>
  <c r="V33" i="14" l="1"/>
  <c r="P34" i="14"/>
  <c r="R44" i="5"/>
  <c r="R47" i="5" s="1"/>
  <c r="P44" i="5"/>
  <c r="N44" i="5"/>
  <c r="P47" i="5" l="1"/>
  <c r="N47" i="5" s="1"/>
  <c r="R35" i="5" l="1"/>
  <c r="P35" i="5"/>
  <c r="A34" i="5"/>
  <c r="A32" i="5"/>
  <c r="A30" i="5"/>
  <c r="A29" i="5"/>
  <c r="R17" i="5" l="1"/>
  <c r="R38" i="5" s="1"/>
  <c r="P17" i="5"/>
  <c r="P38" i="5" s="1"/>
  <c r="N17" i="5"/>
  <c r="A87" i="6" l="1"/>
  <c r="H38" i="6" l="1"/>
  <c r="H47" i="6" s="1"/>
  <c r="H25" i="6" l="1"/>
  <c r="H18" i="6"/>
  <c r="J12" i="6"/>
  <c r="A1" i="6"/>
  <c r="A67" i="4"/>
  <c r="AB33" i="4"/>
  <c r="Z33" i="4"/>
  <c r="X33" i="4"/>
  <c r="V33" i="4"/>
  <c r="AB31" i="4"/>
  <c r="Z31" i="4"/>
  <c r="X31" i="4"/>
  <c r="V31" i="4"/>
  <c r="O28" i="4"/>
  <c r="O26" i="4"/>
  <c r="A20" i="4"/>
  <c r="K17" i="4"/>
  <c r="H28" i="6" s="1"/>
  <c r="A1" i="4"/>
  <c r="A60" i="3"/>
  <c r="H33" i="6" l="1"/>
  <c r="O30" i="4"/>
  <c r="O32" i="4" s="1"/>
  <c r="A76" i="4"/>
  <c r="O35" i="3"/>
  <c r="P34" i="3"/>
  <c r="P33" i="3"/>
  <c r="P32" i="3"/>
  <c r="P31" i="3"/>
  <c r="K11" i="20"/>
  <c r="P29" i="3"/>
  <c r="P28" i="3"/>
  <c r="P26" i="3"/>
  <c r="P25" i="3"/>
  <c r="P24" i="3"/>
  <c r="F14" i="3"/>
  <c r="K9" i="20" l="1"/>
  <c r="R31" i="3"/>
  <c r="S31" i="3" s="1"/>
  <c r="K15" i="20"/>
  <c r="K10" i="20"/>
  <c r="K12" i="20"/>
  <c r="N20" i="3"/>
  <c r="N22" i="3"/>
  <c r="K53" i="3"/>
  <c r="H51" i="6"/>
  <c r="P4" i="3"/>
  <c r="P3" i="3"/>
  <c r="A1" i="3"/>
  <c r="P5" i="3" l="1"/>
  <c r="N35" i="3"/>
  <c r="I29" i="2"/>
  <c r="I18" i="2"/>
  <c r="N24" i="5"/>
  <c r="I31" i="2" l="1"/>
  <c r="L44" i="14"/>
  <c r="K159" i="20"/>
  <c r="L40" i="14"/>
  <c r="K154" i="20"/>
  <c r="N53" i="3"/>
  <c r="L38" i="14"/>
  <c r="N38" i="14" s="1"/>
  <c r="K153" i="20"/>
  <c r="L39" i="14"/>
  <c r="K152" i="20"/>
  <c r="M152" i="20" s="1"/>
  <c r="L45" i="14"/>
  <c r="N45" i="14" s="1"/>
  <c r="K160" i="20"/>
  <c r="L46" i="14"/>
  <c r="K162" i="20"/>
  <c r="R21" i="5"/>
  <c r="N26" i="5"/>
  <c r="L47" i="14"/>
  <c r="K163" i="20"/>
  <c r="P35" i="3"/>
  <c r="J10" i="5"/>
  <c r="H52" i="6"/>
  <c r="N21" i="5" l="1"/>
  <c r="M162" i="20"/>
  <c r="M159" i="20"/>
  <c r="N54" i="3"/>
  <c r="M153" i="20"/>
  <c r="M154" i="20"/>
  <c r="N44" i="14"/>
  <c r="N46" i="14"/>
  <c r="N47" i="14"/>
  <c r="N39" i="14"/>
  <c r="N40" i="14"/>
  <c r="J17" i="5"/>
  <c r="J28" i="6" l="1"/>
  <c r="J31" i="6" s="1"/>
  <c r="H31" i="6"/>
  <c r="K54" i="3"/>
  <c r="N55" i="3"/>
  <c r="K55" i="3" l="1"/>
  <c r="H50" i="6"/>
  <c r="V34" i="14"/>
  <c r="N29" i="5"/>
  <c r="N30" i="5"/>
  <c r="N31" i="5"/>
  <c r="N32" i="5"/>
  <c r="N34" i="5"/>
  <c r="M160" i="20"/>
  <c r="K161" i="20"/>
  <c r="M161" i="20" s="1"/>
  <c r="M163" i="20"/>
  <c r="R21" i="3"/>
  <c r="S21" i="3" s="1"/>
  <c r="R34" i="3"/>
  <c r="S34" i="3" s="1"/>
  <c r="R25" i="3"/>
  <c r="S25" i="3" s="1"/>
  <c r="R24" i="3"/>
  <c r="S24" i="3" s="1"/>
  <c r="R26" i="3"/>
  <c r="S26" i="3" s="1"/>
  <c r="R27" i="3"/>
  <c r="S27" i="3" s="1"/>
  <c r="R28" i="3"/>
  <c r="S28" i="3" s="1"/>
  <c r="R29" i="3"/>
  <c r="S29" i="3" s="1"/>
  <c r="R22" i="3"/>
  <c r="S22" i="3" s="1"/>
  <c r="P22" i="3"/>
  <c r="R32" i="3"/>
  <c r="S32" i="3" s="1"/>
  <c r="R33" i="3"/>
  <c r="S33" i="3" s="1"/>
  <c r="R20" i="3"/>
  <c r="S20" i="3" s="1"/>
  <c r="P20" i="3"/>
  <c r="M198" i="20"/>
  <c r="I33" i="2"/>
  <c r="I43" i="2" s="1"/>
  <c r="R13" i="6" s="1"/>
  <c r="R17" i="6" l="1"/>
  <c r="S13" i="6"/>
  <c r="H83" i="6"/>
  <c r="R51" i="5"/>
  <c r="L48" i="14"/>
  <c r="L49" i="14" s="1"/>
  <c r="G29" i="2"/>
  <c r="K164" i="20"/>
  <c r="K165" i="20" s="1"/>
  <c r="F12" i="2"/>
  <c r="A6" i="18"/>
  <c r="N35" i="5"/>
  <c r="N38" i="5" s="1"/>
  <c r="J35" i="5"/>
  <c r="N20" i="5"/>
  <c r="J25" i="5"/>
  <c r="J38" i="5" l="1"/>
  <c r="T13" i="6"/>
  <c r="F17" i="6" s="1"/>
  <c r="F16" i="6"/>
  <c r="J16" i="6" s="1"/>
  <c r="V29" i="6"/>
  <c r="S17" i="6"/>
  <c r="M164" i="20"/>
  <c r="M165" i="20" s="1"/>
  <c r="J17" i="6"/>
  <c r="H51" i="8"/>
  <c r="P51" i="5"/>
  <c r="N51" i="5" s="1"/>
  <c r="R55" i="5"/>
  <c r="N48" i="14"/>
  <c r="N49" i="14" s="1"/>
  <c r="A65" i="11"/>
  <c r="A78" i="11" s="1"/>
  <c r="I55" i="11" s="1"/>
  <c r="F13" i="2"/>
  <c r="F35" i="2"/>
  <c r="A93" i="11"/>
  <c r="T17" i="6" l="1"/>
  <c r="F24" i="6" s="1"/>
  <c r="J24" i="6" s="1"/>
  <c r="F22" i="6"/>
  <c r="J22" i="6" s="1"/>
  <c r="J18" i="6"/>
  <c r="F18" i="6"/>
  <c r="J65" i="5"/>
  <c r="N65" i="5"/>
  <c r="N66" i="5" s="1"/>
  <c r="K151" i="20"/>
  <c r="G18" i="2"/>
  <c r="G31" i="2" s="1"/>
  <c r="I54" i="11"/>
  <c r="F43" i="3"/>
  <c r="A103" i="11"/>
  <c r="K132" i="18" l="1"/>
  <c r="K127" i="18"/>
  <c r="K122" i="18"/>
  <c r="K120" i="18"/>
  <c r="K115" i="18"/>
  <c r="K110" i="18"/>
  <c r="K105" i="18"/>
  <c r="K103" i="18"/>
  <c r="K98" i="18"/>
  <c r="K94" i="18"/>
  <c r="K92" i="18"/>
  <c r="K90" i="18"/>
  <c r="K85" i="18"/>
  <c r="K83" i="18"/>
  <c r="K78" i="18"/>
  <c r="K73" i="18"/>
  <c r="K68" i="18"/>
  <c r="K63" i="18"/>
  <c r="K58" i="18"/>
  <c r="K56" i="18"/>
  <c r="K51" i="18"/>
  <c r="K46" i="18"/>
  <c r="K39" i="18"/>
  <c r="K21" i="18"/>
  <c r="K119" i="18"/>
  <c r="K109" i="18"/>
  <c r="K102" i="18"/>
  <c r="K91" i="18"/>
  <c r="K84" i="18"/>
  <c r="K79" i="18"/>
  <c r="K67" i="18"/>
  <c r="K62" i="18"/>
  <c r="K55" i="18"/>
  <c r="K45" i="18"/>
  <c r="K38" i="18"/>
  <c r="K28" i="18"/>
  <c r="K19" i="18"/>
  <c r="K37" i="18"/>
  <c r="K27" i="18"/>
  <c r="K128" i="18"/>
  <c r="K126" i="18"/>
  <c r="K121" i="18"/>
  <c r="K114" i="18"/>
  <c r="K104" i="18"/>
  <c r="K97" i="18"/>
  <c r="K93" i="18"/>
  <c r="K86" i="18"/>
  <c r="K77" i="18"/>
  <c r="K69" i="18"/>
  <c r="K57" i="18"/>
  <c r="K50" i="18"/>
  <c r="K40" i="18"/>
  <c r="K36" i="18"/>
  <c r="K26" i="18"/>
  <c r="K22" i="18"/>
  <c r="K41" i="18"/>
  <c r="K32" i="18"/>
  <c r="K20" i="18"/>
  <c r="J25" i="6"/>
  <c r="J43" i="5" s="1"/>
  <c r="F25" i="6"/>
  <c r="F33" i="6" s="1"/>
  <c r="P33" i="6"/>
  <c r="G43" i="2"/>
  <c r="J42" i="5"/>
  <c r="K155" i="20"/>
  <c r="M151" i="20"/>
  <c r="M155" i="20" s="1"/>
  <c r="F58" i="3"/>
  <c r="L42" i="12" l="1"/>
  <c r="L35" i="12"/>
  <c r="L44" i="12"/>
  <c r="L40" i="12"/>
  <c r="L33" i="12"/>
  <c r="L29" i="12"/>
  <c r="L37" i="12"/>
  <c r="L50" i="12"/>
  <c r="L45" i="12"/>
  <c r="L38" i="12"/>
  <c r="L31" i="12"/>
  <c r="L47" i="12"/>
  <c r="J33" i="6"/>
  <c r="Q33" i="6" s="1"/>
  <c r="J44" i="5"/>
  <c r="J47" i="5" s="1"/>
  <c r="G33" i="2" l="1"/>
  <c r="J51" i="5"/>
  <c r="T51" i="5" s="1"/>
  <c r="H85" i="6" l="1"/>
  <c r="J66" i="5"/>
  <c r="J67" i="5" s="1"/>
  <c r="L37" i="14"/>
  <c r="L41" i="14" l="1"/>
  <c r="N37" i="14"/>
  <c r="N41" i="14" s="1"/>
</calcChain>
</file>

<file path=xl/sharedStrings.xml><?xml version="1.0" encoding="utf-8"?>
<sst xmlns="http://schemas.openxmlformats.org/spreadsheetml/2006/main" count="961" uniqueCount="721">
  <si>
    <t>BANK BALANCES - BANK ISLAMI PAKISTAN LIMITED - KSE BRANCH</t>
  </si>
  <si>
    <t>BANK BALANCES - STANDARD CHARTERED BANK LIMITED - DIVIDEND - 1 - MAIN BRANCH</t>
  </si>
  <si>
    <t>BANK BALANCES - STANDARD CHARTERED BANK LIMITED - DIVIDEND - 2 - MAIN BRANCH</t>
  </si>
  <si>
    <t>BANK BALANCES - STANDARD CHARTERED BANK LIMITED - DIVIDEND - 3 - MAIN BRANCH</t>
  </si>
  <si>
    <t>BANK BALANCES - UNITED BANK LIMITED - CORPORATE BRANCH</t>
  </si>
  <si>
    <t>Bank Balances - Mcb Bank Limited - Shaheen Complex Branch</t>
  </si>
  <si>
    <t>BANK BALANCES - HABIB BANK LIMITED - Jofa Tower Branch</t>
  </si>
  <si>
    <t>Bank Balances - United Bank Limited - Ameen Branch</t>
  </si>
  <si>
    <t>Bank Balances - Dubai Islamic Bank - Kse Branch</t>
  </si>
  <si>
    <t>Bank Balances - Askari Bank Limited - Garden Town Lahore Branch</t>
  </si>
  <si>
    <t>Bank Balances - Bank Al Habib Limited - Main Branch</t>
  </si>
  <si>
    <t>Bank Balances - Bank Islami Pakistan Limited - Kh. Bukhari Branch</t>
  </si>
  <si>
    <t>Bank Balances - Allied Bank Limited - IBG Gole Market Branch</t>
  </si>
  <si>
    <t>Bank Balances - Silk Bank Limited - Emaan Islamic Bank- Clifton Branch</t>
  </si>
  <si>
    <t>Bank Balances - National Bank Of Pakistan - Main Branch</t>
  </si>
  <si>
    <t>Bank Balance - Bank Al Habib Limited - Shahrah-E-Faisal</t>
  </si>
  <si>
    <t>Bank Balances - Habib Metropolitan Bank Limited - Sirat Shahrah Faisal Branch</t>
  </si>
  <si>
    <t>INVESTMENT IN EQUITY TRANSACTION  HFT</t>
  </si>
  <si>
    <t>EQUITY TRANSACTION  APPRECIATION / DIMINUTION  HFT</t>
  </si>
  <si>
    <t>RECEIVABLE AGAINST SALE  OF EQUITY SECURITIES</t>
  </si>
  <si>
    <t>Receivable Against Sale Of Shares</t>
  </si>
  <si>
    <t>DIVIDEND RECEIVABLES  EQUITY INVESTMENTS</t>
  </si>
  <si>
    <t>PROFIT RECEIVABLE - HABIB BANK LIMITED - Jofa Tower Branch</t>
  </si>
  <si>
    <t>Profit Receivable - United Bank Limited - Ameen Branch</t>
  </si>
  <si>
    <t>Profit Receivable - Dubai Islamic Bank - Kse Branch</t>
  </si>
  <si>
    <t>Profit Receivable - Bank Islami Pakistan Limited - Kh Bukhari Branch</t>
  </si>
  <si>
    <t>Profit Receivable - Emaan Islamic Bank - Clifton Branch</t>
  </si>
  <si>
    <t>SECURITY DEPOSITS NCCPL AGAINST KATS</t>
  </si>
  <si>
    <t>SECURITY DEPOSITS  CDC</t>
  </si>
  <si>
    <t>Prepayment Of Legal Charges</t>
  </si>
  <si>
    <t>Prepayment Of Psx Against Annual Listing Fee</t>
  </si>
  <si>
    <t>OTHER RECEIVABLE</t>
  </si>
  <si>
    <t>Advances Against IPO Investment Equity Security</t>
  </si>
  <si>
    <t>ADVANCES AGAINST TAX DEDUCTED AGAINST BANK PROFIT</t>
  </si>
  <si>
    <t>ADVANCES AGAINST TAX DEDUCTED AGAINST DIVIDEND INCOME</t>
  </si>
  <si>
    <t>Other Receivable Against Collection Account -Mcb</t>
  </si>
  <si>
    <t>Other Receivable Against Collection Account- Faysal Bank</t>
  </si>
  <si>
    <t>MANAGEMENT FEE PAYABLE</t>
  </si>
  <si>
    <t>SALE LOAD PAYABLE</t>
  </si>
  <si>
    <t>Back-End Load Payable</t>
  </si>
  <si>
    <t>PAYABLE TO LEGAL ADVISOR</t>
  </si>
  <si>
    <t>SALES TAX PAYABLE AGAINST MANAGEMENT FEE</t>
  </si>
  <si>
    <t>TRUSTEE REMUNERATION PAYABLE</t>
  </si>
  <si>
    <t>PAYABLE TO SECP  ANNUAL FEE</t>
  </si>
  <si>
    <t>PAYABLE AGAINST PURCHASE OF EQUITY SECURITIES</t>
  </si>
  <si>
    <t>FED TAX PAYABLE AGAINST MANAGEMENT FEE</t>
  </si>
  <si>
    <t>Fed Tax Payable Against Sales Load</t>
  </si>
  <si>
    <t>DIVIDEND PAYABLE</t>
  </si>
  <si>
    <t>PAYABLE TO SHARIAH ADVISOR</t>
  </si>
  <si>
    <t>ZAKAT PAYABLE</t>
  </si>
  <si>
    <t>OTHER PAYABLE</t>
  </si>
  <si>
    <t>Donation / Charity Payable</t>
  </si>
  <si>
    <t>Back Office Operation Payable</t>
  </si>
  <si>
    <t>Marketing And Selling Payable</t>
  </si>
  <si>
    <t>Sales Tax Payable On Trustee Fee</t>
  </si>
  <si>
    <t>BROKERAGE PAYABLE  EQUITY INVESTMENT</t>
  </si>
  <si>
    <t>AUDIT FEE PAYABLE</t>
  </si>
  <si>
    <t>PRINTING CHARGES PAYABLE</t>
  </si>
  <si>
    <t>WITHHOLDING TAX PAYABLE  CGT U/S 37A</t>
  </si>
  <si>
    <t>ISSUED OF UNITS AGAINST SALE OF UNITS</t>
  </si>
  <si>
    <t>REDEMPTION OF UNITS  NORMAL</t>
  </si>
  <si>
    <t>CONVERSION IN UNITS</t>
  </si>
  <si>
    <t>CONVERSION OUT UNITS</t>
  </si>
  <si>
    <t>BALANCE ACCOUNT</t>
  </si>
  <si>
    <t>ELEMENT OF INCOME  REALIZED</t>
  </si>
  <si>
    <t>ELEMENT OF INCOME  UNREALIZED</t>
  </si>
  <si>
    <t>CAPITAL GAIN / (LOSS) ON SALE OF EQUITY SECURITIES</t>
  </si>
  <si>
    <t>DIVIDEND INCOME ON EQUITY SECURITIES</t>
  </si>
  <si>
    <t>PROFIT ON - BANK ISLAMI PAKISTAN LIMITED - KSE BRANCH</t>
  </si>
  <si>
    <t>Profit On - Habib Bank Limited - Jofa Tower Branch</t>
  </si>
  <si>
    <t>Profit On - United Bank Limited - Ameen Branch</t>
  </si>
  <si>
    <t>Profit On - Dubai Islamic Bank - Kse Branch</t>
  </si>
  <si>
    <t>Profit On - Askari Bank Limited - Garden Town Lahore Branch</t>
  </si>
  <si>
    <t>Profit On - Bank Islami Pakistan Limited - Khayaban Bukhari Branch</t>
  </si>
  <si>
    <t>Profit On - Bank Al Habib Limited - Shahrah-E-Faisal</t>
  </si>
  <si>
    <t>URG / LOSS HFT EQUITY INVESTMENTS</t>
  </si>
  <si>
    <t>MANAGEMENT COMPANY REMUNERATION</t>
  </si>
  <si>
    <t>SALES TAX ON MANAGEMENT COMPANY REMUNERATION</t>
  </si>
  <si>
    <t>TRUSTEE REMUNERATION</t>
  </si>
  <si>
    <t>Sales Tax On Trustee Fee</t>
  </si>
  <si>
    <t>SECP ANNUAL FEE</t>
  </si>
  <si>
    <t>BROKERAGE EXPENSE ON EQUITY INVESTMENT</t>
  </si>
  <si>
    <t>SETT CHG  TRUSTEE</t>
  </si>
  <si>
    <t>SETT CHG  NCCPL  EQUITY TRANSACTIONS</t>
  </si>
  <si>
    <t>Taxationworkers Welfare Fund (Wwf) - Reversal</t>
  </si>
  <si>
    <t>AUDIT FEE EXPENSE</t>
  </si>
  <si>
    <t>OUT OF POCKET EXPENSES</t>
  </si>
  <si>
    <t>Back Office Operation Expenses</t>
  </si>
  <si>
    <t>Marketing And Selling Expense</t>
  </si>
  <si>
    <t>LEGAL AND PROFESSIONAL CHARGES</t>
  </si>
  <si>
    <t>Fee &amp; Subscription Annual Listing Fee Psx</t>
  </si>
  <si>
    <t>Shariah Advisory Fee Expense</t>
  </si>
  <si>
    <t>PRINTING OF ACCOUNTS CHARGES</t>
  </si>
  <si>
    <t>BANK CHARGES - ASKARI BANK LIMITED</t>
  </si>
  <si>
    <t>BANK CHARGES - HABIB METROPOLITAN BANK LIMITED</t>
  </si>
  <si>
    <t>BANK CHARGES - MCB BANK LIMITED</t>
  </si>
  <si>
    <t>Bank Charges - Bank Al-Habib Limited</t>
  </si>
  <si>
    <t>Bank Charges - Dubai Islamic Bank Pakistan Limited</t>
  </si>
  <si>
    <t>Donation</t>
  </si>
  <si>
    <t>ELEMENT OF INCOME - REALIZED</t>
  </si>
  <si>
    <t>ELEMENT OF INCOME - UNREALIZED</t>
  </si>
  <si>
    <t>ALHAMRA ISLAMIC STOCK FUND</t>
  </si>
  <si>
    <t>CONDENSED INTERIM STATEMENT OF ASSETS AND LIABILITIES</t>
  </si>
  <si>
    <t>(Un-Audited)</t>
  </si>
  <si>
    <t>(Audited)</t>
  </si>
  <si>
    <t>June 30,</t>
  </si>
  <si>
    <t>Note</t>
  </si>
  <si>
    <t>-------- (Rupees in '000) --------</t>
  </si>
  <si>
    <t>ASSETS</t>
  </si>
  <si>
    <t>Balances with banks</t>
  </si>
  <si>
    <t xml:space="preserve">Investments </t>
  </si>
  <si>
    <t>Receivable against sale of investments</t>
  </si>
  <si>
    <t>Dividend, profit and other receivables</t>
  </si>
  <si>
    <t>Total assets</t>
  </si>
  <si>
    <t>LIABILITIES</t>
  </si>
  <si>
    <t>Payable to the Management Company</t>
  </si>
  <si>
    <t>Payable to the Trustee</t>
  </si>
  <si>
    <t xml:space="preserve">Unclaimed dividend </t>
  </si>
  <si>
    <t>Payable against purchase of investments</t>
  </si>
  <si>
    <t>Accrued and other liabilities</t>
  </si>
  <si>
    <t>Total liabilities</t>
  </si>
  <si>
    <t>NET ASSETS</t>
  </si>
  <si>
    <t>Unit holders' fund (as per statement attached)</t>
  </si>
  <si>
    <t>Contingencies and commitments</t>
  </si>
  <si>
    <t>------ (Number of units) ------</t>
  </si>
  <si>
    <t xml:space="preserve">    </t>
  </si>
  <si>
    <t>------------ (Rupees) ------------</t>
  </si>
  <si>
    <t>NET ASSETS VALUE PER UNIT</t>
  </si>
  <si>
    <t>CONDENSED INTERIM INCOME STATEMENT (UN-AUDITED)</t>
  </si>
  <si>
    <t xml:space="preserve">Quarter ended </t>
  </si>
  <si>
    <t>Quarter ended</t>
  </si>
  <si>
    <t>----------------------------- (Rupees in '000) -----------------------------</t>
  </si>
  <si>
    <t>INCOME</t>
  </si>
  <si>
    <t>Dividend income</t>
  </si>
  <si>
    <t>Profit on bank deposits</t>
  </si>
  <si>
    <t>EXPENSES</t>
  </si>
  <si>
    <t>Remuneration of the Management Company</t>
  </si>
  <si>
    <t>Auditors' remuneration</t>
  </si>
  <si>
    <t>Shariah advisory fee</t>
  </si>
  <si>
    <t>Legal and professional charges</t>
  </si>
  <si>
    <t>Selling and marketing expenses</t>
  </si>
  <si>
    <t>Printing and related costs</t>
  </si>
  <si>
    <t>Total expenses</t>
  </si>
  <si>
    <t>Taxation</t>
  </si>
  <si>
    <t>Net (loss) / income for the period after taxation</t>
  </si>
  <si>
    <t>Income already paid on units redeemed</t>
  </si>
  <si>
    <t>Accounting income available for distribution:</t>
  </si>
  <si>
    <t>- Relating to capital gains</t>
  </si>
  <si>
    <t>- Excluding capital gains</t>
  </si>
  <si>
    <t xml:space="preserve"> </t>
  </si>
  <si>
    <t>CONDENSED INTERIM STATEMENT OF COMPREHENSIVE INCOME (UN-AUDITED)</t>
  </si>
  <si>
    <t>------------------------ (Rupees in '000) ------------------------</t>
  </si>
  <si>
    <t>Net income / (loss) for the period after taxation</t>
  </si>
  <si>
    <t xml:space="preserve">Net unrealised appreciation / (diminution) on </t>
  </si>
  <si>
    <t>remeasurement of investments classified</t>
  </si>
  <si>
    <t>as 'available-for-sale' at the end of the period</t>
  </si>
  <si>
    <t>URL</t>
  </si>
  <si>
    <t xml:space="preserve">Less: net unrealised (appreciation) / diminution in </t>
  </si>
  <si>
    <t>value of investment at the beginning of the period</t>
  </si>
  <si>
    <t>Impairment loss on re-measurement</t>
  </si>
  <si>
    <t>URG</t>
  </si>
  <si>
    <t xml:space="preserve"> of investments classified as 'available-for-sale'</t>
  </si>
  <si>
    <t>Charge</t>
  </si>
  <si>
    <t>CORRESPONDING FIGURES</t>
  </si>
  <si>
    <t>Corresponding figures have been rearranged and reclassified wherever necessary, for the purposes of comparison and better presentation. Significant reclassification during the period is as follows:</t>
  </si>
  <si>
    <t>-</t>
  </si>
  <si>
    <t>Annual fee to Securities and Exchange Commission of Pakistan has been shown separately on the face of the condensed interim income statement. Previously, it was shown as part of 'Administrative, listing, regulatory and Central Depository Company Fee'.</t>
  </si>
  <si>
    <t>CONDENSED INTERIM CASH FLOW STATEMENT (UN-AUDITED)</t>
  </si>
  <si>
    <t>--------- (Rupees in '000) ---------</t>
  </si>
  <si>
    <t>CASH FLOWS FROM OPERATING ACTIVITIES</t>
  </si>
  <si>
    <t>Adjustments for:</t>
  </si>
  <si>
    <t>Investments</t>
  </si>
  <si>
    <t>Net cash used in operating activities</t>
  </si>
  <si>
    <t>CASH FLOWS FROM FINANCING ACTIVITIES</t>
  </si>
  <si>
    <t>Receipts from issuance of units</t>
  </si>
  <si>
    <t>Payments on redemption of units</t>
  </si>
  <si>
    <t>Cash and cash equivalents at beginning of the period</t>
  </si>
  <si>
    <t>Cash and cash equivalents at end of the period</t>
  </si>
  <si>
    <t>CONDENSED INTERIM STATEMENT OF MOVEMENT IN UNIT HOLDERS' FUND (UN-AUDITED)</t>
  </si>
  <si>
    <t>Capital value</t>
  </si>
  <si>
    <t>Undistributed income</t>
  </si>
  <si>
    <t>Unrealised appreciation / (diminution) on available-for-sale investments</t>
  </si>
  <si>
    <t>Total</t>
  </si>
  <si>
    <t>Net assets at beginning of the period</t>
  </si>
  <si>
    <t xml:space="preserve">- Capital value (at net asset value per unit </t>
  </si>
  <si>
    <t>at the beginning of the period)</t>
  </si>
  <si>
    <t>- Element of loss</t>
  </si>
  <si>
    <t>- Refund / adjustment on units as element of income</t>
  </si>
  <si>
    <t>Total comprehensive (loss) / income for the period</t>
  </si>
  <si>
    <t xml:space="preserve">Net assets at end of the period </t>
  </si>
  <si>
    <t>Net element of (income) / loss and capital (gains) / losses included</t>
  </si>
  <si>
    <t>in prices of units issued less those in units redeemed</t>
  </si>
  <si>
    <t>- amount representing (income) / loss and capital (gains) / losses</t>
  </si>
  <si>
    <t>transferred to the Income Statement:</t>
  </si>
  <si>
    <t xml:space="preserve"> - arising from capital (gain) and unrealised (gain)</t>
  </si>
  <si>
    <t xml:space="preserve"> - arising from other loss / (income)</t>
  </si>
  <si>
    <t>- amount representing unrealised capital (gains) -</t>
  </si>
  <si>
    <t>transferred to the Distribution Statement</t>
  </si>
  <si>
    <t>Net element of income and capital gains included in</t>
  </si>
  <si>
    <t>prices of units issued less those in units redeemed - transferred to</t>
  </si>
  <si>
    <t>the Distribution Statement</t>
  </si>
  <si>
    <t>Capital gain on sale of investments - net</t>
  </si>
  <si>
    <t xml:space="preserve">Net unrealised appreciation on remeasurement of </t>
  </si>
  <si>
    <t>investments classified as 'financial assets at fair value</t>
  </si>
  <si>
    <t>through profit or loss'</t>
  </si>
  <si>
    <t>Other income (net of expenses)</t>
  </si>
  <si>
    <t>Unrealised appreciation / (diminution) in fair value of investments</t>
  </si>
  <si>
    <t xml:space="preserve">    classified as 'available for sale during the period' - net</t>
  </si>
  <si>
    <t>Total comprehensive income for the period</t>
  </si>
  <si>
    <t>Net assets at the end of the period</t>
  </si>
  <si>
    <t>--------- (Rupees) ---------</t>
  </si>
  <si>
    <t>Net assets value per unit at beginning of the period</t>
  </si>
  <si>
    <t>Net assets value per unit at end of the period</t>
  </si>
  <si>
    <t>NOTES TO THE CONDENSED INTERIM FINANCIAL STATEMENTS (UN-AUDITED)</t>
  </si>
  <si>
    <t>1.</t>
  </si>
  <si>
    <t>LEGAL STATUS AND NATURE OF BUSINESS</t>
  </si>
  <si>
    <t>Units are offered for public subscription on a continuous basis. The units are transferable and can be redeemed by surrendering them to the Fund.</t>
  </si>
  <si>
    <t>Title to the assets of the Fund is held in the name of Central Depository Company of Pakistan Limited as Trustee of the Fund.</t>
  </si>
  <si>
    <t>TOTAL EXPENSE RATIO</t>
  </si>
  <si>
    <t>INVESTMENTS</t>
  </si>
  <si>
    <t>Listed equity securities</t>
  </si>
  <si>
    <t>Net Assets</t>
  </si>
  <si>
    <t>Carrying value</t>
  </si>
  <si>
    <t>Market value</t>
  </si>
  <si>
    <t>Oil and gas exploration companies</t>
  </si>
  <si>
    <t>Pakistan Petroleum Limited</t>
  </si>
  <si>
    <t>Mari Petroleum Company Limited</t>
  </si>
  <si>
    <t>Oil and gas marketing companies</t>
  </si>
  <si>
    <t>Attock Petroleum Limited</t>
  </si>
  <si>
    <t>Hascol Petroleum Limited</t>
  </si>
  <si>
    <t>Hi-Tech Lubricants Limited</t>
  </si>
  <si>
    <t>Cement</t>
  </si>
  <si>
    <t>Lucky Cement Limited</t>
  </si>
  <si>
    <t>Maple Leaf Cement Factory Limited</t>
  </si>
  <si>
    <t xml:space="preserve">D.G. Khan Cement Company Limited - </t>
  </si>
  <si>
    <t>Paper and board</t>
  </si>
  <si>
    <t>Packages Limited</t>
  </si>
  <si>
    <t>Engineering</t>
  </si>
  <si>
    <t>Mughal Iron &amp; Steel Limited</t>
  </si>
  <si>
    <t>Netsol Technologies Limited</t>
  </si>
  <si>
    <t>Systems Limited</t>
  </si>
  <si>
    <t>Pharmaceuticals</t>
  </si>
  <si>
    <t>The Searle Company Limited</t>
  </si>
  <si>
    <t>Textile composite</t>
  </si>
  <si>
    <t>Kohinoor Textile Mills Limited</t>
  </si>
  <si>
    <t>Miscellaneous</t>
  </si>
  <si>
    <t>Power generation and distribution</t>
  </si>
  <si>
    <t>Archroma Pakistan Limited</t>
  </si>
  <si>
    <t>ICI Pakistan Limited</t>
  </si>
  <si>
    <t>Meezan Bank Limited</t>
  </si>
  <si>
    <t>Pak Elektron Limited</t>
  </si>
  <si>
    <t>Fertilizer</t>
  </si>
  <si>
    <t>Engro Corporation Limited</t>
  </si>
  <si>
    <t>*</t>
  </si>
  <si>
    <t>These have a face value of Rs.5 per share</t>
  </si>
  <si>
    <t>**</t>
  </si>
  <si>
    <t>These have a face value of Rs.3.5 per share</t>
  </si>
  <si>
    <t>***</t>
  </si>
  <si>
    <t>Oil &amp; Gas Development Company Limited</t>
  </si>
  <si>
    <t>Chemical</t>
  </si>
  <si>
    <t>Shifa International Hospitals Limited</t>
  </si>
  <si>
    <t>Pakistan Oilfields Limited</t>
  </si>
  <si>
    <t>Brokerage payable</t>
  </si>
  <si>
    <t>Withholding tax payable</t>
  </si>
  <si>
    <t>Charity / donation payable</t>
  </si>
  <si>
    <t>Others</t>
  </si>
  <si>
    <t>CONTINGENCIES AND COMMITMENTS</t>
  </si>
  <si>
    <t>TAXATION</t>
  </si>
  <si>
    <t>Issued
 for cash</t>
  </si>
  <si>
    <t>Redeemed</t>
  </si>
  <si>
    <t>Issued 
for cash</t>
  </si>
  <si>
    <t>As at December 31, 2011</t>
  </si>
  <si>
    <t>Holding Check</t>
  </si>
  <si>
    <t>Group / associated companies</t>
  </si>
  <si>
    <t>Nishat Mills Limited</t>
  </si>
  <si>
    <t>Employees Provident Fund</t>
  </si>
  <si>
    <t xml:space="preserve">Adamjee Life Assurance Company Limited - </t>
  </si>
  <si>
    <t>Non-Unitised Investment Linked Fund</t>
  </si>
  <si>
    <t>Investment Multiplier Fund</t>
  </si>
  <si>
    <t>Amanat Fund</t>
  </si>
  <si>
    <t>MAZAAF</t>
  </si>
  <si>
    <t>Alhamra Islamic Active Allocation Plan I</t>
  </si>
  <si>
    <t>Alhamra Islamic Active Allocation Plan II</t>
  </si>
  <si>
    <t>Key management personnel</t>
  </si>
  <si>
    <t xml:space="preserve">Mandate under discretionary </t>
  </si>
  <si>
    <t xml:space="preserve">portfolio services </t>
  </si>
  <si>
    <t>Unit holder holding 10% or more Units</t>
  </si>
  <si>
    <t>Gul Ahmed Energy Limited</t>
  </si>
  <si>
    <t>D.G. Khan Cement Company Limited</t>
  </si>
  <si>
    <t>TRANSACTIONS WITH CONNECTED PERSONS / OTHER RELATED PARTIES</t>
  </si>
  <si>
    <t>------ (Rupees in '000) -----</t>
  </si>
  <si>
    <t>Remuneration (including indirect taxes)</t>
  </si>
  <si>
    <t>Remuneration including indirect taxes</t>
  </si>
  <si>
    <t>Settlement charges including indirect taxes</t>
  </si>
  <si>
    <t xml:space="preserve">Arif Habib Limited </t>
  </si>
  <si>
    <t>Brokerage expense *</t>
  </si>
  <si>
    <t>MCB Bank Limited</t>
  </si>
  <si>
    <t>Bank charges</t>
  </si>
  <si>
    <t>Fatima Fertilizer Limited</t>
  </si>
  <si>
    <t>Remuneration payable</t>
  </si>
  <si>
    <t>Sales tax payable on Management remuneration</t>
  </si>
  <si>
    <t>Expense allocated by the Management Company</t>
  </si>
  <si>
    <t xml:space="preserve">Sales load payable </t>
  </si>
  <si>
    <t>Shariah advisory fee payable</t>
  </si>
  <si>
    <t>Selling and marketing expenses payable</t>
  </si>
  <si>
    <t>Central Depository Company of Pakistan Limited - Trustee</t>
  </si>
  <si>
    <t>Remuneration payable (including indirect taxes)</t>
  </si>
  <si>
    <t>Security deposit</t>
  </si>
  <si>
    <t>Arif Habib Limited</t>
  </si>
  <si>
    <t>Brokerage payable *</t>
  </si>
  <si>
    <t>Balances with bank</t>
  </si>
  <si>
    <t>Profit receivable</t>
  </si>
  <si>
    <t>The amount disclosed represents the amount of brokerage paid / payable to connected persons and not the purchase or sale value of securities transacted through them. The purchase or sale value has not been treated as transactions with connected persons as the ultimate counter-parties are not connected persons.</t>
  </si>
  <si>
    <t xml:space="preserve">FAIR VALUE OF FINANCIAL INSTRUMENTS </t>
  </si>
  <si>
    <t xml:space="preserve">Fair value is the price that would be received to sell an asset or paid to transfer a liability in an orderly transaction between market participants at the measurement date. </t>
  </si>
  <si>
    <t>Financial assets which are tradable in an open market are revalued at the market prices prevailing on the statement of assets and liabilities date. The estimated fair value of all other financial assets and financial liabilities is considered not significantly different from book value.</t>
  </si>
  <si>
    <t>The following table shows financial instruments recognised at fair value, analysed between those whose fair value is based on:</t>
  </si>
  <si>
    <t>Level 1:</t>
  </si>
  <si>
    <t>Fair value measurements using quoted prices (unadjusted) in active markets for identical assets or liabilities.</t>
  </si>
  <si>
    <t>Level 2:</t>
  </si>
  <si>
    <t>Fair value measurements using inputs other than quoted prices included within Level 1 that are observable for the asset or liability, either directly (i.e. as prices) or indirectly (i.e. derived from prices).</t>
  </si>
  <si>
    <t>Level 3:</t>
  </si>
  <si>
    <t>Fair value measurements using inputs for the asset or liability that are not based on observable market data (i.e. unobservable inputs).</t>
  </si>
  <si>
    <t>The table below analyses financial instruments measured at the end of the reporting period by the level in the fair value hierarchy into which the fair value measurement is categorised:</t>
  </si>
  <si>
    <t>Level 1</t>
  </si>
  <si>
    <t>Level 2</t>
  </si>
  <si>
    <t>Level 3</t>
  </si>
  <si>
    <t>--------------------- (Rupees in '000) ---------------------</t>
  </si>
  <si>
    <t>DATE OF AUTHORISATION FOR ISSUE</t>
  </si>
  <si>
    <t>FAIR VALUE OF FINANCIAL INSTRUMENTS</t>
  </si>
  <si>
    <t>IFRS 13 - 'Fair Value Measurement' establishes a single source of guidance under IFRS for all fair value measurements and disclosures about fair value measurement where such measurements are required as permitted by other IFRSs. It defines fair value as the price that would be received to sell an asset or paid to transfer a liability in an orderly transaction between market participants at the measurement date (i.e. an exit price). Adoption of IFRS 13 has not affected the condensed interim financial information.</t>
  </si>
  <si>
    <t>The following table shows financial instruments recognized at fair value, analyzed between those whose fair value is based on:</t>
  </si>
  <si>
    <t>quoted prices in active markets for identical assets or liabilities;</t>
  </si>
  <si>
    <t>those involving inputs other than quoted prices included in Level 1 that are observable for the asset or liability, either directly (as prices) or indirectly (derived from prices); and</t>
  </si>
  <si>
    <t>those with inputs for the asset or liability that are not based on observable market data (unobservable inputs).</t>
  </si>
  <si>
    <t>Dividend, profit receivable and other receivable</t>
  </si>
  <si>
    <t>Carrying amount</t>
  </si>
  <si>
    <t>Fair value</t>
  </si>
  <si>
    <t>Advances, deposits and prepayments</t>
  </si>
  <si>
    <t>Fair value through profit or loss - held for trading</t>
  </si>
  <si>
    <t>Available-for-sale</t>
  </si>
  <si>
    <t>Loans and receivables</t>
  </si>
  <si>
    <t>Other financial assets / financial liabilities</t>
  </si>
  <si>
    <t>-------------------------------------------------------------- (Rupees) --------------------------------------------------------------</t>
  </si>
  <si>
    <t>Financial assets measured at fair value</t>
  </si>
  <si>
    <t>Financial assets not measured at fair value</t>
  </si>
  <si>
    <t>Financial liabilities not measured at fair value</t>
  </si>
  <si>
    <t>Confirm about unclained dividend and redemption payable</t>
  </si>
  <si>
    <t>Unclaimed dividend</t>
  </si>
  <si>
    <t>The Fund has not disclosed the fair values for these financial assets and financial liabilities, as these are either short term in nature or repriced periodically. Therefore, their carrying amounts are a reasonable approximation of fair value.</t>
  </si>
  <si>
    <t xml:space="preserve">Fees and subscription </t>
  </si>
  <si>
    <t>MCB Islamic Bank Limited</t>
  </si>
  <si>
    <t>Dividend, profit and other receivable</t>
  </si>
  <si>
    <t>Secuirty deposit</t>
  </si>
  <si>
    <t>Security Deposit</t>
  </si>
  <si>
    <t>Shares of listed companies - fully paid ordinary shares of Rs.10 each unless stated otherwise</t>
  </si>
  <si>
    <t>Name of the Investee Company</t>
  </si>
  <si>
    <t>Number of shares</t>
  </si>
  <si>
    <t>Paid-up value of shares held as a percentage of total paid-up capital of the investee company</t>
  </si>
  <si>
    <t>Market Value</t>
  </si>
  <si>
    <t>Unrealised (loss) / gain</t>
  </si>
  <si>
    <t>Average Cost per share at 15 June 2011</t>
  </si>
  <si>
    <t>Market Rate As at June 15, 2011</t>
  </si>
  <si>
    <t xml:space="preserve"> As a percentage of net assets</t>
  </si>
  <si>
    <t xml:space="preserve"> As a  percentage of total investments</t>
  </si>
  <si>
    <t>-------------- (Rupees in '000) --------------</t>
  </si>
  <si>
    <t>------------------------- % -------------------------</t>
  </si>
  <si>
    <t>Total investment</t>
  </si>
  <si>
    <t>Engro Polymer and Chemicals Limited</t>
  </si>
  <si>
    <t>Total as at June 30, 2018</t>
  </si>
  <si>
    <t>The above include shares with a market value aggregating to Rs.10,677 thousand (2014: Rs.17,622 thousand) which have been pledged with National Clearing Company of Pakistan Limited as security against settlement of the Fund in terms of Circular no. 11 dated October 23, 2007 issued by the Securities and Exchange Commission of Pakistan.</t>
  </si>
  <si>
    <t xml:space="preserve">Appreciation /  (diminution) </t>
  </si>
  <si>
    <t xml:space="preserve"> As a  percentage of net assets</t>
  </si>
  <si>
    <t>Paid up Capital of the Investee company in '000</t>
  </si>
  <si>
    <t>Automobile and parts</t>
  </si>
  <si>
    <t xml:space="preserve">Technology </t>
  </si>
  <si>
    <t>Name of security</t>
  </si>
  <si>
    <t>--- (Number of shares) ---</t>
  </si>
  <si>
    <t>The Hub Power Company Limited</t>
  </si>
  <si>
    <t>As at July 01, 2018</t>
  </si>
  <si>
    <t>Receivable against sale of investment</t>
  </si>
  <si>
    <t>During the period ended December 31, 2018, there were no transfers between level 1 and level 2 fair value measurements, and no transfer into and out of level 3 fair value measurements.</t>
  </si>
  <si>
    <t>The Total Expense Ratio of the Fund is 1.79% as on December 31, 2018 (December 31, 2017: 1.89%) and this includes 0.19% (December 31, 2017: 0.19%) representing Government Levy and SECP fee. This ratio is within the maximum limit of 4% prescribed under the NBFC Regulation 60 (5) for a collective investment scheme categorised as an equity scheme.</t>
  </si>
  <si>
    <t>Federal Excise Duty and related tax payable</t>
  </si>
  <si>
    <t>Provision for Sindh Workers' Welfare Fund</t>
  </si>
  <si>
    <t>Synthetic Products Limited</t>
  </si>
  <si>
    <t>Payable to the Securities and Exchange Commission of Pakistan</t>
  </si>
  <si>
    <t>Payable to the Central Depository Company of Pakistan Limited - Trustee</t>
  </si>
  <si>
    <t xml:space="preserve">Remuneration of the Central Depository Company of </t>
  </si>
  <si>
    <t xml:space="preserve">   Pakistan Limited - Trustees</t>
  </si>
  <si>
    <t>Securities and Exchange Commission of Pakistan - annual fee</t>
  </si>
  <si>
    <t>Unrealised (diminution) / appreciation in fair value of investments</t>
  </si>
  <si>
    <t>classified as 'at fair value through other compreensive income' - net</t>
  </si>
  <si>
    <t>Total proceeds on issuance of units</t>
  </si>
  <si>
    <t>Total payments on redemption of units</t>
  </si>
  <si>
    <t>Accrued expenses and other liabilities</t>
  </si>
  <si>
    <t>Number Of Units In Issue</t>
  </si>
  <si>
    <t>investments classified as 'at fair value through profit or loss'</t>
  </si>
  <si>
    <t>Management Company</t>
  </si>
  <si>
    <t>Sindh Sales tax on remuneration of Trustee</t>
  </si>
  <si>
    <t>Allocated expense</t>
  </si>
  <si>
    <t>-------------------------------------------------------- (Rupees in '000) ----------------------------------------------</t>
  </si>
  <si>
    <t>- Realised</t>
  </si>
  <si>
    <t>- Unrealised</t>
  </si>
  <si>
    <t xml:space="preserve">Undistributed loss carried forward </t>
  </si>
  <si>
    <t>Undistributed income brought forward</t>
  </si>
  <si>
    <t>Undistributed income carried forward</t>
  </si>
  <si>
    <t xml:space="preserve">Unrealised diminution / (appreciation) in value of investments </t>
  </si>
  <si>
    <t>classified as 'at fair value through profit or loss' - net</t>
  </si>
  <si>
    <t>Payable to Securities and Exchange Commission of Pakistan</t>
  </si>
  <si>
    <t>during the period</t>
  </si>
  <si>
    <t>'At fair value through profit or loss'</t>
  </si>
  <si>
    <t>Details of transactions with the connected persons / related parties during the period are as follows:</t>
  </si>
  <si>
    <t>Amount outstanding as at period end / year end</t>
  </si>
  <si>
    <t xml:space="preserve">Investment classified as </t>
  </si>
  <si>
    <t xml:space="preserve"> - at fair value through profit or loss </t>
  </si>
  <si>
    <t>---------------------- June 30, 2018 (Audited) ----------------------</t>
  </si>
  <si>
    <t xml:space="preserve"> - at available to sale </t>
  </si>
  <si>
    <t>------------------------------------------------- Units ---------------------------------------------</t>
  </si>
  <si>
    <t>------------------------------------- (Rupees in '000) ----------------------------------</t>
  </si>
  <si>
    <t>------------- (Rupees in '000) ------------</t>
  </si>
  <si>
    <t>Transactions during the period with connected persons / related parties in units of the Fund:</t>
  </si>
  <si>
    <t>STATEMENT OF COMPLIANCE</t>
  </si>
  <si>
    <t xml:space="preserve">Provision for Sindh Workers' Welfare Fund </t>
  </si>
  <si>
    <t>- Management fee</t>
  </si>
  <si>
    <t xml:space="preserve">    - Sales load</t>
  </si>
  <si>
    <t xml:space="preserve">Provision for Federal Excise Duty and related tax on </t>
  </si>
  <si>
    <t xml:space="preserve">MCB Arif Habib Savings and Investments Limited -  Management Company </t>
  </si>
  <si>
    <t>Expenses allocated by the Management Company and related sales tax</t>
  </si>
  <si>
    <t>(Unaudited)</t>
  </si>
  <si>
    <t>BALANCE WITH BANKS</t>
  </si>
  <si>
    <t>-  in saving accounts</t>
  </si>
  <si>
    <t>-  in current accounts</t>
  </si>
  <si>
    <t>Balance with banks</t>
  </si>
  <si>
    <t>Following shares were pledged with National Clearing Company of Pakistan Limited (NCCPL) as collateral against margin:</t>
  </si>
  <si>
    <t>Agriauto Industries Limited</t>
  </si>
  <si>
    <t>As at June 30, 2018</t>
  </si>
  <si>
    <t>Listed equity securities - 'At fair value through profit or loss'</t>
  </si>
  <si>
    <t>Listed equity securities - 'Available-for-sale'</t>
  </si>
  <si>
    <t>Reclassed to FVTPL</t>
  </si>
  <si>
    <t>Sold during the period</t>
  </si>
  <si>
    <t>Purchased during the period</t>
  </si>
  <si>
    <t>Bonus / right issue during
the period</t>
  </si>
  <si>
    <t xml:space="preserve">The following table shows the carrying amounts of financial assets and financial liabilities: </t>
  </si>
  <si>
    <t>Fair value through profit or loss</t>
  </si>
  <si>
    <t>Fair value through other comprehensive income</t>
  </si>
  <si>
    <t>At amortised cost</t>
  </si>
  <si>
    <t>Other financial assets / liabilities</t>
  </si>
  <si>
    <t>-------------------------------- (Rupees in '000) --------------------------------</t>
  </si>
  <si>
    <t>On-balance sheet financial instruments</t>
  </si>
  <si>
    <t>June 30, 2018 (Audited)</t>
  </si>
  <si>
    <t>Held for trading</t>
  </si>
  <si>
    <t>Available for sale</t>
  </si>
  <si>
    <t>-------------------------------------------- (Rupees in '000) --------------------------------------------</t>
  </si>
  <si>
    <t xml:space="preserve">- Listed equity securities </t>
  </si>
  <si>
    <t>Payable against purchase 
of investments</t>
  </si>
  <si>
    <t>Balance as at March 31, 2019</t>
  </si>
  <si>
    <t>Total as at March 31, 2019</t>
  </si>
  <si>
    <t>As at March 31, 2019</t>
  </si>
  <si>
    <t>------------------- March 31, 2019 (Un-Audited) -------------------</t>
  </si>
  <si>
    <t xml:space="preserve">  ------------------ March 31, 2019 (Un-audited) -------------------</t>
  </si>
  <si>
    <t>DECEMBER 31,</t>
  </si>
  <si>
    <t>Dividend Received</t>
  </si>
  <si>
    <t>Profit On - Habib Metropolitan Bank Limited - Sirat Shahrah Faisal Branch</t>
  </si>
  <si>
    <t>Abbott Laboratories (Pakistan) Limited</t>
  </si>
  <si>
    <t>'- a related party</t>
  </si>
  <si>
    <t>Pakistan Telecommunication Company Limited</t>
  </si>
  <si>
    <t>Where provisions of and directives issued under the Companies Act, 2017, Part VIIIA of the repealed Companies Ordinance, 1984, the NBFC rules, the  NBFC Regulations and requirements of the Trust Deed differ from the International Accounting Standard (IAS) 34, Interim Financial Reporting,  the provisions of and directives issued under the Companies Act, 2017, Part VIIIA of the repealed Companies Ordinance, 1984,  the NBFC Rules, the NBFC Regulations and requirements of the Trust Deed have been followed.</t>
  </si>
  <si>
    <t>The disclosures made in this condensed interim financial information have, however, been limited based on the requirements of the International Accounting Standard 34: 'Interim Financial Reporting'. This condensed interim financial information is unaudited.</t>
  </si>
  <si>
    <t>BASIS OF PREPARATION</t>
  </si>
  <si>
    <t>2.1.1</t>
  </si>
  <si>
    <t>2.1.2</t>
  </si>
  <si>
    <t>2.1.3</t>
  </si>
  <si>
    <t>2.1.4</t>
  </si>
  <si>
    <t>2.1.5</t>
  </si>
  <si>
    <t>5.2</t>
  </si>
  <si>
    <t>Related parties / connected persons of the Fund include the Management Company, other collective investment schemes managed by the Management Company, MCB Bank Limited being the holding company of the Management Company, the Trustee, directors and key management personnel, other associated undertakings and unit holders holding more than 10% units of the Fund.</t>
  </si>
  <si>
    <t>Remuneration payable to the Management Company and the Trustee is determined in accordance with the provision of the NBFC Regulations 2008 and Constitutive documents of the Fund.</t>
  </si>
  <si>
    <t>The transactions with connected persons / related parties are in the normal course of business and are carried out on agreed terms at contracted rates.</t>
  </si>
  <si>
    <t>Details of transactions and balances at period end with related parties / connected persons, other than those which have been disclosed elsewhere in these financial statements, are as follows:</t>
  </si>
  <si>
    <t>The amount disclosed represents the amount of brokerage paid to connected persons and not the purchase or sale value of securities transacted through them. The purchase or sale value has not been treated as transactions with connected persons as the ultimate counter parties are not connected persons.</t>
  </si>
  <si>
    <t>GENERAL</t>
  </si>
  <si>
    <t>During the period, the Fund has adopted IFRS-9: ''Financial Instruments'' which has replaced IAS-39: ''Financial Instruments: Recognition and Measurement''. As a result of adoption of IFRS-9, investments amounting to Rs. 243.21 million have been reclassified from 'Available for sale' as at June 30, 2018 to 'fair value through profit or loss' category with effect from July 1, 2018 (as disclosed in note 3.2 ).</t>
  </si>
  <si>
    <t>Current SST on BE</t>
  </si>
  <si>
    <t>Unclaimed Dividend</t>
  </si>
  <si>
    <t>Decrease / (Increase) in assets</t>
  </si>
  <si>
    <t>International Accounting Standard (IAS) 34, Interim Financial Reporting, issued by  the International Accounting Standards Board (IASB) as notified under the Companies Act, 2017 (the Act);</t>
  </si>
  <si>
    <t xml:space="preserve">Net (decrease) in cash and cash equivalents </t>
  </si>
  <si>
    <t>Net cash (used in) / generated from financing activities</t>
  </si>
  <si>
    <t>Allocation of net Income for the period:</t>
  </si>
  <si>
    <t>Net Income for the period</t>
  </si>
  <si>
    <t>Other comprehensive (loss) / income for the period</t>
  </si>
  <si>
    <t>Net (loss) for the period after taxation</t>
  </si>
  <si>
    <t>Trail Balance</t>
  </si>
  <si>
    <t>Account Code</t>
  </si>
  <si>
    <t>Account Name</t>
  </si>
  <si>
    <t>Debit</t>
  </si>
  <si>
    <t>Credit</t>
  </si>
  <si>
    <t>BANK CHARGES - ALLIED BANK LIMITED</t>
  </si>
  <si>
    <t>(In '000')</t>
  </si>
  <si>
    <t>September 30,</t>
  </si>
  <si>
    <t>Quarter ended
September 30,</t>
  </si>
  <si>
    <t>Brokerage,Settlement and bank charges</t>
  </si>
  <si>
    <t>Re-designation of Equity investment at the beginnig of period</t>
  </si>
  <si>
    <t>previously classified as Available for sale</t>
  </si>
  <si>
    <t>Profit on Bank Deposits</t>
  </si>
  <si>
    <t>Purchase of Nil (2018: Nil) shares</t>
  </si>
  <si>
    <t>Sales of Nil (2018: Nil shares)</t>
  </si>
  <si>
    <t>Interloop Limited</t>
  </si>
  <si>
    <t>Asghari Beg Memorial Trust</t>
  </si>
  <si>
    <t>The Fund is categorised as "Shariah Compliant Islamic Equity Scheme" and is listed on the Pakistan Stock Exchange Limited. The Fund primarily invests in listed equity securities. It also invests in cash instruments and treasury bills not exceeding 90 days maturity.</t>
  </si>
  <si>
    <t>This condensed interim financial statements have been prepared in accordance with the accounting and reporting standards as applicable in Pakistan which comprises of:</t>
  </si>
  <si>
    <t xml:space="preserve">Provisions of and directives issued under the Companies Act, 2017 along with part VIIIA of the repealed Companies Ordinance, 1984; and  </t>
  </si>
  <si>
    <t>Non-Banking Finance Companies (Establishment and Regulations) Rules, 2003 (The NBFC Rules), Non-Banking Finance Companies and Notified Entities Regulations, 2008 (The NBFC Regulations) and requirement of the Trust Deed.</t>
  </si>
  <si>
    <t>Basis of Measurement</t>
  </si>
  <si>
    <t>Functional and presentation currency</t>
  </si>
  <si>
    <t>This condensed interim financial information have been prepared on the basis of historical cost convention except that investments have been included at fair value.</t>
  </si>
  <si>
    <t>This condensed interim financial information is presented in Pak Rupees which is the functional and presentation currency of the Fund.</t>
  </si>
  <si>
    <t>In compliance with schedule V of the NBFC Regulations the Directors of the Management Company, hereby declare that this condensed interim financial statement give a true and fair view of the Fund.</t>
  </si>
  <si>
    <t>SIGNIFICANT ACCOUNTING POLICIES</t>
  </si>
  <si>
    <t xml:space="preserve">Amendments to certain existing standards and interpretations on approved accounting standards effective during the period were not relevant and does not have any significant impact on the Fund’s operations or a change in accounting policies of the Fund, therefore, have not been detailed in these condensed interim financial statements. </t>
  </si>
  <si>
    <t>Estimates and Judgements</t>
  </si>
  <si>
    <t xml:space="preserve">Financial Risk Management </t>
  </si>
  <si>
    <t>7.1</t>
  </si>
  <si>
    <t xml:space="preserve">June 30, </t>
  </si>
  <si>
    <t>PAYABLE TO MCB-ARIF HABIB SAVINGS &amp; INVESTMENTS</t>
  </si>
  <si>
    <t>'---- (Rupees in '000) ----</t>
  </si>
  <si>
    <t>Management remuneration payable</t>
  </si>
  <si>
    <t>Sindh Sales Tax payable on remuneration of the</t>
  </si>
  <si>
    <t>Allocated expenses including indirect taxes</t>
  </si>
  <si>
    <t>Sales load payable</t>
  </si>
  <si>
    <t>Marketing and Selling Payable</t>
  </si>
  <si>
    <t xml:space="preserve">     LIMITED - MANAGEMENT COMPANY</t>
  </si>
  <si>
    <t>Uptil June 19, 2019 in accordance with Regulation 60 of the NBFC Regulations, the Management Company was entitled to charge expenses related to registrar services, accounting, operations and valuation services, related to a Collective Investment Scheme (CIS) at the rate of 0.1% of the average annual net assets of the scheme or actual whichever is less. SECP vide SRO 639(I)/2019 dated June 20, 2019 has removed the maximum cap of 0.1%. Accordingly, the Management Company can now charge actual expenses related to registrar services, accounting, operations and valuation services to the CIS.</t>
  </si>
  <si>
    <t>SECP vide SRO 639(I)/2019 dated June 20, 2019 has allowed the Asset Management Companies to charge selling and marketing expenses to all categories of open-end mutual funds (except fund of funds). Furthermore, maximum cap of selling and marketing expense of 0.4% per annum has also been removed. Accordingly, such expenses have been charged to the Fund being lower than actual expenses incurred.</t>
  </si>
  <si>
    <t>PAYABLE TO THE CENTRAL DEPOSITORY COMPANY</t>
  </si>
  <si>
    <t>Sindh Sales Tax on remuneration payable</t>
  </si>
  <si>
    <t xml:space="preserve">PAYABLE TO THE SECURITIES AND EXCHANGE </t>
  </si>
  <si>
    <t>Annual fee</t>
  </si>
  <si>
    <t xml:space="preserve">    OF PAKISTAN LIMITED - TRUSTEE</t>
  </si>
  <si>
    <t xml:space="preserve">    COMMISSION OF PAKISTAN (SECP)</t>
  </si>
  <si>
    <t>Earnings/(Loss) per unit based on cumulative weighted average units for the period has not been disclosed as in the opinion of the Management Company, the determination of the same is not practicable.</t>
  </si>
  <si>
    <t xml:space="preserve">Figures have been rounded off to the nearest thousand rupees, unless otherwise specified. </t>
  </si>
  <si>
    <t>Corresponding figures have been reclassified and rearranged in these condensed interim financial statements, wherever necessary, for the purpose of better presentation. However, no significant rearrangements or reclassifications were made in these condensed interim financial statements to report.</t>
  </si>
  <si>
    <t>These condensed interim financial statements were authorized for issue on _____________ by the Board of Directors of the Management Company.</t>
  </si>
  <si>
    <t>Shariah advisory fee Payable</t>
  </si>
  <si>
    <t>Alhamra Islamic Stock Fund (the Fund) was established under a Trust Deed executed between Arif Habib Investments Limited (AHIL) as Management Company and Central Depository Company of Pakistan Limited (CDC) as Trustee on May 26, 2004. Pursuant to the merger of MCB Asset Management Company Limited with and into Arif Habib Investments Limited (AHIL), the name of AHIL has been changed to MCB-Arif Habib Savings and Investments Limited.</t>
  </si>
  <si>
    <t xml:space="preserve">SECP, vide SRO no. 685 (I)/2019 dated June 28, 2019, revised the rate of annual fee at 0.02% (2019: 0.095%) of net assets on all categories of Collective Investment Schemes which is effective from July 01, 2019. </t>
  </si>
  <si>
    <t>Sindh Sales Tax on remuneration of the Management Company</t>
  </si>
  <si>
    <t>10.1</t>
  </si>
  <si>
    <t>(Decrease) / Increase in liabilities</t>
  </si>
  <si>
    <t>International Industries Limited</t>
  </si>
  <si>
    <t>Refinery</t>
  </si>
  <si>
    <t>Cherat Cement Company Limited</t>
  </si>
  <si>
    <t>Fauji Cement Company Limited</t>
  </si>
  <si>
    <t>BANK BALANCES - HABIB METRO BANK - MAIN BRANCH</t>
  </si>
  <si>
    <t>BANK BALANCES - FAYSAL BANK LIMITED-ISLAMIC</t>
  </si>
  <si>
    <t>RECEIVABLE AGAINST SALE OF UNITS</t>
  </si>
  <si>
    <t>Profit Receivable - Faysal Bank Limited -Islamic</t>
  </si>
  <si>
    <t>Profit On - Faysal Bank Limited - Islamic</t>
  </si>
  <si>
    <t>As at September 30, 2020</t>
  </si>
  <si>
    <t>As at 
July 01, 2020</t>
  </si>
  <si>
    <t>For the Quarter ended September 30, 2020</t>
  </si>
  <si>
    <t>Net Profit/(Loss) for the period before taxation</t>
  </si>
  <si>
    <t>Avanceon Limited</t>
  </si>
  <si>
    <t>Unity Foods Limited</t>
  </si>
  <si>
    <t>8.</t>
  </si>
  <si>
    <t>9.</t>
  </si>
  <si>
    <t>Earning / (Loss) per unit</t>
  </si>
  <si>
    <t>Sale of Nil (2018: 19,500 ) shares</t>
  </si>
  <si>
    <t>Thatta Cement Company Limited *</t>
  </si>
  <si>
    <t>**  These are not related parties &amp; are dislosed for comparative purposes.</t>
  </si>
  <si>
    <t>The Pakistan Credit Rating Agency Limited (PACRA) has assigned asset manager rating of 'AM1' dated October 06, 2020 to the Management Company.</t>
  </si>
  <si>
    <t xml:space="preserve">Chief Executive </t>
  </si>
  <si>
    <t>12.</t>
  </si>
  <si>
    <t>13.1</t>
  </si>
  <si>
    <t>13.2</t>
  </si>
  <si>
    <t>Capital gain / (loss) on sale of investments</t>
  </si>
  <si>
    <t>Net Income / (Loss) for the period</t>
  </si>
  <si>
    <t>Net Income / (Loss) for the period before taxation</t>
  </si>
  <si>
    <t>- Excluding to capital gains</t>
  </si>
  <si>
    <t>Net unrealised appreciation / (diminution) in fair value of</t>
  </si>
  <si>
    <t>Total Income / (Loss)</t>
  </si>
  <si>
    <t>AS AT SEPTEMBER 30, 2021</t>
  </si>
  <si>
    <t>FOR THE QUARTER ENDED SEPTEMBER 30, 2021</t>
  </si>
  <si>
    <t>BANK BALANCES - MCB ISLAMIC BANK LIMITED - SHAHRA-E-FAISAL BRANCH</t>
  </si>
  <si>
    <t>BANK BALANCES -Soneri Bank Islamic-Cloth Market Branch</t>
  </si>
  <si>
    <t>Bank Balances - National Bank Of Pakistan  Islamic-Tariq Road Branch</t>
  </si>
  <si>
    <t>BANK BALANCES  - ASKARI BANK LIMITED- CLOTH MARKET BRANCH</t>
  </si>
  <si>
    <t>Profit Receivable -National Bank Of Pakistan Islamic-Tariq Road Branch</t>
  </si>
  <si>
    <t>Advance Against Bookbuilding</t>
  </si>
  <si>
    <t>Recievable Against Bonus Shares Withheld</t>
  </si>
  <si>
    <t>Profit On - Silk Bank Limited - Main Branch</t>
  </si>
  <si>
    <t>Profit on -Soneri Bank Islamic-Cloth Market Branch</t>
  </si>
  <si>
    <t>Profit On -National Bank Of Pakistan Islamic-Tariq Road Branch</t>
  </si>
  <si>
    <t>Profit On - ASKARI BANK LIMITED- CLOTH MARKET BRANCH</t>
  </si>
  <si>
    <t>BANK CHARGES - FAYSAL BANK LIMITED</t>
  </si>
  <si>
    <t>Advances and deposits</t>
  </si>
  <si>
    <t>Amount of Issuance</t>
  </si>
  <si>
    <t>Issuance Units</t>
  </si>
  <si>
    <t>Ex-Nav</t>
  </si>
  <si>
    <t>Capital Value</t>
  </si>
  <si>
    <t>Portion of Element</t>
  </si>
  <si>
    <t>In Amount</t>
  </si>
  <si>
    <t>In Units</t>
  </si>
  <si>
    <t>Out Amount</t>
  </si>
  <si>
    <t>Out Units</t>
  </si>
  <si>
    <t>Amount of Redemption</t>
  </si>
  <si>
    <t>Redemption Units</t>
  </si>
  <si>
    <t>Portion of element</t>
  </si>
  <si>
    <t>Payable against redemption of units</t>
  </si>
  <si>
    <t>O</t>
  </si>
  <si>
    <t>E</t>
  </si>
  <si>
    <t>Redemption of 93,293,390 units (2020: 155,247,393 units):</t>
  </si>
  <si>
    <t>The Fund's financial risk management objectives and policies are consistent with that disclosed in the financial statements as at and for the year ended 30 June 2021.</t>
  </si>
  <si>
    <t>MCB Shaeheen</t>
  </si>
  <si>
    <t>MCB Islamic</t>
  </si>
  <si>
    <t>These include Rs.17.66 (30 June 2021: Rs. 4.428) million held with MCB Bank Limited (a related party).</t>
  </si>
  <si>
    <t>These carry profit at rates ranging between 6.5% to 7.05% (June 30, 2021 5.85% to 6.85%) per annum. These include Rs. 0.01 million (June 30, 2021 Rs 0.01 million) held with MCB Islamic Bank Limited (related parties).</t>
  </si>
  <si>
    <t>As at July 01, 2021</t>
  </si>
  <si>
    <t>Balance as at September 30, 2021</t>
  </si>
  <si>
    <t>Total as at September 30, 2021 (Unaudited)</t>
  </si>
  <si>
    <t>Total as at June 30, 2021 (Audited)</t>
  </si>
  <si>
    <t>There were no contingencies and commitments outstanding as at September 30, 2021 and June 30, 2021.</t>
  </si>
  <si>
    <t>The Fund's income is exempt from income tax as per clause (99) of part I of the Second Schedule to the Income Tax Ordinance, 2001 subject to the condition that not less than 90% of the accounting income available for distribution for the year as reduced by capital gains whether realized or unrealized is distributed amongst the unit holders by way of cash dividend. Furthermore, as per regulation 63 of the Non-Banking Finance Companies and Notified Entities Regulation, 2008, the Fund is required to distribute 90% of the net accounting income available for distribution other than capital gains to the unit holders in cash. The Fund is also exempt from the provision of Section 113 (minimum tax) under clause 11A of Part IV of the Second Schedule to the Income Tax Ordinance, 2001. The management intends to distribute the income to be earned by the Fund during the year ending June 30, 2021 to the unit holders in cash in the manner as explained above. Accordingly, no provision for taxation has been made in these condensed interim financial statements.</t>
  </si>
  <si>
    <t>As at 
July 01, 2021</t>
  </si>
  <si>
    <t>As at September 30, 2021</t>
  </si>
  <si>
    <t>For the Quarter ended September 30, 2021</t>
  </si>
  <si>
    <t>Check Dividend</t>
  </si>
  <si>
    <t>Aug and Sep</t>
  </si>
  <si>
    <t>Automobile Assembler</t>
  </si>
  <si>
    <t>Ghandhara Nissan Limited</t>
  </si>
  <si>
    <t>Honda Atlas Cars(Pakistan) Limited</t>
  </si>
  <si>
    <t>Millat Tractors Limited</t>
  </si>
  <si>
    <t>Pak Suzuki Motors Company Limited</t>
  </si>
  <si>
    <t>Automobile Parts &amp; Accessories</t>
  </si>
  <si>
    <t>Panther Tyres Limited</t>
  </si>
  <si>
    <t>Cable &amp; Electrical Goods</t>
  </si>
  <si>
    <t>Kohat Cement Company Limited</t>
  </si>
  <si>
    <t>Chemicals</t>
  </si>
  <si>
    <t>Dynea Pakistan Limited</t>
  </si>
  <si>
    <t>Commercial Banks</t>
  </si>
  <si>
    <t>Bankislami Pakistan Limited</t>
  </si>
  <si>
    <t>AGHA STEEL IND. LTD</t>
  </si>
  <si>
    <t>International Steels Limited</t>
  </si>
  <si>
    <t>Mughal Iron &amp; Steel Industries Limited</t>
  </si>
  <si>
    <t>Fauji Fertilizer Bin Qasim Limited</t>
  </si>
  <si>
    <t>Food &amp; Personal Care Products</t>
  </si>
  <si>
    <t>Al Shaheer Corporation</t>
  </si>
  <si>
    <t>The Organic Meat Company Limited</t>
  </si>
  <si>
    <t>Glass &amp; Ceramics</t>
  </si>
  <si>
    <t>Shabbir Tiles &amp; Ceramics Limited</t>
  </si>
  <si>
    <t>Shifa International Hospitals</t>
  </si>
  <si>
    <t>Tri-Pak Films</t>
  </si>
  <si>
    <t>Oil &amp; Gas Exploration Companies</t>
  </si>
  <si>
    <t>Oil And Gas Marketing Companies</t>
  </si>
  <si>
    <t>Pakistan State Oil Company Limited</t>
  </si>
  <si>
    <t>Shell (Pakistan) Limited</t>
  </si>
  <si>
    <t>Sui Northern Gas Pipelines Limited</t>
  </si>
  <si>
    <t>Paper And Board</t>
  </si>
  <si>
    <t>Cherat Packaging Limited</t>
  </si>
  <si>
    <t>Glaxosmithkline Consumer Healthcare Pakistan Limited</t>
  </si>
  <si>
    <t>Highnoon Laboratories Limited</t>
  </si>
  <si>
    <t>Power Generation &amp; Distribution</t>
  </si>
  <si>
    <t>Attock Refinery Limited</t>
  </si>
  <si>
    <t>Byco Petroleum Pakistan Limited</t>
  </si>
  <si>
    <t>Technology &amp; Communications</t>
  </si>
  <si>
    <t>TRG Pakistan Limited</t>
  </si>
  <si>
    <t>Textile Composite</t>
  </si>
  <si>
    <t>Transport</t>
  </si>
  <si>
    <t>Pakistan International Bulk Terminal Limited</t>
  </si>
  <si>
    <t>Oil &amp; Gas Development Company Limited***</t>
  </si>
  <si>
    <t>Hub Power Company Limited***</t>
  </si>
  <si>
    <t>Agriauto Industires Limited**</t>
  </si>
  <si>
    <t>Thal Limited**</t>
  </si>
  <si>
    <t>K-Electric Limited*</t>
  </si>
  <si>
    <t>Being an Islamic Fund, all the activities of the Fund are undertaken in accordance with the Islamic Shariah rules and
principles. The Management Company has appointed a Shariah Supervisory Council whose advice is followed to
ensure that activities of the Fund are in compliance with Shariah.</t>
  </si>
  <si>
    <t>Formation of the Fund as a closed-end fund was authorized by SECP on 13 May 2004, however with effect from 11</t>
  </si>
  <si>
    <t>November 2010 the Fund was converted into open-end fund.</t>
  </si>
  <si>
    <t>The Management Company of the Fund obtained the requisite license from the Securities and Exchange Commission</t>
  </si>
  <si>
    <t>of Pakistan (SECP) to undertake asset management services under the Non-Banking Finance Companies</t>
  </si>
  <si>
    <t>(Establishment and Regulation) Rules, 2003 (the NBFC Rules). The registered office of the Company is situated at 2nd</t>
  </si>
  <si>
    <t>Floor, Adamjee House, I.I Chundrigar Road, Karachi, Pakistan.</t>
  </si>
  <si>
    <t>This condensed interim financial information does not include all the information and disclosures required for full annual financial statements and should be read in conjunction with the financial statements for the year ended 30 June 2021.</t>
  </si>
  <si>
    <t>The comparative in the statement of assets and liabilities presented in the condensed interim financial information as at 30 September 2021 have been extracted from the audited financial statements of the Fund for the year ended 30 June 2021, whereas the comparatives in the condensed interim income statement, condensed interim cash flow statement, condensed interim distribution statement and condensed interim statement of movement in unit holders' funds are stated from unaudited condensed interim financial information for the quarter ended 30 September 2020.</t>
  </si>
  <si>
    <t>The accounting policies adopted for the preparation of these condensed interim financial statements are the same as those applied in the preparation of the annual published financial statements of the Fund for the period ended June 30, 2021.</t>
  </si>
  <si>
    <t xml:space="preserve">
The preparation of condensed interim financial information requires management to make judgments, estimates and assumptions that affect the application of accounting policies and the reported amounts of assets and liabilities, income and expenses. Actual results may differ from these estimates. In preparing this condensed interim financial information, the significant judgments made by management in applying accounting policies and the key sources of estimation uncertainty were the same as those that applied to financial statements as at and for the year ended 30 June 2021.
</t>
  </si>
  <si>
    <t>Investments Limited</t>
  </si>
  <si>
    <t xml:space="preserve">MCB-Arif Habib Savings And - </t>
  </si>
  <si>
    <t>Hyundai Nishat Motor Private Limited -</t>
  </si>
  <si>
    <t xml:space="preserve"> Employees Provident Fund</t>
  </si>
  <si>
    <t>MCBFSL Trustee Alhamra Smart Portfolio</t>
  </si>
  <si>
    <t>Purchase 395,700 (2020: 635,000) shares</t>
  </si>
  <si>
    <t>Sales of 17,000 Shares (2020 Nil) shares</t>
  </si>
  <si>
    <t>Sales of Nil (2020: 1,060,500) shares</t>
  </si>
  <si>
    <t>Purchase of Nil (2020: 1,336,000) shares</t>
  </si>
  <si>
    <t>Sales of 173,616 (2020: 590,000) shares</t>
  </si>
  <si>
    <t>400,000 shares held (June 30, 2020: 573,616 Shares)</t>
  </si>
  <si>
    <t>378,700 shares held (June 30, 2020: Nil shares)</t>
  </si>
  <si>
    <t>Issue of 118,981,400 units (2020: 181,855,267 units):</t>
  </si>
  <si>
    <t xml:space="preserve">Sindh Revenue Board (SRB) through its letter dated August 12, 2021 received on August 13, 2021 has intimated Mutual Funds Association of Pakistan's (MUFAP) that the mutual funds do not qualify as Financial Institutions / Industrial Establishments and are therefore, not liable to pay the Sindh Workers’ Welfare Fund (SWWF) contributions. This development was discussed at MUFAP level and was also been taken up with the the Securities and Exchange Commission of Pakistan (SECP). All the Asset Management Companies, in consultation with SECP, have reversed the cumulative provision for SWWF recognised in the financial statements of the Funds till August 12, 2021 on August 13, 2021. </t>
  </si>
  <si>
    <t>SECP has also given its concurrence for recording reversal of provision of SWWF on the day letter was received by MUFAP. This reversal of provision has contributed towards an unusual increase in NAV of the Fund on August 13, 2021. This is one-off event and is not likely to be repeated in the future.</t>
  </si>
  <si>
    <t xml:space="preserve">Going forward, no provision for SWWF would be recognised in the financial statements of the Fund. </t>
  </si>
  <si>
    <t>Reversal of Provision against Sindh Workers' Welfare Fund</t>
  </si>
  <si>
    <t>Net Income / (Loss) from operating activities</t>
  </si>
  <si>
    <t>There is no change in the status of Federal Excise Duty as reported in the annual financial statements of the Fund for the period ended June 30, 2021. Had the said provision for FED not been recorded in the condensed interim financial information of the Fund, the net asset value of the Fund as at September 30, 2021 would have been higher/lower by Re. 0.0177 per unit (June 30, 2021: Re. 0.0193 per unit).</t>
  </si>
  <si>
    <t xml:space="preserve">The annualized total expense ratio of the Fund based on the current period results is 4.52% (September 30, 2020: 5.59%) and this includes 0.28% (September 30, 2020: 1.39%) representing government levy, SECP fee etc. </t>
  </si>
  <si>
    <t>FAIR VALUE MEASUREMENTS</t>
  </si>
  <si>
    <t>Fair value is the price that would be received to sell an asset or paid to transfer a liability in an orderly transaction between market participants at the measurement date. Consequently, differences can arise between carrying values and the fair value estimates.</t>
  </si>
  <si>
    <t>Underlying the definition of fair value is the presumption that the Fund is a going concern without any intention or requirement to curtail materially the scale of its operations or to undertake a transaction on adverse terms.</t>
  </si>
  <si>
    <t>Financial assets which are tradable in an open market are revalued at the market prices prevailing on the statement of assets and liabilities date. The estimated fair value of all other financial assets and liabilities is considered not to be significantly different from the respective book values.</t>
  </si>
  <si>
    <t>Fair value hierarchy</t>
  </si>
  <si>
    <t>International Financial Reporting Standard 13, 'Fair Value Measurement' requires the Fund to classify assets using a fair value hierarchy that reflects the significance of the inputs used in making the measurements. The fair value hierarchy has the following levels:</t>
  </si>
  <si>
    <t>Level 1: quoted prices (unadjusted) in active markets for identical assets or liabilities;</t>
  </si>
  <si>
    <t>Level 2: inputs other than quoted prices included within level 1 that are observable for the asset or liability either directly (i.e. as prices) or indirectly (i.e. derived from prices); and</t>
  </si>
  <si>
    <t>Level 3: inputs for the asset or liability that are not based on observable market data (i.e. unobservable inputs).</t>
  </si>
  <si>
    <t>Impact of COVID-19</t>
  </si>
  <si>
    <t>A novel strain of coronavirus (COVID-19) was classified as a pandemic by the World Health Organization on March 11, 2020, impacting countries globally. Measures taken to contain the spread of the virus, including lock-downs, travel bans, quarantines, social distancing, and closures of non-essential services and factories triggered significant disruptions to businesses worldwide and in Pakistan, resulting in an economic slowdown. During the lockdown that lasted from March to May 2020, the funds continued their activity, as the Pakistan Stock Exchange and the money markets continued trading. Management Company is of the view that while COVID-19 and its resulting containment measures have affected the economy, investors’ confidence and adequate steps from the government and regulators have spearheaded recovery and subsequent events reflect that in due course, things would be normalised.</t>
  </si>
  <si>
    <t>The annexed notes from 1 to 17 form an integral part of these condensed interim financial statements.</t>
  </si>
  <si>
    <t>7.1.1</t>
  </si>
  <si>
    <t>As at Septmber 30, 2021, the bonus shares of the Equity Sub - Fund withheld by certain companies at the time of declaration of bonus shares amounted to Rs.0.055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</si>
</sst>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1" formatCode="_(* #,##0_);_(* \(#,##0\);_(* &quot;-&quot;_);_(@_)"/>
    <numFmt numFmtId="43" formatCode="_(* #,##0.00_);_(* \(#,##0.00\);_(* &quot;-&quot;??_);_(@_)"/>
    <numFmt numFmtId="164" formatCode="_-* #,##0.00_-;\-* #,##0.00_-;_-* &quot;-&quot;??_-;_-@_-"/>
    <numFmt numFmtId="165" formatCode="&quot;$&quot;\ #,##0.00;&quot;$&quot;\ \-#,##0.00"/>
    <numFmt numFmtId="166" formatCode="_(* #,##0_);_(* \(#,##0\);_(* &quot;-&quot;??_);_(@_)"/>
    <numFmt numFmtId="167" formatCode="_(* #,##0.00000_);_(* \(#,##0.00000\);_(* &quot;-&quot;??_);_(@_)"/>
    <numFmt numFmtId="168" formatCode="_(* #,##0.0000_);_(* \(#,##0.0000\);_(* &quot;-&quot;??_);_(@_)"/>
    <numFmt numFmtId="169" formatCode="_-* #,##0_-;\-* #,##0_-;_-* &quot;-&quot;??_-;_-@_-"/>
    <numFmt numFmtId="170" formatCode="_ * #,##0.00_)_ _ ;_ * \(#,##0.00\)_ _ ;_ * &quot;-&quot;??_)_ _ ;_ @_ "/>
    <numFmt numFmtId="171" formatCode="#,##0_);\(#,##0\);_(* &quot;-&quot;?_);_(@_)"/>
    <numFmt numFmtId="172" formatCode="00000"/>
    <numFmt numFmtId="173" formatCode="0."/>
    <numFmt numFmtId="174" formatCode="0.0"/>
    <numFmt numFmtId="175" formatCode="_([$€-2]* #,##0.00_);_([$€-2]* \(#,##0.00\);_([$€-2]* &quot;-&quot;??_)"/>
    <numFmt numFmtId="176" formatCode="#,##0.00_);\(#,##0.00\);_(* &quot;-&quot;?_);_(@_)"/>
    <numFmt numFmtId="177" formatCode="[$-409]dddd\,\ mmmm\ dd\,\ yyyy"/>
    <numFmt numFmtId="178" formatCode="_(* #,##0.0_);_(* \(#,##0.0\);_(* &quot;-&quot;?_);_(@_)"/>
    <numFmt numFmtId="179" formatCode="_(* #,##0_);_(* \(#,##0\);_(* &quot;-&quot;?_);_(@_)"/>
    <numFmt numFmtId="180" formatCode="[$-409]mmmm\ d\,\ yyyy;@"/>
    <numFmt numFmtId="181" formatCode="0.0."/>
    <numFmt numFmtId="182" formatCode="#,##0.000"/>
    <numFmt numFmtId="183" formatCode="#,##0_);\(#,##0\);_(* &quot;-&quot;??_);_(@_)"/>
  </numFmts>
  <fonts count="43">
    <font>
      <sz val="11"/>
      <color theme="1"/>
      <name val="Calibri"/>
      <family val="2"/>
      <scheme val="minor"/>
    </font>
    <font>
      <b/>
      <sz val="11"/>
      <color theme="1"/>
      <name val="Calibri"/>
      <family val="2"/>
      <scheme val="minor"/>
    </font>
    <font>
      <sz val="11"/>
      <color theme="1"/>
      <name val="Calibri"/>
      <family val="2"/>
      <scheme val="minor"/>
    </font>
    <font>
      <sz val="10"/>
      <name val="Arial"/>
      <family val="2"/>
    </font>
    <font>
      <sz val="12"/>
      <name val="Times New Roman"/>
      <family val="1"/>
    </font>
    <font>
      <sz val="11"/>
      <color theme="1"/>
      <name val="Arial"/>
      <family val="2"/>
    </font>
    <font>
      <b/>
      <sz val="11"/>
      <color theme="1"/>
      <name val="Arial"/>
      <family val="2"/>
    </font>
    <font>
      <i/>
      <sz val="11"/>
      <color theme="1"/>
      <name val="Arial"/>
      <family val="2"/>
    </font>
    <font>
      <b/>
      <sz val="11"/>
      <color rgb="FFFF0000"/>
      <name val="Arial"/>
      <family val="2"/>
    </font>
    <font>
      <b/>
      <sz val="11"/>
      <name val="Arial"/>
      <family val="2"/>
    </font>
    <font>
      <sz val="11"/>
      <name val="Arial"/>
      <family val="2"/>
    </font>
    <font>
      <b/>
      <i/>
      <sz val="11"/>
      <color theme="1"/>
      <name val="Arial"/>
      <family val="2"/>
    </font>
    <font>
      <b/>
      <sz val="10"/>
      <name val="Arial"/>
      <family val="2"/>
    </font>
    <font>
      <sz val="12"/>
      <name val="Arial"/>
      <family val="2"/>
    </font>
    <font>
      <sz val="11"/>
      <color indexed="8"/>
      <name val="Arial"/>
      <family val="2"/>
    </font>
    <font>
      <sz val="11"/>
      <name val="Times New Roman"/>
      <family val="1"/>
    </font>
    <font>
      <i/>
      <sz val="10"/>
      <name val="CG Omega"/>
      <family val="2"/>
    </font>
    <font>
      <sz val="10"/>
      <name val="Times New Roman"/>
      <family val="1"/>
    </font>
    <font>
      <sz val="10"/>
      <color indexed="8"/>
      <name val="MS Sans Serif"/>
      <family val="2"/>
    </font>
    <font>
      <sz val="11"/>
      <color indexed="8"/>
      <name val="Times New Roman"/>
      <family val="1"/>
    </font>
    <font>
      <sz val="10"/>
      <color indexed="8"/>
      <name val="Arial"/>
      <family val="2"/>
    </font>
    <font>
      <sz val="12"/>
      <name val="Times New Roman "/>
    </font>
    <font>
      <b/>
      <sz val="9"/>
      <color indexed="8"/>
      <name val="Times New Roman"/>
      <family val="1"/>
    </font>
    <font>
      <b/>
      <sz val="10"/>
      <color theme="1"/>
      <name val="Arial"/>
      <family val="2"/>
    </font>
    <font>
      <sz val="10"/>
      <color theme="1"/>
      <name val="Arial"/>
      <family val="2"/>
    </font>
    <font>
      <i/>
      <sz val="10"/>
      <color theme="1"/>
      <name val="Arial"/>
      <family val="2"/>
    </font>
    <font>
      <b/>
      <i/>
      <sz val="10"/>
      <color theme="1"/>
      <name val="Arial"/>
      <family val="2"/>
    </font>
    <font>
      <sz val="10"/>
      <color rgb="FF000000"/>
      <name val="Arial"/>
      <family val="2"/>
    </font>
    <font>
      <b/>
      <sz val="10"/>
      <color rgb="FF000000"/>
      <name val="Arial"/>
      <family val="2"/>
    </font>
    <font>
      <sz val="10"/>
      <color indexed="8"/>
      <name val="Times New Roman"/>
      <family val="1"/>
    </font>
    <font>
      <b/>
      <sz val="10"/>
      <color indexed="8"/>
      <name val="Arial"/>
      <family val="2"/>
    </font>
    <font>
      <sz val="9"/>
      <name val="Arial"/>
      <family val="2"/>
    </font>
    <font>
      <sz val="10"/>
      <color theme="1"/>
      <name val="Calibri"/>
      <family val="2"/>
      <scheme val="minor"/>
    </font>
    <font>
      <b/>
      <sz val="10"/>
      <color theme="0"/>
      <name val="Arial"/>
      <family val="2"/>
    </font>
    <font>
      <sz val="11"/>
      <color rgb="FF000000"/>
      <name val="Calibri"/>
      <family val="2"/>
      <scheme val="minor"/>
    </font>
    <font>
      <sz val="11"/>
      <color rgb="FF1F497D"/>
      <name val="Calibri"/>
      <family val="2"/>
      <scheme val="minor"/>
    </font>
    <font>
      <sz val="9"/>
      <name val="Calibri"/>
      <family val="2"/>
      <scheme val="minor"/>
    </font>
    <font>
      <b/>
      <sz val="9"/>
      <name val="Calibri"/>
      <family val="2"/>
      <scheme val="minor"/>
    </font>
    <font>
      <b/>
      <sz val="10"/>
      <color rgb="FFFF0000"/>
      <name val="Arial"/>
      <family val="2"/>
    </font>
    <font>
      <b/>
      <sz val="8"/>
      <name val="Arial"/>
      <family val="2"/>
    </font>
    <font>
      <sz val="8"/>
      <name val="Arial"/>
      <family val="2"/>
    </font>
    <font>
      <b/>
      <sz val="8"/>
      <name val="Arial Narrow"/>
      <family val="2"/>
    </font>
    <font>
      <sz val="8"/>
      <name val="Arial Narrow"/>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s>
  <borders count="36">
    <border>
      <left/>
      <right/>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86">
    <xf numFmtId="0" fontId="0" fillId="0" borderId="0"/>
    <xf numFmtId="165" fontId="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0" fontId="4" fillId="0" borderId="0"/>
    <xf numFmtId="0" fontId="3" fillId="0" borderId="0" applyFont="0" applyFill="0" applyBorder="0" applyAlignment="0" applyProtection="0"/>
    <xf numFmtId="0" fontId="3" fillId="0" borderId="0"/>
    <xf numFmtId="43" fontId="3" fillId="0" borderId="0" applyFont="0" applyFill="0" applyBorder="0" applyAlignment="0" applyProtection="0"/>
    <xf numFmtId="37" fontId="13" fillId="0" borderId="0"/>
    <xf numFmtId="0" fontId="15" fillId="0" borderId="0">
      <protection locked="0"/>
    </xf>
    <xf numFmtId="164" fontId="3" fillId="0" borderId="0" applyFont="0" applyFill="0" applyBorder="0" applyAlignment="0" applyProtection="0"/>
    <xf numFmtId="0" fontId="3" fillId="0" borderId="0"/>
    <xf numFmtId="170"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0" fontId="4" fillId="0" borderId="0"/>
    <xf numFmtId="171" fontId="3" fillId="0" borderId="0" applyFont="0" applyFill="0" applyBorder="0" applyAlignment="0" applyProtection="0"/>
    <xf numFmtId="0" fontId="4" fillId="0" borderId="0">
      <protection locked="0"/>
    </xf>
    <xf numFmtId="0" fontId="2" fillId="0" borderId="0"/>
    <xf numFmtId="0" fontId="2" fillId="0" borderId="0"/>
    <xf numFmtId="43" fontId="3" fillId="0" borderId="0" applyFont="0" applyFill="0" applyBorder="0" applyAlignment="0" applyProtection="0"/>
    <xf numFmtId="0" fontId="4" fillId="0" borderId="0">
      <protection locked="0"/>
    </xf>
    <xf numFmtId="0" fontId="4" fillId="0" borderId="0">
      <protection locked="0"/>
    </xf>
    <xf numFmtId="0" fontId="4" fillId="0" borderId="0">
      <protection locked="0"/>
    </xf>
    <xf numFmtId="0" fontId="4" fillId="0" borderId="0"/>
    <xf numFmtId="43" fontId="4"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4" fillId="0" borderId="0"/>
    <xf numFmtId="0" fontId="4" fillId="0" borderId="0"/>
    <xf numFmtId="0" fontId="2" fillId="0" borderId="0"/>
    <xf numFmtId="0" fontId="17" fillId="0" borderId="0"/>
    <xf numFmtId="165" fontId="3" fillId="0" borderId="0" applyFont="0" applyFill="0" applyBorder="0" applyAlignment="0" applyProtection="0"/>
    <xf numFmtId="9" fontId="17" fillId="0" borderId="0" applyFont="0" applyFill="0" applyBorder="0" applyAlignment="0" applyProtection="0"/>
    <xf numFmtId="0" fontId="3" fillId="0" borderId="0"/>
    <xf numFmtId="43" fontId="3" fillId="0" borderId="0" applyFont="0" applyFill="0" applyBorder="0" applyAlignment="0" applyProtection="0"/>
    <xf numFmtId="0" fontId="17" fillId="0" borderId="0"/>
    <xf numFmtId="0" fontId="3" fillId="0" borderId="0"/>
    <xf numFmtId="43" fontId="4" fillId="0" borderId="0" applyFont="0" applyFill="0" applyBorder="0" applyAlignment="0" applyProtection="0"/>
    <xf numFmtId="0" fontId="4" fillId="0" borderId="0">
      <alignment vertical="top"/>
    </xf>
    <xf numFmtId="0" fontId="4" fillId="0" borderId="0"/>
    <xf numFmtId="0" fontId="3" fillId="0" borderId="0"/>
    <xf numFmtId="0" fontId="3" fillId="0" borderId="0"/>
    <xf numFmtId="0" fontId="19" fillId="0" borderId="0"/>
    <xf numFmtId="177" fontId="4" fillId="0" borderId="0"/>
    <xf numFmtId="0" fontId="3" fillId="0" borderId="0"/>
    <xf numFmtId="165" fontId="3" fillId="0" borderId="0" applyFont="0" applyFill="0" applyBorder="0" applyAlignment="0" applyProtection="0"/>
    <xf numFmtId="0" fontId="3" fillId="0" borderId="0"/>
    <xf numFmtId="0" fontId="4" fillId="0" borderId="0"/>
    <xf numFmtId="175" fontId="4" fillId="0" borderId="0"/>
    <xf numFmtId="0" fontId="18" fillId="0" borderId="0"/>
    <xf numFmtId="175" fontId="3" fillId="0" borderId="0" applyNumberFormat="0" applyFont="0" applyFill="0" applyBorder="0" applyAlignment="0" applyProtection="0"/>
    <xf numFmtId="0" fontId="20" fillId="0" borderId="0">
      <alignment vertical="top"/>
    </xf>
    <xf numFmtId="0" fontId="2" fillId="0" borderId="0"/>
    <xf numFmtId="0" fontId="3" fillId="0" borderId="0"/>
    <xf numFmtId="0" fontId="3" fillId="0" borderId="0"/>
    <xf numFmtId="0" fontId="19" fillId="0" borderId="0">
      <protection locked="0"/>
    </xf>
    <xf numFmtId="0" fontId="21" fillId="0" borderId="0"/>
    <xf numFmtId="0" fontId="3" fillId="0" borderId="0"/>
    <xf numFmtId="43" fontId="22" fillId="0" borderId="0" applyFont="0" applyFill="0" applyBorder="0" applyAlignment="0" applyProtection="0"/>
    <xf numFmtId="0" fontId="2" fillId="0" borderId="0"/>
    <xf numFmtId="43" fontId="2" fillId="0" borderId="0" applyFont="0" applyFill="0" applyBorder="0" applyAlignment="0" applyProtection="0"/>
    <xf numFmtId="43" fontId="4" fillId="0" borderId="0" applyFont="0" applyFill="0" applyBorder="0" applyAlignment="0" applyProtection="0"/>
    <xf numFmtId="0" fontId="4" fillId="0" borderId="0"/>
    <xf numFmtId="43" fontId="2" fillId="0" borderId="0" applyFont="0" applyFill="0" applyBorder="0" applyAlignment="0" applyProtection="0"/>
    <xf numFmtId="43" fontId="2" fillId="0" borderId="0" applyFont="0" applyFill="0" applyBorder="0" applyAlignment="0" applyProtection="0"/>
    <xf numFmtId="0" fontId="15" fillId="0" borderId="0">
      <alignment vertical="top"/>
    </xf>
    <xf numFmtId="9" fontId="2" fillId="0" borderId="0" applyFont="0" applyFill="0" applyBorder="0" applyAlignment="0" applyProtection="0"/>
    <xf numFmtId="0" fontId="3"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2" fillId="0" borderId="0"/>
    <xf numFmtId="0" fontId="2" fillId="0" borderId="0"/>
    <xf numFmtId="0" fontId="2" fillId="0" borderId="0"/>
    <xf numFmtId="0" fontId="3" fillId="0" borderId="0"/>
    <xf numFmtId="0" fontId="4" fillId="0" borderId="0">
      <protection locked="0"/>
    </xf>
    <xf numFmtId="43" fontId="3" fillId="0" borderId="0" applyFont="0" applyFill="0" applyBorder="0" applyAlignment="0" applyProtection="0"/>
    <xf numFmtId="0" fontId="4" fillId="0" borderId="0"/>
  </cellStyleXfs>
  <cellXfs count="1302">
    <xf numFmtId="0" fontId="0" fillId="0" borderId="0" xfId="0"/>
    <xf numFmtId="0" fontId="5" fillId="0" borderId="0" xfId="2" applyFont="1" applyFill="1"/>
    <xf numFmtId="0" fontId="6" fillId="0" borderId="0" xfId="2" applyFont="1" applyFill="1" applyAlignment="1">
      <alignment horizontal="center"/>
    </xf>
    <xf numFmtId="0" fontId="7" fillId="0" borderId="0" xfId="2" applyFont="1" applyFill="1"/>
    <xf numFmtId="0" fontId="5" fillId="0" borderId="0" xfId="2" applyNumberFormat="1" applyFont="1" applyFill="1"/>
    <xf numFmtId="0" fontId="6" fillId="0" borderId="0" xfId="2" applyNumberFormat="1" applyFont="1" applyFill="1" applyAlignment="1">
      <alignment vertical="top"/>
    </xf>
    <xf numFmtId="0" fontId="7" fillId="0" borderId="0" xfId="2" applyFont="1" applyFill="1" applyAlignment="1">
      <alignment horizontal="center"/>
    </xf>
    <xf numFmtId="166" fontId="5" fillId="0" borderId="0" xfId="1" applyNumberFormat="1" applyFont="1" applyFill="1" applyBorder="1"/>
    <xf numFmtId="166" fontId="5" fillId="0" borderId="0" xfId="2" applyNumberFormat="1" applyFont="1" applyFill="1"/>
    <xf numFmtId="166" fontId="6" fillId="0" borderId="0" xfId="1" applyNumberFormat="1" applyFont="1" applyFill="1"/>
    <xf numFmtId="166" fontId="6" fillId="0" borderId="0" xfId="1" applyNumberFormat="1" applyFont="1" applyFill="1" applyBorder="1"/>
    <xf numFmtId="0" fontId="5" fillId="0" borderId="0" xfId="2" applyNumberFormat="1" applyFont="1" applyFill="1" applyAlignment="1">
      <alignment vertical="top"/>
    </xf>
    <xf numFmtId="166" fontId="6" fillId="0" borderId="0" xfId="2" applyNumberFormat="1" applyFont="1" applyFill="1"/>
    <xf numFmtId="0" fontId="5" fillId="0" borderId="0" xfId="2" applyFont="1" applyFill="1" applyBorder="1"/>
    <xf numFmtId="0" fontId="5" fillId="0" borderId="0" xfId="3" applyFont="1" applyFill="1" applyBorder="1"/>
    <xf numFmtId="0" fontId="6" fillId="0" borderId="0" xfId="2" applyFont="1" applyFill="1" applyAlignment="1">
      <alignment vertical="center"/>
    </xf>
    <xf numFmtId="0" fontId="5" fillId="0" borderId="0" xfId="2" applyFont="1" applyFill="1" applyAlignment="1">
      <alignment vertical="center"/>
    </xf>
    <xf numFmtId="0" fontId="6" fillId="0" borderId="0" xfId="2" applyFont="1" applyFill="1" applyAlignment="1">
      <alignment horizontal="left"/>
    </xf>
    <xf numFmtId="166" fontId="6" fillId="0" borderId="0" xfId="2" applyNumberFormat="1" applyFont="1" applyFill="1" applyAlignment="1"/>
    <xf numFmtId="0" fontId="5" fillId="0" borderId="0" xfId="2" applyNumberFormat="1" applyFont="1" applyFill="1" applyAlignment="1">
      <alignment horizontal="left" vertical="top" indent="2"/>
    </xf>
    <xf numFmtId="0" fontId="6" fillId="0" borderId="0" xfId="6" applyNumberFormat="1" applyFont="1" applyFill="1" applyAlignment="1">
      <alignment horizontal="left"/>
    </xf>
    <xf numFmtId="0" fontId="5" fillId="0" borderId="0" xfId="2" applyFont="1" applyFill="1" applyAlignment="1">
      <alignment horizontal="left"/>
    </xf>
    <xf numFmtId="0" fontId="6" fillId="0" borderId="0" xfId="2" applyFont="1" applyFill="1"/>
    <xf numFmtId="0" fontId="11" fillId="0" borderId="0" xfId="2" applyFont="1" applyFill="1" applyAlignment="1">
      <alignment horizontal="right"/>
    </xf>
    <xf numFmtId="0" fontId="5" fillId="0" borderId="0" xfId="6" applyNumberFormat="1" applyFont="1" applyFill="1" applyAlignment="1"/>
    <xf numFmtId="0" fontId="5" fillId="0" borderId="0" xfId="2" applyFont="1" applyFill="1" applyBorder="1" applyAlignment="1">
      <alignment horizontal="left" vertical="distributed"/>
    </xf>
    <xf numFmtId="0" fontId="6" fillId="0" borderId="0" xfId="2" applyFont="1" applyFill="1" applyBorder="1"/>
    <xf numFmtId="0" fontId="6" fillId="0" borderId="0" xfId="6" applyNumberFormat="1" applyFont="1" applyFill="1" applyBorder="1" applyAlignment="1">
      <alignment horizontal="center" vertical="center"/>
    </xf>
    <xf numFmtId="0" fontId="5" fillId="0" borderId="0" xfId="6" applyNumberFormat="1" applyFont="1" applyFill="1" applyBorder="1" applyAlignment="1">
      <alignment horizontal="center" vertical="center"/>
    </xf>
    <xf numFmtId="166" fontId="6" fillId="0" borderId="0" xfId="2" applyNumberFormat="1" applyFont="1" applyFill="1" applyAlignment="1">
      <alignment horizontal="center"/>
    </xf>
    <xf numFmtId="166" fontId="6" fillId="2" borderId="0" xfId="2" applyNumberFormat="1" applyFont="1" applyFill="1" applyAlignment="1">
      <alignment horizontal="center"/>
    </xf>
    <xf numFmtId="0" fontId="5" fillId="2" borderId="0" xfId="2" applyFont="1" applyFill="1"/>
    <xf numFmtId="166" fontId="5" fillId="0" borderId="0" xfId="6" applyNumberFormat="1" applyFont="1" applyFill="1" applyAlignment="1">
      <alignment horizontal="right"/>
    </xf>
    <xf numFmtId="166" fontId="5" fillId="0" borderId="4" xfId="6" applyNumberFormat="1" applyFont="1" applyFill="1" applyBorder="1" applyAlignment="1">
      <alignment horizontal="right"/>
    </xf>
    <xf numFmtId="166" fontId="5" fillId="2" borderId="0" xfId="6" applyNumberFormat="1" applyFont="1" applyFill="1" applyAlignment="1">
      <alignment horizontal="right"/>
    </xf>
    <xf numFmtId="166" fontId="5" fillId="0" borderId="5" xfId="6" applyNumberFormat="1" applyFont="1" applyFill="1" applyBorder="1" applyAlignment="1">
      <alignment horizontal="right"/>
    </xf>
    <xf numFmtId="166" fontId="5" fillId="0" borderId="0" xfId="6" applyNumberFormat="1" applyFont="1" applyFill="1" applyBorder="1" applyAlignment="1">
      <alignment horizontal="right"/>
    </xf>
    <xf numFmtId="0" fontId="5" fillId="0" borderId="5" xfId="2" applyFont="1" applyFill="1" applyBorder="1"/>
    <xf numFmtId="166" fontId="5" fillId="0" borderId="6" xfId="6" applyNumberFormat="1" applyFont="1" applyFill="1" applyBorder="1" applyAlignment="1">
      <alignment horizontal="right"/>
    </xf>
    <xf numFmtId="166" fontId="5" fillId="2" borderId="0" xfId="6" applyNumberFormat="1" applyFont="1" applyFill="1" applyBorder="1" applyAlignment="1">
      <alignment horizontal="right"/>
    </xf>
    <xf numFmtId="166" fontId="5" fillId="0" borderId="3" xfId="6" applyNumberFormat="1" applyFont="1" applyFill="1" applyBorder="1" applyAlignment="1">
      <alignment horizontal="right"/>
    </xf>
    <xf numFmtId="0" fontId="10" fillId="0" borderId="0" xfId="3" applyFont="1" applyFill="1" applyProtection="1">
      <protection locked="0"/>
    </xf>
    <xf numFmtId="166" fontId="12" fillId="0" borderId="0" xfId="10" applyNumberFormat="1" applyFont="1" applyFill="1"/>
    <xf numFmtId="0" fontId="3" fillId="0" borderId="0" xfId="9" applyFont="1" applyFill="1"/>
    <xf numFmtId="166" fontId="5" fillId="0" borderId="0" xfId="6" applyNumberFormat="1" applyFont="1" applyFill="1" applyBorder="1"/>
    <xf numFmtId="166" fontId="5" fillId="2" borderId="0" xfId="6" applyNumberFormat="1" applyFont="1" applyFill="1" applyBorder="1"/>
    <xf numFmtId="166" fontId="5" fillId="0" borderId="7" xfId="6" applyNumberFormat="1" applyFont="1" applyFill="1" applyBorder="1" applyAlignment="1">
      <alignment horizontal="right"/>
    </xf>
    <xf numFmtId="166" fontId="10" fillId="0" borderId="0" xfId="4" applyNumberFormat="1" applyFont="1" applyFill="1" applyProtection="1">
      <protection locked="0"/>
    </xf>
    <xf numFmtId="10" fontId="10" fillId="0" borderId="0" xfId="5" applyNumberFormat="1" applyFont="1" applyFill="1" applyProtection="1">
      <protection locked="0"/>
    </xf>
    <xf numFmtId="10" fontId="5" fillId="0" borderId="0" xfId="5" applyNumberFormat="1" applyFont="1" applyFill="1"/>
    <xf numFmtId="1" fontId="10" fillId="0" borderId="0" xfId="3" applyNumberFormat="1" applyFont="1" applyFill="1" applyProtection="1">
      <protection locked="0"/>
    </xf>
    <xf numFmtId="166" fontId="10" fillId="0" borderId="0" xfId="3" applyNumberFormat="1" applyFont="1" applyFill="1" applyProtection="1">
      <protection locked="0"/>
    </xf>
    <xf numFmtId="43" fontId="5" fillId="0" borderId="0" xfId="6" applyNumberFormat="1" applyFont="1" applyFill="1" applyBorder="1"/>
    <xf numFmtId="43" fontId="5" fillId="2" borderId="0" xfId="6" applyNumberFormat="1" applyFont="1" applyFill="1" applyBorder="1"/>
    <xf numFmtId="0" fontId="6" fillId="0" borderId="0" xfId="2" applyFont="1" applyFill="1" applyAlignment="1">
      <alignment horizontal="left" indent="14"/>
    </xf>
    <xf numFmtId="0" fontId="5" fillId="0" borderId="0" xfId="2" applyFont="1" applyFill="1" applyAlignment="1">
      <alignment horizontal="left" indent="14"/>
    </xf>
    <xf numFmtId="0" fontId="6" fillId="2" borderId="0" xfId="2" applyFont="1" applyFill="1" applyAlignment="1">
      <alignment vertical="center"/>
    </xf>
    <xf numFmtId="0" fontId="8" fillId="0" borderId="0" xfId="2" applyFont="1" applyFill="1" applyAlignment="1">
      <alignment vertical="center"/>
    </xf>
    <xf numFmtId="0" fontId="5" fillId="2" borderId="0" xfId="6" applyNumberFormat="1" applyFont="1" applyFill="1" applyAlignment="1"/>
    <xf numFmtId="0" fontId="6" fillId="2" borderId="0" xfId="6" applyNumberFormat="1" applyFont="1" applyFill="1" applyAlignment="1"/>
    <xf numFmtId="0" fontId="5" fillId="2" borderId="0" xfId="6" quotePrefix="1" applyNumberFormat="1" applyFont="1" applyFill="1" applyAlignment="1"/>
    <xf numFmtId="0" fontId="5" fillId="2" borderId="0" xfId="2" applyNumberFormat="1" applyFont="1" applyFill="1" applyAlignment="1"/>
    <xf numFmtId="0" fontId="10" fillId="0" borderId="0" xfId="12" applyFont="1" applyFill="1">
      <protection locked="0"/>
    </xf>
    <xf numFmtId="0" fontId="9" fillId="0" borderId="0" xfId="12" applyFont="1" applyFill="1" applyAlignment="1">
      <protection locked="0"/>
    </xf>
    <xf numFmtId="0" fontId="10" fillId="0" borderId="0" xfId="12" applyFont="1" applyFill="1" applyBorder="1">
      <protection locked="0"/>
    </xf>
    <xf numFmtId="0" fontId="9" fillId="0" borderId="0" xfId="12" applyNumberFormat="1" applyFont="1" applyFill="1" applyAlignment="1">
      <protection locked="0"/>
    </xf>
    <xf numFmtId="0" fontId="10" fillId="0" borderId="0" xfId="12" applyNumberFormat="1" applyFont="1" applyFill="1" applyAlignment="1">
      <protection locked="0"/>
    </xf>
    <xf numFmtId="166" fontId="10" fillId="0" borderId="0" xfId="12" applyNumberFormat="1" applyFont="1" applyFill="1" applyBorder="1">
      <protection locked="0"/>
    </xf>
    <xf numFmtId="166" fontId="10" fillId="0" borderId="0" xfId="10" applyNumberFormat="1" applyFont="1" applyFill="1" applyBorder="1" applyProtection="1">
      <protection locked="0"/>
    </xf>
    <xf numFmtId="166" fontId="9" fillId="0" borderId="3" xfId="12" applyNumberFormat="1" applyFont="1" applyFill="1" applyBorder="1">
      <protection locked="0"/>
    </xf>
    <xf numFmtId="0" fontId="9" fillId="0" borderId="0" xfId="9" applyFont="1" applyFill="1" applyBorder="1" applyAlignment="1">
      <alignment horizontal="center"/>
    </xf>
    <xf numFmtId="166" fontId="10" fillId="0" borderId="3" xfId="12" applyNumberFormat="1" applyFont="1" applyFill="1" applyBorder="1">
      <protection locked="0"/>
    </xf>
    <xf numFmtId="166" fontId="9" fillId="0" borderId="0" xfId="12" applyNumberFormat="1" applyFont="1" applyFill="1" applyBorder="1">
      <protection locked="0"/>
    </xf>
    <xf numFmtId="166" fontId="10" fillId="0" borderId="0" xfId="12" applyNumberFormat="1" applyFont="1" applyFill="1">
      <protection locked="0"/>
    </xf>
    <xf numFmtId="166" fontId="9" fillId="0" borderId="0" xfId="12" applyNumberFormat="1" applyFont="1" applyFill="1" applyAlignment="1">
      <protection locked="0"/>
    </xf>
    <xf numFmtId="0" fontId="10" fillId="0" borderId="0" xfId="12" quotePrefix="1" applyNumberFormat="1" applyFont="1" applyFill="1" applyAlignment="1">
      <alignment horizontal="center"/>
      <protection locked="0"/>
    </xf>
    <xf numFmtId="166" fontId="6" fillId="0" borderId="0" xfId="10" applyNumberFormat="1" applyFont="1" applyFill="1" applyAlignment="1">
      <alignment horizontal="center"/>
    </xf>
    <xf numFmtId="0" fontId="6" fillId="0" borderId="0" xfId="16" applyNumberFormat="1" applyFont="1" applyFill="1" applyBorder="1" applyAlignment="1">
      <alignment horizontal="center" vertical="center"/>
    </xf>
    <xf numFmtId="166" fontId="6" fillId="0" borderId="0" xfId="10" applyNumberFormat="1" applyFont="1" applyFill="1"/>
    <xf numFmtId="166" fontId="10" fillId="0" borderId="0" xfId="4" applyNumberFormat="1" applyFont="1" applyFill="1"/>
    <xf numFmtId="166" fontId="6" fillId="0" borderId="0" xfId="10" applyNumberFormat="1" applyFont="1" applyFill="1" applyBorder="1"/>
    <xf numFmtId="166" fontId="10" fillId="0" borderId="3" xfId="17" applyNumberFormat="1" applyFont="1" applyFill="1" applyBorder="1"/>
    <xf numFmtId="166" fontId="8" fillId="0" borderId="2" xfId="4" applyNumberFormat="1" applyFont="1" applyFill="1" applyBorder="1"/>
    <xf numFmtId="166" fontId="8" fillId="0" borderId="4" xfId="17" applyNumberFormat="1" applyFont="1" applyFill="1" applyBorder="1" applyAlignment="1"/>
    <xf numFmtId="166" fontId="10" fillId="0" borderId="5" xfId="17" applyNumberFormat="1" applyFont="1" applyFill="1" applyBorder="1" applyAlignment="1"/>
    <xf numFmtId="166" fontId="8" fillId="3" borderId="5" xfId="17" applyNumberFormat="1" applyFont="1" applyFill="1" applyBorder="1" applyAlignment="1"/>
    <xf numFmtId="166" fontId="10" fillId="3" borderId="6" xfId="17" applyNumberFormat="1" applyFont="1" applyFill="1" applyBorder="1" applyAlignment="1"/>
    <xf numFmtId="166" fontId="8" fillId="0" borderId="2" xfId="17" applyNumberFormat="1" applyFont="1" applyFill="1" applyBorder="1"/>
    <xf numFmtId="166" fontId="10" fillId="0" borderId="4" xfId="17" applyNumberFormat="1" applyFont="1" applyFill="1" applyBorder="1"/>
    <xf numFmtId="166" fontId="10" fillId="0" borderId="5" xfId="17" applyNumberFormat="1" applyFont="1" applyFill="1" applyBorder="1"/>
    <xf numFmtId="166" fontId="10" fillId="0" borderId="6" xfId="17" applyNumberFormat="1" applyFont="1" applyFill="1" applyBorder="1"/>
    <xf numFmtId="166" fontId="10" fillId="0" borderId="15" xfId="17" applyNumberFormat="1" applyFont="1" applyFill="1" applyBorder="1"/>
    <xf numFmtId="166" fontId="8" fillId="0" borderId="0" xfId="17" applyNumberFormat="1" applyFont="1" applyFill="1" applyBorder="1"/>
    <xf numFmtId="166" fontId="8" fillId="0" borderId="0" xfId="2" applyNumberFormat="1" applyFont="1" applyFill="1"/>
    <xf numFmtId="166" fontId="10" fillId="0" borderId="0" xfId="2" applyNumberFormat="1" applyFont="1" applyFill="1"/>
    <xf numFmtId="166" fontId="10" fillId="0" borderId="3" xfId="2" applyNumberFormat="1" applyFont="1" applyFill="1" applyBorder="1"/>
    <xf numFmtId="166" fontId="10" fillId="0" borderId="0" xfId="17" applyNumberFormat="1" applyFont="1" applyFill="1"/>
    <xf numFmtId="166" fontId="8" fillId="0" borderId="0" xfId="17" applyNumberFormat="1" applyFont="1" applyFill="1"/>
    <xf numFmtId="166" fontId="8" fillId="0" borderId="7" xfId="17" applyNumberFormat="1" applyFont="1" applyFill="1" applyBorder="1"/>
    <xf numFmtId="166" fontId="8" fillId="0" borderId="0" xfId="10" applyNumberFormat="1" applyFont="1" applyFill="1" applyAlignment="1">
      <alignment horizontal="center"/>
    </xf>
    <xf numFmtId="0" fontId="6" fillId="0" borderId="0" xfId="2" quotePrefix="1" applyFont="1" applyFill="1" applyAlignment="1">
      <alignment horizontal="left" indent="10"/>
    </xf>
    <xf numFmtId="166" fontId="5" fillId="0" borderId="0" xfId="18" applyNumberFormat="1" applyFont="1" applyFill="1"/>
    <xf numFmtId="166" fontId="6" fillId="0" borderId="0" xfId="18" applyNumberFormat="1" applyFont="1" applyFill="1"/>
    <xf numFmtId="166" fontId="6" fillId="0" borderId="0" xfId="18" applyNumberFormat="1" applyFont="1" applyFill="1" applyBorder="1"/>
    <xf numFmtId="0" fontId="10" fillId="0" borderId="0" xfId="19" applyFont="1" applyFill="1"/>
    <xf numFmtId="43" fontId="10" fillId="0" borderId="0" xfId="19" applyNumberFormat="1" applyFont="1" applyFill="1" applyBorder="1"/>
    <xf numFmtId="0" fontId="10" fillId="0" borderId="0" xfId="19" applyFont="1" applyFill="1" applyAlignment="1" applyProtection="1">
      <protection locked="0"/>
    </xf>
    <xf numFmtId="0" fontId="10" fillId="0" borderId="0" xfId="19" applyFont="1" applyFill="1" applyProtection="1">
      <protection locked="0"/>
    </xf>
    <xf numFmtId="0" fontId="5" fillId="0" borderId="0" xfId="19" applyFont="1" applyFill="1" applyBorder="1"/>
    <xf numFmtId="0" fontId="5" fillId="0" borderId="0" xfId="19" applyFont="1" applyFill="1"/>
    <xf numFmtId="0" fontId="5" fillId="0" borderId="0" xfId="19" applyFont="1" applyFill="1" applyBorder="1" applyAlignment="1">
      <alignment vertical="top"/>
    </xf>
    <xf numFmtId="0" fontId="5" fillId="0" borderId="0" xfId="19" applyFont="1" applyFill="1" applyBorder="1" applyAlignment="1"/>
    <xf numFmtId="172" fontId="5" fillId="0" borderId="0" xfId="33" applyNumberFormat="1" applyFont="1" applyFill="1" applyBorder="1" applyAlignment="1">
      <alignment vertical="top" wrapText="1"/>
    </xf>
    <xf numFmtId="172" fontId="5" fillId="0" borderId="0" xfId="33" applyNumberFormat="1" applyFont="1" applyFill="1" applyAlignment="1">
      <alignment vertical="top" wrapText="1"/>
    </xf>
    <xf numFmtId="0" fontId="6" fillId="0" borderId="0" xfId="19" applyFont="1" applyFill="1" applyBorder="1" applyAlignment="1"/>
    <xf numFmtId="0" fontId="5" fillId="0" borderId="0" xfId="9" applyNumberFormat="1" applyFont="1" applyFill="1" applyBorder="1" applyAlignment="1">
      <alignment vertical="justify" wrapText="1"/>
    </xf>
    <xf numFmtId="0" fontId="10" fillId="0" borderId="0" xfId="35" applyNumberFormat="1" applyFont="1" applyFill="1" applyAlignment="1">
      <alignment vertical="top" wrapText="1"/>
    </xf>
    <xf numFmtId="0" fontId="10" fillId="0" borderId="0" xfId="9" applyNumberFormat="1" applyFont="1" applyFill="1" applyAlignment="1" applyProtection="1">
      <alignment horizontal="left" vertical="center" wrapText="1"/>
      <protection locked="0"/>
    </xf>
    <xf numFmtId="0" fontId="5" fillId="5" borderId="0" xfId="19" applyFont="1" applyFill="1"/>
    <xf numFmtId="0" fontId="19" fillId="0" borderId="0" xfId="63" applyNumberFormat="1" applyFill="1" applyBorder="1" applyAlignment="1" applyProtection="1"/>
    <xf numFmtId="166" fontId="10" fillId="0" borderId="0" xfId="10" applyNumberFormat="1" applyFont="1" applyFill="1" applyAlignment="1">
      <alignment vertical="center"/>
    </xf>
    <xf numFmtId="0" fontId="10" fillId="0" borderId="0" xfId="61" applyFont="1" applyFill="1" applyAlignment="1">
      <alignment vertical="center"/>
    </xf>
    <xf numFmtId="0" fontId="10" fillId="0" borderId="0" xfId="61" applyFont="1" applyFill="1" applyAlignment="1">
      <alignment horizontal="center" vertical="center" wrapText="1"/>
    </xf>
    <xf numFmtId="0" fontId="9" fillId="0" borderId="0" xfId="61" applyFont="1" applyFill="1" applyAlignment="1">
      <alignment vertical="center"/>
    </xf>
    <xf numFmtId="166" fontId="9" fillId="0" borderId="0" xfId="10" applyNumberFormat="1" applyFont="1" applyFill="1" applyAlignment="1">
      <alignment vertical="center"/>
    </xf>
    <xf numFmtId="0" fontId="10" fillId="0" borderId="0" xfId="61" applyFont="1" applyFill="1" applyBorder="1" applyAlignment="1">
      <alignment vertical="center"/>
    </xf>
    <xf numFmtId="166" fontId="10" fillId="0" borderId="0" xfId="10" applyNumberFormat="1" applyFont="1" applyFill="1" applyBorder="1" applyAlignment="1">
      <alignment vertical="center"/>
    </xf>
    <xf numFmtId="0" fontId="9" fillId="0" borderId="0" xfId="61" applyFont="1" applyFill="1" applyBorder="1" applyAlignment="1">
      <alignment vertical="center"/>
    </xf>
    <xf numFmtId="166" fontId="10" fillId="0" borderId="0" xfId="61" applyNumberFormat="1" applyFont="1" applyFill="1" applyAlignment="1">
      <alignment vertical="center"/>
    </xf>
    <xf numFmtId="0" fontId="6" fillId="0" borderId="13" xfId="61" applyFont="1" applyFill="1" applyBorder="1" applyAlignment="1">
      <alignment horizontal="center" vertical="center"/>
    </xf>
    <xf numFmtId="4" fontId="6" fillId="0" borderId="13" xfId="34" applyNumberFormat="1" applyFont="1" applyFill="1" applyBorder="1" applyAlignment="1">
      <alignment horizontal="center" vertical="center" wrapText="1"/>
    </xf>
    <xf numFmtId="166" fontId="6" fillId="0" borderId="13" xfId="34" applyNumberFormat="1" applyFont="1" applyFill="1" applyBorder="1" applyAlignment="1">
      <alignment horizontal="center" vertical="center" wrapText="1"/>
    </xf>
    <xf numFmtId="166" fontId="6" fillId="0" borderId="0" xfId="34" applyNumberFormat="1" applyFont="1" applyFill="1" applyBorder="1" applyAlignment="1">
      <alignment horizontal="center" vertical="center" wrapText="1"/>
    </xf>
    <xf numFmtId="0" fontId="10" fillId="0" borderId="0" xfId="19" applyFont="1" applyFill="1" applyBorder="1" applyAlignment="1">
      <alignment horizontal="center" vertical="center" wrapText="1"/>
    </xf>
    <xf numFmtId="166" fontId="10" fillId="0" borderId="0" xfId="19" applyNumberFormat="1" applyFont="1" applyFill="1" applyBorder="1" applyAlignment="1">
      <alignment horizontal="center" vertical="center" wrapText="1"/>
    </xf>
    <xf numFmtId="166" fontId="5" fillId="0" borderId="0" xfId="18" applyNumberFormat="1" applyFont="1" applyFill="1" applyBorder="1" applyAlignment="1">
      <alignment horizontal="center" vertical="center" wrapText="1"/>
    </xf>
    <xf numFmtId="0" fontId="5" fillId="0" borderId="0" xfId="61" applyFont="1" applyFill="1" applyAlignment="1">
      <alignment vertical="center"/>
    </xf>
    <xf numFmtId="166" fontId="5" fillId="0" borderId="0" xfId="61" applyNumberFormat="1" applyFont="1" applyFill="1" applyAlignment="1">
      <alignment vertical="center"/>
    </xf>
    <xf numFmtId="166" fontId="10" fillId="0" borderId="0" xfId="5" applyNumberFormat="1" applyFont="1" applyFill="1" applyBorder="1" applyAlignment="1">
      <alignment vertical="center"/>
    </xf>
    <xf numFmtId="9" fontId="10" fillId="0" borderId="0" xfId="5" applyFont="1" applyFill="1" applyBorder="1" applyAlignment="1">
      <alignment vertical="center"/>
    </xf>
    <xf numFmtId="166" fontId="6" fillId="0" borderId="0" xfId="18" applyNumberFormat="1" applyFont="1" applyFill="1" applyAlignment="1">
      <alignment vertical="center"/>
    </xf>
    <xf numFmtId="166" fontId="9" fillId="0" borderId="0" xfId="19" applyNumberFormat="1" applyFont="1" applyFill="1" applyBorder="1" applyAlignment="1">
      <alignment horizontal="center" vertical="center" wrapText="1"/>
    </xf>
    <xf numFmtId="0" fontId="5" fillId="0" borderId="0" xfId="61" applyFont="1" applyFill="1" applyBorder="1" applyAlignment="1">
      <alignment vertical="center"/>
    </xf>
    <xf numFmtId="166" fontId="10" fillId="0" borderId="0" xfId="61" applyNumberFormat="1" applyFont="1" applyFill="1" applyBorder="1" applyAlignment="1">
      <alignment vertical="center"/>
    </xf>
    <xf numFmtId="166" fontId="5" fillId="0" borderId="0" xfId="61" applyNumberFormat="1" applyFont="1" applyFill="1" applyBorder="1" applyAlignment="1">
      <alignment vertical="center"/>
    </xf>
    <xf numFmtId="166" fontId="9" fillId="0" borderId="0" xfId="61" applyNumberFormat="1" applyFont="1" applyFill="1" applyAlignment="1">
      <alignment vertical="center"/>
    </xf>
    <xf numFmtId="166" fontId="5" fillId="0" borderId="0" xfId="72" applyNumberFormat="1" applyFont="1" applyFill="1"/>
    <xf numFmtId="0" fontId="19" fillId="4" borderId="0" xfId="63" applyNumberFormat="1" applyFill="1" applyBorder="1" applyAlignment="1" applyProtection="1"/>
    <xf numFmtId="166" fontId="9" fillId="4" borderId="0" xfId="63" applyNumberFormat="1" applyFont="1" applyFill="1" applyBorder="1" applyProtection="1"/>
    <xf numFmtId="166" fontId="9" fillId="4" borderId="7" xfId="63" applyNumberFormat="1" applyFont="1" applyFill="1" applyBorder="1" applyProtection="1"/>
    <xf numFmtId="0" fontId="12" fillId="4" borderId="0" xfId="61" applyFont="1" applyFill="1"/>
    <xf numFmtId="0" fontId="12" fillId="0" borderId="0" xfId="73" applyFont="1" applyFill="1" applyAlignment="1"/>
    <xf numFmtId="0" fontId="5" fillId="0" borderId="0" xfId="2" applyFont="1" applyFill="1"/>
    <xf numFmtId="0" fontId="6" fillId="0" borderId="0" xfId="2" applyFont="1" applyFill="1"/>
    <xf numFmtId="0" fontId="5" fillId="0" borderId="0" xfId="19" applyFont="1" applyFill="1"/>
    <xf numFmtId="0" fontId="5" fillId="0" borderId="0" xfId="19" applyFont="1" applyFill="1" applyAlignment="1">
      <alignment horizontal="left"/>
    </xf>
    <xf numFmtId="0" fontId="5" fillId="0" borderId="0" xfId="19" applyFont="1" applyFill="1" applyAlignment="1"/>
    <xf numFmtId="0" fontId="6" fillId="0" borderId="0" xfId="38" applyNumberFormat="1" applyFont="1" applyFill="1" applyAlignment="1">
      <alignment horizontal="left"/>
    </xf>
    <xf numFmtId="0" fontId="5" fillId="5" borderId="0" xfId="19" applyFont="1" applyFill="1"/>
    <xf numFmtId="49" fontId="10" fillId="0" borderId="0" xfId="44" applyNumberFormat="1" applyFont="1" applyFill="1" applyAlignment="1"/>
    <xf numFmtId="49" fontId="10" fillId="0" borderId="0" xfId="44" applyNumberFormat="1" applyFont="1" applyFill="1" applyAlignment="1">
      <alignment horizontal="left" vertical="top" wrapText="1"/>
    </xf>
    <xf numFmtId="9" fontId="5" fillId="0" borderId="0" xfId="74" applyFont="1" applyFill="1"/>
    <xf numFmtId="0" fontId="24" fillId="0" borderId="0" xfId="1" applyNumberFormat="1" applyFont="1" applyFill="1" applyAlignment="1">
      <alignment horizontal="center"/>
    </xf>
    <xf numFmtId="0" fontId="23" fillId="0" borderId="0" xfId="1" applyNumberFormat="1" applyFont="1" applyFill="1" applyAlignment="1">
      <alignment horizontal="center"/>
    </xf>
    <xf numFmtId="0" fontId="25" fillId="0" borderId="0" xfId="1" applyNumberFormat="1" applyFont="1" applyFill="1" applyAlignment="1"/>
    <xf numFmtId="0" fontId="24" fillId="0" borderId="0" xfId="1" applyNumberFormat="1" applyFont="1" applyFill="1" applyAlignment="1"/>
    <xf numFmtId="0" fontId="23" fillId="0" borderId="0" xfId="2" applyFont="1" applyFill="1" applyAlignment="1">
      <alignment horizontal="center"/>
    </xf>
    <xf numFmtId="16" fontId="23" fillId="0" borderId="0" xfId="1" quotePrefix="1" applyNumberFormat="1" applyFont="1" applyFill="1" applyAlignment="1">
      <alignment horizontal="center"/>
    </xf>
    <xf numFmtId="0" fontId="23" fillId="0" borderId="0" xfId="2" quotePrefix="1" applyFont="1" applyFill="1" applyAlignment="1">
      <alignment horizontal="center"/>
    </xf>
    <xf numFmtId="0" fontId="24" fillId="0" borderId="0" xfId="1" applyNumberFormat="1" applyFont="1" applyFill="1" applyAlignment="1">
      <alignment horizontal="left"/>
    </xf>
    <xf numFmtId="0" fontId="25" fillId="0" borderId="0" xfId="2" applyFont="1" applyFill="1"/>
    <xf numFmtId="0" fontId="23" fillId="0" borderId="0" xfId="1" quotePrefix="1" applyNumberFormat="1" applyFont="1" applyFill="1" applyAlignment="1">
      <alignment horizontal="center"/>
    </xf>
    <xf numFmtId="0" fontId="24" fillId="0" borderId="0" xfId="2" applyNumberFormat="1" applyFont="1" applyFill="1"/>
    <xf numFmtId="0" fontId="23" fillId="0" borderId="0" xfId="2" applyNumberFormat="1" applyFont="1" applyFill="1" applyAlignment="1">
      <alignment vertical="top"/>
    </xf>
    <xf numFmtId="0" fontId="24" fillId="0" borderId="0" xfId="2" applyFont="1" applyFill="1"/>
    <xf numFmtId="0" fontId="24" fillId="4" borderId="0" xfId="2" applyNumberFormat="1" applyFont="1" applyFill="1" applyAlignment="1">
      <alignment horizontal="left" vertical="top"/>
    </xf>
    <xf numFmtId="0" fontId="24" fillId="4" borderId="0" xfId="2" applyNumberFormat="1" applyFont="1" applyFill="1"/>
    <xf numFmtId="0" fontId="25" fillId="4" borderId="0" xfId="2" applyFont="1" applyFill="1" applyAlignment="1">
      <alignment horizontal="center"/>
    </xf>
    <xf numFmtId="0" fontId="24" fillId="4" borderId="0" xfId="2" applyFont="1" applyFill="1"/>
    <xf numFmtId="0" fontId="23" fillId="4" borderId="0" xfId="2" applyNumberFormat="1" applyFont="1" applyFill="1" applyAlignment="1">
      <alignment vertical="top"/>
    </xf>
    <xf numFmtId="0" fontId="23" fillId="4" borderId="0" xfId="2" applyNumberFormat="1" applyFont="1" applyFill="1"/>
    <xf numFmtId="1" fontId="24" fillId="4" borderId="0" xfId="2" applyNumberFormat="1" applyFont="1" applyFill="1" applyAlignment="1">
      <alignment horizontal="center"/>
    </xf>
    <xf numFmtId="166" fontId="23" fillId="4" borderId="0" xfId="1" applyNumberFormat="1" applyFont="1" applyFill="1"/>
    <xf numFmtId="166" fontId="23" fillId="4" borderId="0" xfId="1" applyNumberFormat="1" applyFont="1" applyFill="1" applyBorder="1"/>
    <xf numFmtId="0" fontId="24" fillId="4" borderId="0" xfId="2" applyNumberFormat="1" applyFont="1" applyFill="1" applyAlignment="1">
      <alignment vertical="top"/>
    </xf>
    <xf numFmtId="0" fontId="24" fillId="4" borderId="0" xfId="2" quotePrefix="1" applyFont="1" applyFill="1" applyAlignment="1">
      <alignment horizontal="center"/>
    </xf>
    <xf numFmtId="43" fontId="23" fillId="4" borderId="0" xfId="4" applyFont="1" applyFill="1"/>
    <xf numFmtId="0" fontId="24" fillId="4" borderId="0" xfId="2" applyFont="1" applyFill="1" applyAlignment="1">
      <alignment horizontal="center"/>
    </xf>
    <xf numFmtId="166" fontId="24" fillId="4" borderId="3" xfId="1" applyNumberFormat="1" applyFont="1" applyFill="1" applyBorder="1"/>
    <xf numFmtId="166" fontId="24" fillId="4" borderId="0" xfId="2" applyNumberFormat="1" applyFont="1" applyFill="1"/>
    <xf numFmtId="166" fontId="23" fillId="4" borderId="4" xfId="4" applyNumberFormat="1" applyFont="1" applyFill="1" applyBorder="1"/>
    <xf numFmtId="166" fontId="24" fillId="4" borderId="0" xfId="4" applyNumberFormat="1" applyFont="1" applyFill="1" applyBorder="1"/>
    <xf numFmtId="166" fontId="24" fillId="4" borderId="4" xfId="4" applyNumberFormat="1" applyFont="1" applyFill="1" applyBorder="1"/>
    <xf numFmtId="0" fontId="3" fillId="4" borderId="0" xfId="3" applyFont="1" applyFill="1" applyAlignment="1">
      <alignment horizontal="left" indent="1"/>
    </xf>
    <xf numFmtId="166" fontId="23" fillId="4" borderId="5" xfId="4" applyNumberFormat="1" applyFont="1" applyFill="1" applyBorder="1"/>
    <xf numFmtId="166" fontId="24" fillId="4" borderId="5" xfId="4" applyNumberFormat="1" applyFont="1" applyFill="1" applyBorder="1"/>
    <xf numFmtId="0" fontId="24" fillId="4" borderId="0" xfId="2" applyNumberFormat="1" applyFont="1" applyFill="1" applyAlignment="1">
      <alignment horizontal="left" vertical="top" indent="1"/>
    </xf>
    <xf numFmtId="0" fontId="25" fillId="4" borderId="0" xfId="2" quotePrefix="1" applyFont="1" applyFill="1" applyAlignment="1">
      <alignment horizontal="center"/>
    </xf>
    <xf numFmtId="166" fontId="23" fillId="4" borderId="6" xfId="4" applyNumberFormat="1" applyFont="1" applyFill="1" applyBorder="1"/>
    <xf numFmtId="166" fontId="24" fillId="4" borderId="6" xfId="4" applyNumberFormat="1" applyFont="1" applyFill="1" applyBorder="1"/>
    <xf numFmtId="166" fontId="23" fillId="4" borderId="0" xfId="2" applyNumberFormat="1" applyFont="1" applyFill="1"/>
    <xf numFmtId="166" fontId="24" fillId="4" borderId="0" xfId="1" applyNumberFormat="1" applyFont="1" applyFill="1"/>
    <xf numFmtId="0" fontId="24" fillId="4" borderId="0" xfId="2" applyFont="1" applyFill="1" applyBorder="1"/>
    <xf numFmtId="166" fontId="24" fillId="4" borderId="0" xfId="2" applyNumberFormat="1" applyFont="1" applyFill="1" applyBorder="1"/>
    <xf numFmtId="0" fontId="12" fillId="4" borderId="0" xfId="3" applyFont="1" applyFill="1" applyAlignment="1"/>
    <xf numFmtId="0" fontId="25" fillId="4" borderId="0" xfId="2" applyFont="1" applyFill="1" applyBorder="1" applyAlignment="1">
      <alignment horizontal="center"/>
    </xf>
    <xf numFmtId="166" fontId="23" fillId="4" borderId="1" xfId="1" applyNumberFormat="1" applyFont="1" applyFill="1" applyBorder="1"/>
    <xf numFmtId="166" fontId="24" fillId="4" borderId="1" xfId="1" applyNumberFormat="1" applyFont="1" applyFill="1" applyBorder="1"/>
    <xf numFmtId="0" fontId="25" fillId="4" borderId="0" xfId="2" applyFont="1" applyFill="1" applyBorder="1"/>
    <xf numFmtId="0" fontId="12" fillId="4" borderId="0" xfId="3" applyFont="1" applyFill="1"/>
    <xf numFmtId="0" fontId="24" fillId="4" borderId="0" xfId="2" applyFont="1" applyFill="1" applyBorder="1" applyAlignment="1">
      <alignment horizontal="center"/>
    </xf>
    <xf numFmtId="166" fontId="23" fillId="4" borderId="0" xfId="4" applyNumberFormat="1" applyFont="1" applyFill="1" applyBorder="1" applyAlignment="1">
      <alignment horizontal="center"/>
    </xf>
    <xf numFmtId="166" fontId="24" fillId="4" borderId="0" xfId="4" applyNumberFormat="1" applyFont="1" applyFill="1" applyBorder="1" applyAlignment="1">
      <alignment horizontal="center"/>
    </xf>
    <xf numFmtId="0" fontId="24" fillId="4" borderId="0" xfId="3" applyFont="1" applyFill="1" applyBorder="1"/>
    <xf numFmtId="0" fontId="24" fillId="4" borderId="0" xfId="3" applyFont="1" applyFill="1" applyBorder="1" applyAlignment="1">
      <alignment horizontal="center"/>
    </xf>
    <xf numFmtId="167" fontId="24" fillId="4" borderId="0" xfId="3" applyNumberFormat="1" applyFont="1" applyFill="1" applyBorder="1" applyAlignment="1">
      <alignment horizontal="center"/>
    </xf>
    <xf numFmtId="166" fontId="23" fillId="4" borderId="1" xfId="4" applyNumberFormat="1" applyFont="1" applyFill="1" applyBorder="1" applyAlignment="1"/>
    <xf numFmtId="166" fontId="24" fillId="4" borderId="1" xfId="4" applyNumberFormat="1" applyFont="1" applyFill="1" applyBorder="1" applyAlignment="1"/>
    <xf numFmtId="166" fontId="23" fillId="4" borderId="0" xfId="4" quotePrefix="1" applyNumberFormat="1" applyFont="1" applyFill="1" applyBorder="1" applyAlignment="1">
      <alignment horizontal="center"/>
    </xf>
    <xf numFmtId="43" fontId="24" fillId="4" borderId="0" xfId="4" applyNumberFormat="1" applyFont="1" applyFill="1" applyBorder="1" applyAlignment="1">
      <alignment horizontal="center"/>
    </xf>
    <xf numFmtId="0" fontId="24" fillId="0" borderId="0" xfId="2" applyNumberFormat="1" applyFont="1" applyFill="1" applyAlignment="1">
      <alignment vertical="top"/>
    </xf>
    <xf numFmtId="0" fontId="25" fillId="0" borderId="0" xfId="2" applyFont="1" applyFill="1" applyBorder="1"/>
    <xf numFmtId="166" fontId="23" fillId="0" borderId="0" xfId="1" applyNumberFormat="1" applyFont="1" applyFill="1" applyBorder="1"/>
    <xf numFmtId="0" fontId="23" fillId="0" borderId="0" xfId="2" applyFont="1" applyFill="1" applyAlignment="1">
      <alignment vertical="center"/>
    </xf>
    <xf numFmtId="0" fontId="24" fillId="0" borderId="0" xfId="2" applyFont="1" applyFill="1" applyAlignment="1">
      <alignment horizontal="center"/>
    </xf>
    <xf numFmtId="0" fontId="3" fillId="0" borderId="0" xfId="44" applyFont="1" applyFill="1" applyAlignment="1">
      <alignment horizontal="left"/>
    </xf>
    <xf numFmtId="0" fontId="3" fillId="0" borderId="0" xfId="44" applyFont="1" applyFill="1" applyAlignment="1"/>
    <xf numFmtId="0" fontId="25" fillId="0" borderId="0" xfId="6" applyNumberFormat="1" applyFont="1" applyFill="1" applyAlignment="1"/>
    <xf numFmtId="0" fontId="23" fillId="0" borderId="0" xfId="6" applyNumberFormat="1" applyFont="1" applyFill="1" applyAlignment="1"/>
    <xf numFmtId="0" fontId="23" fillId="0" borderId="0" xfId="2" applyFont="1" applyFill="1"/>
    <xf numFmtId="0" fontId="26" fillId="0" borderId="0" xfId="6" applyNumberFormat="1" applyFont="1" applyFill="1" applyBorder="1" applyAlignment="1"/>
    <xf numFmtId="0" fontId="23" fillId="0" borderId="0" xfId="6" applyNumberFormat="1" applyFont="1" applyFill="1" applyBorder="1" applyAlignment="1"/>
    <xf numFmtId="0" fontId="23" fillId="0" borderId="0" xfId="2" applyFont="1" applyFill="1" applyBorder="1"/>
    <xf numFmtId="0" fontId="23" fillId="0" borderId="0" xfId="6" applyNumberFormat="1" applyFont="1" applyFill="1" applyBorder="1" applyAlignment="1">
      <alignment horizontal="center" vertical="center"/>
    </xf>
    <xf numFmtId="0" fontId="23" fillId="0" borderId="0" xfId="6" applyNumberFormat="1" applyFont="1" applyFill="1" applyBorder="1" applyAlignment="1">
      <alignment horizontal="center"/>
    </xf>
    <xf numFmtId="0" fontId="24" fillId="0" borderId="0" xfId="2" applyNumberFormat="1" applyFont="1" applyFill="1" applyAlignment="1"/>
    <xf numFmtId="0" fontId="24" fillId="0" borderId="0" xfId="6" applyNumberFormat="1" applyFont="1" applyFill="1" applyAlignment="1"/>
    <xf numFmtId="0" fontId="23" fillId="0" borderId="0" xfId="6" applyNumberFormat="1" applyFont="1" applyFill="1" applyAlignment="1">
      <alignment horizontal="center"/>
    </xf>
    <xf numFmtId="0" fontId="23" fillId="0" borderId="0" xfId="2" applyFont="1" applyFill="1" applyBorder="1" applyAlignment="1">
      <alignment horizontal="center"/>
    </xf>
    <xf numFmtId="0" fontId="12" fillId="0" borderId="0" xfId="6" applyNumberFormat="1" applyFont="1" applyFill="1" applyAlignment="1"/>
    <xf numFmtId="166" fontId="24" fillId="0" borderId="0" xfId="2" applyNumberFormat="1" applyFont="1" applyFill="1"/>
    <xf numFmtId="0" fontId="24" fillId="4" borderId="0" xfId="6" applyNumberFormat="1" applyFont="1" applyFill="1" applyAlignment="1"/>
    <xf numFmtId="166" fontId="24" fillId="4" borderId="0" xfId="6" applyNumberFormat="1" applyFont="1" applyFill="1" applyAlignment="1"/>
    <xf numFmtId="0" fontId="23" fillId="4" borderId="0" xfId="6" applyNumberFormat="1" applyFont="1" applyFill="1" applyAlignment="1"/>
    <xf numFmtId="0" fontId="12" fillId="4" borderId="0" xfId="6" applyNumberFormat="1" applyFont="1" applyFill="1" applyAlignment="1"/>
    <xf numFmtId="0" fontId="3" fillId="4" borderId="0" xfId="4" applyNumberFormat="1" applyFont="1" applyFill="1" applyAlignment="1">
      <alignment horizontal="left" vertical="top"/>
    </xf>
    <xf numFmtId="166" fontId="24" fillId="4" borderId="0" xfId="2" applyNumberFormat="1" applyFont="1" applyFill="1" applyAlignment="1">
      <alignment horizontal="center"/>
    </xf>
    <xf numFmtId="0" fontId="3" fillId="4" borderId="0" xfId="3" applyFont="1" applyFill="1" applyProtection="1">
      <protection locked="0"/>
    </xf>
    <xf numFmtId="0" fontId="24" fillId="4" borderId="0" xfId="2" applyNumberFormat="1" applyFont="1" applyFill="1" applyAlignment="1"/>
    <xf numFmtId="0" fontId="23" fillId="4" borderId="0" xfId="2" applyNumberFormat="1" applyFont="1" applyFill="1" applyAlignment="1"/>
    <xf numFmtId="0" fontId="12" fillId="4" borderId="0" xfId="3" applyNumberFormat="1" applyFont="1" applyFill="1" applyAlignment="1" applyProtection="1">
      <alignment vertical="top"/>
      <protection locked="0"/>
    </xf>
    <xf numFmtId="0" fontId="3" fillId="4" borderId="0" xfId="3" applyFont="1" applyFill="1" applyAlignment="1">
      <alignment vertical="top"/>
    </xf>
    <xf numFmtId="0" fontId="20" fillId="4" borderId="0" xfId="3" applyNumberFormat="1" applyFont="1" applyFill="1" applyAlignment="1" applyProtection="1">
      <alignment horizontal="left" indent="1"/>
      <protection locked="0"/>
    </xf>
    <xf numFmtId="0" fontId="20" fillId="4" borderId="0" xfId="3" quotePrefix="1" applyNumberFormat="1" applyFont="1" applyFill="1" applyAlignment="1" applyProtection="1">
      <alignment horizontal="left" indent="1"/>
      <protection locked="0"/>
    </xf>
    <xf numFmtId="37" fontId="3" fillId="4" borderId="0" xfId="11" quotePrefix="1" applyFont="1" applyFill="1" applyAlignment="1">
      <alignment horizontal="left" indent="1"/>
    </xf>
    <xf numFmtId="0" fontId="20" fillId="0" borderId="0" xfId="3" quotePrefix="1" applyNumberFormat="1" applyFont="1" applyFill="1" applyAlignment="1" applyProtection="1">
      <alignment horizontal="left" indent="1"/>
      <protection locked="0"/>
    </xf>
    <xf numFmtId="0" fontId="3" fillId="0" borderId="0" xfId="3" applyFont="1" applyFill="1" applyAlignment="1">
      <alignment vertical="top"/>
    </xf>
    <xf numFmtId="166" fontId="12" fillId="0" borderId="0" xfId="4" applyNumberFormat="1" applyFont="1" applyFill="1" applyBorder="1" applyAlignment="1">
      <alignment vertical="top"/>
    </xf>
    <xf numFmtId="166" fontId="24" fillId="0" borderId="0" xfId="6" applyNumberFormat="1" applyFont="1" applyFill="1" applyBorder="1" applyAlignment="1">
      <alignment horizontal="right"/>
    </xf>
    <xf numFmtId="0" fontId="12" fillId="0" borderId="0" xfId="3" applyNumberFormat="1" applyFont="1" applyFill="1" applyAlignment="1" applyProtection="1">
      <alignment vertical="top"/>
      <protection locked="0"/>
    </xf>
    <xf numFmtId="0" fontId="3" fillId="0" borderId="0" xfId="3" applyNumberFormat="1" applyFont="1" applyFill="1" applyAlignment="1" applyProtection="1">
      <alignment vertical="top"/>
      <protection locked="0"/>
    </xf>
    <xf numFmtId="0" fontId="3" fillId="0" borderId="0" xfId="3" applyFont="1" applyFill="1" applyAlignment="1" applyProtection="1">
      <alignment horizontal="center" vertical="top"/>
      <protection locked="0"/>
    </xf>
    <xf numFmtId="166" fontId="23" fillId="0" borderId="0" xfId="6" applyNumberFormat="1" applyFont="1" applyFill="1" applyBorder="1" applyAlignment="1">
      <alignment horizontal="right"/>
    </xf>
    <xf numFmtId="0" fontId="23" fillId="0" borderId="0" xfId="2" applyFont="1" applyFill="1" applyAlignment="1">
      <alignment horizontal="left" indent="14"/>
    </xf>
    <xf numFmtId="0" fontId="24" fillId="0" borderId="0" xfId="2" applyFont="1" applyFill="1" applyAlignment="1">
      <alignment horizontal="left" indent="14"/>
    </xf>
    <xf numFmtId="0" fontId="3" fillId="0" borderId="0" xfId="44" applyFont="1" applyFill="1" applyAlignment="1">
      <alignment horizontal="left" vertical="top"/>
    </xf>
    <xf numFmtId="0" fontId="3" fillId="0" borderId="0" xfId="18" applyNumberFormat="1" applyFont="1" applyFill="1" applyAlignment="1">
      <alignment vertical="top"/>
    </xf>
    <xf numFmtId="0" fontId="3" fillId="0" borderId="0" xfId="18" applyNumberFormat="1" applyFont="1" applyFill="1" applyAlignment="1">
      <alignment horizontal="left" vertical="top" indent="1"/>
    </xf>
    <xf numFmtId="0" fontId="24" fillId="0" borderId="0" xfId="18" applyNumberFormat="1" applyFont="1" applyFill="1" applyAlignment="1"/>
    <xf numFmtId="0" fontId="12" fillId="0" borderId="0" xfId="44" applyNumberFormat="1" applyFont="1" applyFill="1" applyAlignment="1" applyProtection="1">
      <alignment vertical="top"/>
      <protection locked="0"/>
    </xf>
    <xf numFmtId="0" fontId="12" fillId="0" borderId="0" xfId="13" applyNumberFormat="1" applyFont="1" applyFill="1" applyAlignment="1"/>
    <xf numFmtId="0" fontId="3" fillId="0" borderId="0" xfId="12" applyFont="1" applyFill="1" applyAlignment="1">
      <protection locked="0"/>
    </xf>
    <xf numFmtId="0" fontId="12" fillId="0" borderId="0" xfId="12" applyFont="1" applyFill="1" applyAlignment="1">
      <protection locked="0"/>
    </xf>
    <xf numFmtId="0" fontId="3" fillId="0" borderId="0" xfId="12" applyFont="1" applyFill="1">
      <protection locked="0"/>
    </xf>
    <xf numFmtId="0" fontId="12" fillId="0" borderId="0" xfId="13" applyNumberFormat="1" applyFont="1" applyFill="1" applyBorder="1" applyAlignment="1"/>
    <xf numFmtId="0" fontId="3" fillId="0" borderId="0" xfId="12" applyFont="1" applyFill="1" applyBorder="1" applyAlignment="1">
      <alignment horizontal="center" vertical="center"/>
      <protection locked="0"/>
    </xf>
    <xf numFmtId="0" fontId="12" fillId="0" borderId="0" xfId="10" applyNumberFormat="1" applyFont="1" applyFill="1" applyBorder="1" applyAlignment="1">
      <alignment horizontal="center"/>
    </xf>
    <xf numFmtId="37" fontId="12" fillId="0" borderId="0" xfId="13" applyNumberFormat="1" applyFont="1" applyFill="1" applyAlignment="1"/>
    <xf numFmtId="0" fontId="12" fillId="0" borderId="0" xfId="12" applyNumberFormat="1" applyFont="1" applyFill="1" applyBorder="1" applyAlignment="1">
      <alignment horizontal="center"/>
      <protection locked="0"/>
    </xf>
    <xf numFmtId="0" fontId="12" fillId="0" borderId="0" xfId="12" applyNumberFormat="1" applyFont="1" applyFill="1" applyAlignment="1">
      <protection locked="0"/>
    </xf>
    <xf numFmtId="0" fontId="3" fillId="0" borderId="0" xfId="12" applyNumberFormat="1" applyFont="1" applyFill="1" applyAlignment="1">
      <protection locked="0"/>
    </xf>
    <xf numFmtId="166" fontId="3" fillId="0" borderId="0" xfId="10" applyNumberFormat="1" applyFont="1" applyFill="1" applyAlignment="1"/>
    <xf numFmtId="0" fontId="3" fillId="0" borderId="0" xfId="13" applyNumberFormat="1" applyFont="1" applyFill="1" applyAlignment="1"/>
    <xf numFmtId="166" fontId="12" fillId="4" borderId="0" xfId="10" applyNumberFormat="1" applyFont="1" applyFill="1" applyBorder="1" applyAlignment="1"/>
    <xf numFmtId="0" fontId="3" fillId="0" borderId="0" xfId="13" applyNumberFormat="1" applyFont="1" applyFill="1" applyBorder="1" applyAlignment="1"/>
    <xf numFmtId="166" fontId="12" fillId="0" borderId="0" xfId="10" applyNumberFormat="1" applyFont="1" applyFill="1" applyBorder="1" applyAlignment="1"/>
    <xf numFmtId="166" fontId="3" fillId="0" borderId="0" xfId="10" applyNumberFormat="1" applyFont="1" applyFill="1" applyBorder="1" applyAlignment="1"/>
    <xf numFmtId="0" fontId="3" fillId="0" borderId="0" xfId="12" applyNumberFormat="1" applyFont="1" applyFill="1" applyBorder="1" applyAlignment="1">
      <protection locked="0"/>
    </xf>
    <xf numFmtId="0" fontId="3" fillId="0" borderId="0" xfId="15" applyNumberFormat="1" applyFont="1" applyFill="1" applyAlignment="1">
      <alignment horizontal="left" vertical="top" indent="1"/>
    </xf>
    <xf numFmtId="166" fontId="12" fillId="0" borderId="0" xfId="10" applyNumberFormat="1" applyFont="1" applyFill="1" applyBorder="1"/>
    <xf numFmtId="166" fontId="3" fillId="0" borderId="0" xfId="10" applyNumberFormat="1" applyFont="1" applyFill="1" applyBorder="1"/>
    <xf numFmtId="0" fontId="3" fillId="0" borderId="0" xfId="12" applyNumberFormat="1" applyFont="1" applyFill="1">
      <protection locked="0"/>
    </xf>
    <xf numFmtId="0" fontId="3" fillId="0" borderId="0" xfId="13" quotePrefix="1" applyNumberFormat="1" applyFont="1" applyFill="1" applyAlignment="1"/>
    <xf numFmtId="166" fontId="12" fillId="0" borderId="0" xfId="10" quotePrefix="1" applyNumberFormat="1" applyFont="1" applyFill="1" applyAlignment="1"/>
    <xf numFmtId="166" fontId="3" fillId="0" borderId="0" xfId="10" quotePrefix="1" applyNumberFormat="1" applyFont="1" applyFill="1" applyAlignment="1"/>
    <xf numFmtId="0" fontId="3" fillId="0" borderId="0" xfId="9" applyFont="1" applyFill="1" applyAlignment="1">
      <alignment horizontal="center"/>
    </xf>
    <xf numFmtId="0" fontId="3" fillId="0" borderId="0" xfId="12" applyFont="1" applyFill="1" applyBorder="1">
      <protection locked="0"/>
    </xf>
    <xf numFmtId="0" fontId="12" fillId="0" borderId="0" xfId="9" applyFont="1" applyFill="1" applyBorder="1" applyAlignment="1">
      <alignment horizontal="center"/>
    </xf>
    <xf numFmtId="0" fontId="12" fillId="0" borderId="0" xfId="12" applyFont="1" applyFill="1" applyBorder="1" applyAlignment="1">
      <alignment horizontal="center"/>
      <protection locked="0"/>
    </xf>
    <xf numFmtId="0" fontId="12" fillId="0" borderId="0" xfId="12" applyFont="1" applyFill="1" applyBorder="1" applyAlignment="1">
      <alignment horizontal="centerContinuous"/>
      <protection locked="0"/>
    </xf>
    <xf numFmtId="0" fontId="12" fillId="0" borderId="0" xfId="44" applyNumberFormat="1" applyFont="1" applyFill="1" applyAlignment="1" applyProtection="1">
      <alignment vertical="center"/>
      <protection locked="0"/>
    </xf>
    <xf numFmtId="0" fontId="23" fillId="0" borderId="0" xfId="16" applyNumberFormat="1" applyFont="1" applyFill="1" applyBorder="1" applyAlignment="1">
      <alignment horizontal="center" vertical="center"/>
    </xf>
    <xf numFmtId="0" fontId="23" fillId="0" borderId="0" xfId="16" applyNumberFormat="1" applyFont="1" applyFill="1" applyBorder="1" applyAlignment="1">
      <alignment horizontal="center"/>
    </xf>
    <xf numFmtId="0" fontId="24" fillId="0" borderId="0" xfId="16" applyNumberFormat="1" applyFont="1" applyFill="1" applyBorder="1" applyAlignment="1">
      <alignment horizontal="center" vertical="center"/>
    </xf>
    <xf numFmtId="0" fontId="23" fillId="0" borderId="0" xfId="17" applyNumberFormat="1" applyFont="1" applyFill="1" applyAlignment="1">
      <alignment horizontal="left"/>
    </xf>
    <xf numFmtId="0" fontId="26" fillId="0" borderId="0" xfId="17" applyNumberFormat="1" applyFont="1" applyFill="1" applyAlignment="1">
      <alignment horizontal="center"/>
    </xf>
    <xf numFmtId="166" fontId="23" fillId="0" borderId="0" xfId="2" applyNumberFormat="1" applyFont="1" applyFill="1" applyAlignment="1">
      <alignment horizontal="center"/>
    </xf>
    <xf numFmtId="166" fontId="24" fillId="0" borderId="0" xfId="2" applyNumberFormat="1" applyFont="1" applyFill="1" applyAlignment="1"/>
    <xf numFmtId="0" fontId="24" fillId="0" borderId="0" xfId="17" applyNumberFormat="1" applyFont="1" applyFill="1" applyAlignment="1"/>
    <xf numFmtId="0" fontId="24" fillId="0" borderId="0" xfId="2" quotePrefix="1" applyFont="1" applyFill="1" applyAlignment="1">
      <alignment horizontal="center"/>
    </xf>
    <xf numFmtId="169" fontId="24" fillId="0" borderId="0" xfId="17" applyNumberFormat="1" applyFont="1" applyFill="1" applyBorder="1"/>
    <xf numFmtId="166" fontId="24" fillId="0" borderId="0" xfId="10" applyNumberFormat="1" applyFont="1" applyFill="1" applyBorder="1"/>
    <xf numFmtId="166" fontId="24" fillId="0" borderId="0" xfId="10" applyNumberFormat="1" applyFont="1" applyFill="1"/>
    <xf numFmtId="166" fontId="23" fillId="0" borderId="0" xfId="10" applyNumberFormat="1" applyFont="1" applyFill="1"/>
    <xf numFmtId="169" fontId="24" fillId="0" borderId="0" xfId="17" applyNumberFormat="1" applyFont="1" applyFill="1"/>
    <xf numFmtId="0" fontId="12" fillId="0" borderId="0" xfId="2" applyFont="1" applyFill="1"/>
    <xf numFmtId="0" fontId="20" fillId="0" borderId="0" xfId="9" applyNumberFormat="1" applyFont="1" applyFill="1" applyAlignment="1" applyProtection="1">
      <alignment horizontal="left" vertical="top"/>
      <protection locked="0"/>
    </xf>
    <xf numFmtId="0" fontId="20" fillId="0" borderId="0" xfId="9" applyFont="1" applyFill="1" applyAlignment="1" applyProtection="1">
      <alignment horizontal="left" vertical="top" indent="1"/>
      <protection locked="0"/>
    </xf>
    <xf numFmtId="37" fontId="24" fillId="0" borderId="0" xfId="17" applyNumberFormat="1" applyFont="1" applyFill="1"/>
    <xf numFmtId="166" fontId="24" fillId="0" borderId="0" xfId="10" applyNumberFormat="1" applyFont="1" applyFill="1" applyBorder="1" applyAlignment="1"/>
    <xf numFmtId="37" fontId="24" fillId="0" borderId="0" xfId="17" applyNumberFormat="1" applyFont="1" applyFill="1" applyBorder="1"/>
    <xf numFmtId="166" fontId="12" fillId="4" borderId="0" xfId="10" applyNumberFormat="1" applyFont="1" applyFill="1" applyBorder="1"/>
    <xf numFmtId="166" fontId="23" fillId="0" borderId="0" xfId="10" applyNumberFormat="1" applyFont="1" applyFill="1" applyBorder="1"/>
    <xf numFmtId="166" fontId="12" fillId="0" borderId="3" xfId="10" applyNumberFormat="1" applyFont="1" applyFill="1" applyBorder="1"/>
    <xf numFmtId="166" fontId="24" fillId="0" borderId="3" xfId="10" applyNumberFormat="1" applyFont="1" applyFill="1" applyBorder="1"/>
    <xf numFmtId="166" fontId="23" fillId="0" borderId="3" xfId="10" applyNumberFormat="1" applyFont="1" applyFill="1" applyBorder="1"/>
    <xf numFmtId="166" fontId="24" fillId="0" borderId="2" xfId="10" applyNumberFormat="1" applyFont="1" applyFill="1" applyBorder="1"/>
    <xf numFmtId="166" fontId="23" fillId="0" borderId="2" xfId="10" applyNumberFormat="1" applyFont="1" applyFill="1" applyBorder="1"/>
    <xf numFmtId="166" fontId="23" fillId="0" borderId="4" xfId="10" applyNumberFormat="1" applyFont="1" applyFill="1" applyBorder="1"/>
    <xf numFmtId="166" fontId="24" fillId="0" borderId="4" xfId="10" applyNumberFormat="1" applyFont="1" applyFill="1" applyBorder="1"/>
    <xf numFmtId="166" fontId="12" fillId="0" borderId="5" xfId="10" applyNumberFormat="1" applyFont="1" applyFill="1" applyBorder="1" applyAlignment="1"/>
    <xf numFmtId="166" fontId="23" fillId="0" borderId="5" xfId="10" applyNumberFormat="1" applyFont="1" applyFill="1" applyBorder="1"/>
    <xf numFmtId="166" fontId="24" fillId="0" borderId="5" xfId="10" applyNumberFormat="1" applyFont="1" applyFill="1" applyBorder="1"/>
    <xf numFmtId="0" fontId="24" fillId="0" borderId="0" xfId="2" applyFont="1" applyFill="1" applyBorder="1"/>
    <xf numFmtId="166" fontId="23" fillId="0" borderId="5" xfId="10" applyNumberFormat="1" applyFont="1" applyFill="1" applyBorder="1" applyAlignment="1"/>
    <xf numFmtId="166" fontId="24" fillId="0" borderId="5" xfId="10" applyNumberFormat="1" applyFont="1" applyFill="1" applyBorder="1" applyAlignment="1">
      <alignment horizontal="center"/>
    </xf>
    <xf numFmtId="0" fontId="24" fillId="0" borderId="0" xfId="2" applyNumberFormat="1" applyFont="1" applyFill="1" applyAlignment="1">
      <alignment horizontal="left" vertical="top"/>
    </xf>
    <xf numFmtId="166" fontId="12" fillId="0" borderId="6" xfId="10" applyNumberFormat="1" applyFont="1" applyFill="1" applyBorder="1" applyAlignment="1"/>
    <xf numFmtId="166" fontId="23" fillId="0" borderId="6" xfId="10" applyNumberFormat="1" applyFont="1" applyFill="1" applyBorder="1"/>
    <xf numFmtId="166" fontId="24" fillId="0" borderId="6" xfId="10" applyNumberFormat="1" applyFont="1" applyFill="1" applyBorder="1"/>
    <xf numFmtId="41" fontId="24" fillId="0" borderId="0" xfId="17" applyNumberFormat="1" applyFont="1" applyFill="1" applyBorder="1"/>
    <xf numFmtId="166" fontId="12" fillId="0" borderId="5" xfId="10" applyNumberFormat="1" applyFont="1" applyFill="1" applyBorder="1"/>
    <xf numFmtId="0" fontId="24" fillId="0" borderId="0" xfId="2" applyFont="1" applyFill="1" applyAlignment="1"/>
    <xf numFmtId="166" fontId="12" fillId="0" borderId="6" xfId="10" applyNumberFormat="1" applyFont="1" applyFill="1" applyBorder="1"/>
    <xf numFmtId="166" fontId="12" fillId="0" borderId="15" xfId="10" applyNumberFormat="1" applyFont="1" applyFill="1" applyBorder="1"/>
    <xf numFmtId="166" fontId="24" fillId="0" borderId="15" xfId="10" applyNumberFormat="1" applyFont="1" applyFill="1" applyBorder="1"/>
    <xf numFmtId="166" fontId="23" fillId="0" borderId="15" xfId="10" applyNumberFormat="1" applyFont="1" applyFill="1" applyBorder="1"/>
    <xf numFmtId="166" fontId="23" fillId="3" borderId="0" xfId="10" applyNumberFormat="1" applyFont="1" applyFill="1" applyBorder="1"/>
    <xf numFmtId="0" fontId="24" fillId="0" borderId="0" xfId="9" applyFont="1" applyFill="1"/>
    <xf numFmtId="166" fontId="12" fillId="0" borderId="4" xfId="10" applyNumberFormat="1" applyFont="1" applyFill="1" applyBorder="1"/>
    <xf numFmtId="41" fontId="24" fillId="0" borderId="0" xfId="2" applyNumberFormat="1" applyFont="1" applyFill="1" applyBorder="1"/>
    <xf numFmtId="0" fontId="23" fillId="0" borderId="0" xfId="2" applyFont="1" applyFill="1" applyAlignment="1">
      <alignment horizontal="left" indent="1"/>
    </xf>
    <xf numFmtId="3" fontId="24" fillId="0" borderId="0" xfId="2" applyNumberFormat="1" applyFont="1" applyFill="1" applyAlignment="1"/>
    <xf numFmtId="41" fontId="25" fillId="0" borderId="0" xfId="17" quotePrefix="1" applyNumberFormat="1" applyFont="1" applyFill="1" applyBorder="1" applyAlignment="1">
      <alignment horizontal="center"/>
    </xf>
    <xf numFmtId="166" fontId="12" fillId="0" borderId="7" xfId="10" applyNumberFormat="1" applyFont="1" applyFill="1" applyBorder="1"/>
    <xf numFmtId="166" fontId="24" fillId="0" borderId="7" xfId="10" applyNumberFormat="1" applyFont="1" applyFill="1" applyBorder="1"/>
    <xf numFmtId="166" fontId="23" fillId="3" borderId="7" xfId="10" applyNumberFormat="1" applyFont="1" applyFill="1" applyBorder="1"/>
    <xf numFmtId="41" fontId="23" fillId="0" borderId="0" xfId="17" applyNumberFormat="1" applyFont="1" applyFill="1" applyBorder="1"/>
    <xf numFmtId="166" fontId="23" fillId="0" borderId="0" xfId="2" applyNumberFormat="1" applyFont="1" applyFill="1"/>
    <xf numFmtId="41" fontId="23" fillId="0" borderId="0" xfId="2" applyNumberFormat="1" applyFont="1" applyFill="1"/>
    <xf numFmtId="0" fontId="23" fillId="0" borderId="0" xfId="2" quotePrefix="1" applyFont="1" applyFill="1" applyAlignment="1">
      <alignment horizontal="left" indent="10"/>
    </xf>
    <xf numFmtId="0" fontId="12" fillId="0" borderId="0" xfId="19" applyFont="1" applyFill="1"/>
    <xf numFmtId="0" fontId="12" fillId="0" borderId="0" xfId="23" applyFont="1" applyFill="1" applyBorder="1" applyAlignment="1" applyProtection="1">
      <alignment horizontal="center" vertical="top"/>
    </xf>
    <xf numFmtId="0" fontId="12" fillId="0" borderId="0" xfId="19" applyNumberFormat="1" applyFont="1" applyFill="1" applyAlignment="1">
      <alignment horizontal="center" vertical="center"/>
    </xf>
    <xf numFmtId="0" fontId="12" fillId="0" borderId="0" xfId="22" quotePrefix="1" applyFont="1" applyFill="1" applyBorder="1" applyAlignment="1" applyProtection="1">
      <alignment vertical="top"/>
    </xf>
    <xf numFmtId="0" fontId="12" fillId="0" borderId="0" xfId="24" applyNumberFormat="1" applyFont="1" applyFill="1" applyBorder="1" applyAlignment="1">
      <alignment horizontal="center" vertical="center" wrapText="1"/>
    </xf>
    <xf numFmtId="0" fontId="3" fillId="0" borderId="0" xfId="19" applyFont="1" applyFill="1"/>
    <xf numFmtId="166" fontId="3" fillId="0" borderId="0" xfId="10" applyNumberFormat="1" applyFont="1" applyFill="1"/>
    <xf numFmtId="0" fontId="3" fillId="4" borderId="0" xfId="19" applyFont="1" applyFill="1"/>
    <xf numFmtId="166" fontId="12" fillId="0" borderId="0" xfId="10" applyNumberFormat="1" applyFont="1" applyFill="1" applyBorder="1" applyAlignment="1">
      <alignment vertical="top"/>
    </xf>
    <xf numFmtId="0" fontId="20" fillId="4" borderId="0" xfId="25" quotePrefix="1" applyFont="1" applyFill="1" applyAlignment="1">
      <alignment horizontal="left" indent="1"/>
      <protection locked="0"/>
    </xf>
    <xf numFmtId="166" fontId="12" fillId="0" borderId="5" xfId="10" applyNumberFormat="1" applyFont="1" applyFill="1" applyBorder="1" applyAlignment="1">
      <alignment vertical="top"/>
    </xf>
    <xf numFmtId="0" fontId="20" fillId="4" borderId="0" xfId="25" quotePrefix="1" applyFont="1" applyFill="1" applyAlignment="1">
      <alignment horizontal="left" indent="2"/>
      <protection locked="0"/>
    </xf>
    <xf numFmtId="166" fontId="12" fillId="0" borderId="6" xfId="10" applyNumberFormat="1" applyFont="1" applyFill="1" applyBorder="1" applyAlignment="1">
      <alignment vertical="top"/>
    </xf>
    <xf numFmtId="0" fontId="20" fillId="4" borderId="0" xfId="26" applyFont="1" applyFill="1" applyAlignment="1">
      <alignment horizontal="left" indent="1"/>
      <protection locked="0"/>
    </xf>
    <xf numFmtId="0" fontId="20" fillId="4" borderId="0" xfId="27" applyFont="1" applyFill="1" applyAlignment="1">
      <protection locked="0"/>
    </xf>
    <xf numFmtId="0" fontId="20" fillId="4" borderId="0" xfId="25" applyFont="1" applyFill="1" applyAlignment="1">
      <alignment horizontal="left" indent="2"/>
      <protection locked="0"/>
    </xf>
    <xf numFmtId="166" fontId="12" fillId="0" borderId="4" xfId="10" applyNumberFormat="1" applyFont="1" applyFill="1" applyBorder="1" applyAlignment="1">
      <alignment vertical="top"/>
    </xf>
    <xf numFmtId="166" fontId="12" fillId="0" borderId="0" xfId="10" applyNumberFormat="1" applyFont="1" applyFill="1" applyBorder="1" applyAlignment="1" applyProtection="1">
      <alignment vertical="top"/>
      <protection locked="0"/>
    </xf>
    <xf numFmtId="43" fontId="12" fillId="0" borderId="0" xfId="24" applyFont="1" applyFill="1" applyBorder="1" applyAlignment="1" applyProtection="1">
      <alignment vertical="top"/>
      <protection locked="0"/>
    </xf>
    <xf numFmtId="171" fontId="3" fillId="0" borderId="0" xfId="20" applyFont="1" applyFill="1"/>
    <xf numFmtId="166" fontId="12" fillId="0" borderId="0" xfId="20" applyNumberFormat="1" applyFont="1" applyFill="1"/>
    <xf numFmtId="166" fontId="3" fillId="0" borderId="0" xfId="20" applyNumberFormat="1" applyFont="1" applyFill="1"/>
    <xf numFmtId="0" fontId="20" fillId="4" borderId="0" xfId="19" applyFont="1" applyFill="1" applyAlignment="1" applyProtection="1">
      <alignment horizontal="left" indent="4"/>
      <protection locked="0"/>
    </xf>
    <xf numFmtId="0" fontId="3" fillId="4" borderId="0" xfId="28" applyFont="1" applyFill="1"/>
    <xf numFmtId="0" fontId="20" fillId="4" borderId="0" xfId="19" applyFont="1" applyFill="1" applyAlignment="1" applyProtection="1">
      <protection locked="0"/>
    </xf>
    <xf numFmtId="0" fontId="3" fillId="4" borderId="0" xfId="19" quotePrefix="1" applyFont="1" applyFill="1" applyAlignment="1">
      <alignment horizontal="left" indent="1"/>
    </xf>
    <xf numFmtId="166" fontId="12" fillId="0" borderId="0" xfId="20" applyNumberFormat="1" applyFont="1" applyFill="1" applyBorder="1"/>
    <xf numFmtId="166" fontId="3" fillId="0" borderId="0" xfId="19" applyNumberFormat="1" applyFont="1" applyFill="1"/>
    <xf numFmtId="166" fontId="12" fillId="0" borderId="3" xfId="20" applyNumberFormat="1" applyFont="1" applyFill="1" applyBorder="1"/>
    <xf numFmtId="171" fontId="12" fillId="0" borderId="0" xfId="20" applyFont="1" applyFill="1" applyBorder="1"/>
    <xf numFmtId="171" fontId="12" fillId="0" borderId="7" xfId="20" applyFont="1" applyFill="1" applyBorder="1"/>
    <xf numFmtId="0" fontId="3" fillId="0" borderId="0" xfId="19" applyFont="1" applyFill="1" applyAlignment="1">
      <alignment horizontal="left" indent="1"/>
    </xf>
    <xf numFmtId="0" fontId="3" fillId="0" borderId="0" xfId="28" applyFont="1" applyFill="1" applyAlignment="1">
      <alignment horizontal="left"/>
    </xf>
    <xf numFmtId="0" fontId="3" fillId="0" borderId="0" xfId="28" applyFont="1" applyFill="1" applyAlignment="1">
      <alignment horizontal="left" indent="1"/>
    </xf>
    <xf numFmtId="0" fontId="20" fillId="0" borderId="0" xfId="19" quotePrefix="1" applyFont="1" applyFill="1" applyAlignment="1" applyProtection="1">
      <alignment horizontal="left" indent="2"/>
      <protection locked="0"/>
    </xf>
    <xf numFmtId="0" fontId="20" fillId="0" borderId="0" xfId="19" applyFont="1" applyFill="1" applyAlignment="1" applyProtection="1">
      <alignment horizontal="left" indent="3"/>
      <protection locked="0"/>
    </xf>
    <xf numFmtId="0" fontId="20" fillId="0" borderId="0" xfId="19" applyFont="1" applyFill="1" applyAlignment="1" applyProtection="1">
      <alignment horizontal="left" indent="4"/>
      <protection locked="0"/>
    </xf>
    <xf numFmtId="0" fontId="3" fillId="0" borderId="0" xfId="28" applyFont="1" applyFill="1"/>
    <xf numFmtId="0" fontId="3" fillId="0" borderId="0" xfId="28" applyFont="1" applyFill="1" applyBorder="1" applyAlignment="1">
      <alignment horizontal="left" indent="1"/>
    </xf>
    <xf numFmtId="0" fontId="3" fillId="0" borderId="0" xfId="19" applyFont="1" applyFill="1" applyBorder="1" applyAlignment="1">
      <alignment horizontal="left"/>
    </xf>
    <xf numFmtId="0" fontId="3" fillId="0" borderId="0" xfId="19" applyFont="1" applyFill="1" applyBorder="1" applyAlignment="1"/>
    <xf numFmtId="171" fontId="12" fillId="0" borderId="0" xfId="20" applyFont="1" applyFill="1"/>
    <xf numFmtId="0" fontId="3" fillId="0" borderId="0" xfId="28" applyFont="1" applyFill="1" applyAlignment="1"/>
    <xf numFmtId="43" fontId="12" fillId="0" borderId="0" xfId="20" applyNumberFormat="1" applyFont="1" applyFill="1"/>
    <xf numFmtId="0" fontId="3" fillId="0" borderId="0" xfId="19" applyFont="1" applyFill="1" applyAlignment="1"/>
    <xf numFmtId="0" fontId="12" fillId="0" borderId="0" xfId="19" applyFont="1" applyFill="1" applyProtection="1">
      <protection locked="0"/>
    </xf>
    <xf numFmtId="0" fontId="3" fillId="0" borderId="0" xfId="19" applyFont="1" applyFill="1" applyProtection="1">
      <protection locked="0"/>
    </xf>
    <xf numFmtId="0" fontId="3" fillId="0" borderId="0" xfId="19" applyNumberFormat="1" applyFont="1" applyFill="1" applyBorder="1" applyAlignment="1" applyProtection="1">
      <alignment vertical="center"/>
    </xf>
    <xf numFmtId="166" fontId="3" fillId="0" borderId="0" xfId="31" applyNumberFormat="1" applyFont="1" applyFill="1" applyAlignment="1">
      <alignment horizontal="center" vertical="top"/>
    </xf>
    <xf numFmtId="0" fontId="12" fillId="0" borderId="0" xfId="19" applyNumberFormat="1" applyFont="1" applyFill="1" applyBorder="1" applyAlignment="1" applyProtection="1"/>
    <xf numFmtId="166" fontId="12" fillId="0" borderId="0" xfId="31" applyNumberFormat="1" applyFont="1" applyFill="1" applyAlignment="1">
      <alignment horizontal="center" vertical="top"/>
    </xf>
    <xf numFmtId="0" fontId="12" fillId="0" borderId="0" xfId="9" applyFont="1" applyFill="1" applyAlignment="1"/>
    <xf numFmtId="0" fontId="12" fillId="0" borderId="0" xfId="9" applyFont="1" applyFill="1" applyAlignment="1">
      <alignment horizontal="center"/>
    </xf>
    <xf numFmtId="0" fontId="3" fillId="0" borderId="0" xfId="0" applyFont="1" applyFill="1" applyAlignment="1">
      <alignment vertical="top"/>
    </xf>
    <xf numFmtId="0" fontId="3" fillId="4" borderId="0" xfId="0" applyFont="1" applyFill="1" applyAlignment="1">
      <alignment vertical="top"/>
    </xf>
    <xf numFmtId="0" fontId="25" fillId="0" borderId="0" xfId="19" applyNumberFormat="1" applyFont="1" applyFill="1" applyAlignment="1">
      <alignment horizontal="left"/>
    </xf>
    <xf numFmtId="0" fontId="25" fillId="0" borderId="0" xfId="19" applyNumberFormat="1" applyFont="1" applyFill="1" applyAlignment="1"/>
    <xf numFmtId="0" fontId="24" fillId="0" borderId="0" xfId="19" applyFont="1" applyFill="1"/>
    <xf numFmtId="0" fontId="23" fillId="0" borderId="0" xfId="19" applyNumberFormat="1" applyFont="1" applyFill="1" applyAlignment="1">
      <alignment vertical="top"/>
    </xf>
    <xf numFmtId="0" fontId="24" fillId="0" borderId="0" xfId="19" applyNumberFormat="1" applyFont="1" applyFill="1" applyAlignment="1"/>
    <xf numFmtId="0" fontId="23" fillId="0" borderId="0" xfId="19" quotePrefix="1" applyNumberFormat="1" applyFont="1" applyFill="1" applyAlignment="1">
      <alignment horizontal="left" vertical="top"/>
    </xf>
    <xf numFmtId="0" fontId="24" fillId="0" borderId="0" xfId="19" applyFont="1" applyFill="1" applyAlignment="1">
      <alignment vertical="top"/>
    </xf>
    <xf numFmtId="0" fontId="23" fillId="0" borderId="0" xfId="19" applyFont="1" applyFill="1" applyAlignment="1">
      <alignment vertical="top"/>
    </xf>
    <xf numFmtId="0" fontId="24" fillId="0" borderId="0" xfId="19" applyFont="1" applyFill="1" applyAlignment="1">
      <alignment horizontal="left"/>
    </xf>
    <xf numFmtId="0" fontId="23" fillId="0" borderId="0" xfId="19" applyFont="1" applyFill="1" applyAlignment="1">
      <alignment horizontal="left"/>
    </xf>
    <xf numFmtId="0" fontId="23" fillId="0" borderId="0" xfId="34" applyNumberFormat="1" applyFont="1" applyFill="1" applyBorder="1" applyAlignment="1">
      <alignment horizontal="left" vertical="top"/>
    </xf>
    <xf numFmtId="173" fontId="23" fillId="0" borderId="0" xfId="19" quotePrefix="1" applyNumberFormat="1" applyFont="1" applyFill="1" applyAlignment="1">
      <alignment horizontal="left" vertical="top"/>
    </xf>
    <xf numFmtId="0" fontId="12" fillId="0" borderId="0" xfId="2" applyNumberFormat="1" applyFont="1" applyFill="1" applyAlignment="1">
      <alignment vertical="top"/>
    </xf>
    <xf numFmtId="0" fontId="23" fillId="0" borderId="0" xfId="19" applyFont="1" applyFill="1"/>
    <xf numFmtId="0" fontId="24" fillId="0" borderId="0" xfId="2" applyNumberFormat="1" applyFont="1" applyFill="1" applyAlignment="1">
      <alignment horizontal="justify" vertical="top"/>
    </xf>
    <xf numFmtId="173" fontId="23" fillId="0" borderId="0" xfId="19" quotePrefix="1" applyNumberFormat="1" applyFont="1" applyFill="1" applyAlignment="1">
      <alignment horizontal="left"/>
    </xf>
    <xf numFmtId="0" fontId="23" fillId="0" borderId="0" xfId="19" applyNumberFormat="1" applyFont="1" applyFill="1" applyBorder="1" applyAlignment="1">
      <alignment vertical="top"/>
    </xf>
    <xf numFmtId="0" fontId="23" fillId="0" borderId="0" xfId="19" applyFont="1" applyFill="1" applyAlignment="1">
      <alignment horizontal="center" vertical="top"/>
    </xf>
    <xf numFmtId="0" fontId="24" fillId="0" borderId="0" xfId="19" applyFont="1" applyFill="1" applyAlignment="1">
      <alignment horizontal="center" vertical="top"/>
    </xf>
    <xf numFmtId="1" fontId="23" fillId="0" borderId="0" xfId="19" quotePrefix="1" applyNumberFormat="1" applyFont="1" applyFill="1" applyBorder="1" applyAlignment="1">
      <alignment horizontal="left" vertical="top"/>
    </xf>
    <xf numFmtId="0" fontId="24" fillId="0" borderId="0" xfId="38" applyNumberFormat="1" applyFont="1" applyFill="1" applyAlignment="1">
      <alignment horizontal="left" vertical="top"/>
    </xf>
    <xf numFmtId="0" fontId="24" fillId="0" borderId="0" xfId="19" applyFont="1" applyFill="1" applyAlignment="1">
      <alignment horizontal="left" vertical="top" indent="1"/>
    </xf>
    <xf numFmtId="174" fontId="24" fillId="0" borderId="0" xfId="38" applyNumberFormat="1" applyFont="1" applyFill="1" applyAlignment="1">
      <alignment horizontal="center" vertical="top"/>
    </xf>
    <xf numFmtId="166" fontId="23" fillId="0" borderId="0" xfId="10" applyNumberFormat="1" applyFont="1" applyFill="1" applyBorder="1" applyAlignment="1">
      <alignment vertical="top"/>
    </xf>
    <xf numFmtId="169" fontId="24" fillId="0" borderId="0" xfId="19" applyNumberFormat="1" applyFont="1" applyFill="1" applyBorder="1" applyAlignment="1">
      <alignment vertical="top"/>
    </xf>
    <xf numFmtId="0" fontId="12" fillId="0" borderId="0" xfId="61" quotePrefix="1" applyFont="1" applyFill="1" applyAlignment="1">
      <alignment horizontal="left" vertical="center"/>
    </xf>
    <xf numFmtId="0" fontId="12" fillId="0" borderId="0" xfId="38" applyNumberFormat="1" applyFont="1" applyFill="1" applyAlignment="1">
      <alignment vertical="center"/>
    </xf>
    <xf numFmtId="171" fontId="3" fillId="0" borderId="0" xfId="34" applyNumberFormat="1" applyFont="1" applyFill="1" applyAlignment="1">
      <alignment vertical="center"/>
    </xf>
    <xf numFmtId="166" fontId="3" fillId="0" borderId="0" xfId="10" applyNumberFormat="1" applyFont="1" applyFill="1" applyAlignment="1">
      <alignment vertical="center"/>
    </xf>
    <xf numFmtId="43" fontId="3" fillId="0" borderId="0" xfId="10" applyFont="1" applyFill="1" applyAlignment="1">
      <alignment vertical="center"/>
    </xf>
    <xf numFmtId="0" fontId="3" fillId="0" borderId="0" xfId="61" applyFont="1" applyFill="1" applyAlignment="1">
      <alignment vertical="center"/>
    </xf>
    <xf numFmtId="0" fontId="3" fillId="0" borderId="0" xfId="38" applyFont="1" applyFill="1" applyBorder="1" applyAlignment="1">
      <alignment vertical="center"/>
    </xf>
    <xf numFmtId="0" fontId="12" fillId="0" borderId="0" xfId="61" applyFont="1" applyFill="1" applyAlignment="1">
      <alignment horizontal="center" vertical="center"/>
    </xf>
    <xf numFmtId="43" fontId="12" fillId="0" borderId="0" xfId="10" quotePrefix="1" applyFont="1" applyFill="1" applyBorder="1" applyAlignment="1">
      <alignment horizontal="center" vertical="center" wrapText="1"/>
    </xf>
    <xf numFmtId="0" fontId="3" fillId="0" borderId="0" xfId="38" applyNumberFormat="1" applyFont="1" applyFill="1" applyBorder="1" applyAlignment="1">
      <alignment horizontal="center" vertical="center" wrapText="1"/>
    </xf>
    <xf numFmtId="171" fontId="3" fillId="0" borderId="0" xfId="34" applyNumberFormat="1" applyFont="1" applyFill="1" applyBorder="1" applyAlignment="1">
      <alignment horizontal="center" vertical="center" wrapText="1"/>
    </xf>
    <xf numFmtId="43" fontId="12" fillId="0" borderId="0" xfId="10" applyFont="1" applyFill="1" applyBorder="1" applyAlignment="1">
      <alignment horizontal="center" vertical="center" wrapText="1"/>
    </xf>
    <xf numFmtId="0" fontId="12" fillId="0" borderId="0" xfId="38" applyFont="1" applyFill="1" applyBorder="1" applyAlignment="1">
      <alignment vertical="center"/>
    </xf>
    <xf numFmtId="171" fontId="12" fillId="0" borderId="0" xfId="34" applyNumberFormat="1" applyFont="1" applyFill="1" applyBorder="1" applyAlignment="1">
      <alignment vertical="center"/>
    </xf>
    <xf numFmtId="0" fontId="12" fillId="0" borderId="0" xfId="61" applyFont="1" applyFill="1" applyBorder="1" applyAlignment="1">
      <alignment horizontal="center" vertical="center"/>
    </xf>
    <xf numFmtId="0" fontId="12" fillId="0" borderId="0" xfId="38" applyNumberFormat="1" applyFont="1" applyFill="1" applyBorder="1" applyAlignment="1">
      <alignment vertical="center"/>
    </xf>
    <xf numFmtId="166" fontId="12" fillId="0" borderId="0" xfId="10" applyNumberFormat="1" applyFont="1" applyFill="1" applyBorder="1" applyAlignment="1">
      <alignment vertical="center"/>
    </xf>
    <xf numFmtId="43" fontId="12" fillId="0" borderId="0" xfId="10" applyFont="1" applyFill="1" applyBorder="1" applyAlignment="1">
      <alignment vertical="center"/>
    </xf>
    <xf numFmtId="176" fontId="3" fillId="0" borderId="0" xfId="34" applyNumberFormat="1" applyFont="1" applyFill="1" applyBorder="1" applyAlignment="1">
      <alignment vertical="center"/>
    </xf>
    <xf numFmtId="166" fontId="24" fillId="4" borderId="0" xfId="10" applyNumberFormat="1" applyFont="1" applyFill="1" applyAlignment="1">
      <alignment vertical="center"/>
    </xf>
    <xf numFmtId="166" fontId="3" fillId="4" borderId="0" xfId="10" applyNumberFormat="1" applyFont="1" applyFill="1" applyBorder="1" applyAlignment="1">
      <alignment vertical="center"/>
    </xf>
    <xf numFmtId="43" fontId="3" fillId="4" borderId="0" xfId="10" applyFont="1" applyFill="1" applyBorder="1" applyAlignment="1">
      <alignment vertical="center"/>
    </xf>
    <xf numFmtId="0" fontId="3" fillId="0" borderId="0" xfId="61" applyFont="1" applyFill="1" applyBorder="1" applyAlignment="1">
      <alignment horizontal="center" vertical="center"/>
    </xf>
    <xf numFmtId="0" fontId="3" fillId="0" borderId="0" xfId="61" applyFont="1" applyFill="1" applyAlignment="1">
      <alignment horizontal="center" vertical="center"/>
    </xf>
    <xf numFmtId="0" fontId="12" fillId="0" borderId="0" xfId="61" applyFont="1" applyFill="1" applyBorder="1" applyAlignment="1">
      <alignment vertical="center"/>
    </xf>
    <xf numFmtId="43" fontId="12" fillId="0" borderId="0" xfId="10" applyFont="1" applyFill="1" applyAlignment="1">
      <alignment vertical="center"/>
    </xf>
    <xf numFmtId="0" fontId="12" fillId="0" borderId="0" xfId="61" applyFont="1" applyFill="1" applyAlignment="1">
      <alignment vertical="center"/>
    </xf>
    <xf numFmtId="0" fontId="3" fillId="0" borderId="0" xfId="61" applyFont="1" applyFill="1" applyBorder="1" applyAlignment="1">
      <alignment vertical="center"/>
    </xf>
    <xf numFmtId="171" fontId="12" fillId="0" borderId="0" xfId="34" applyNumberFormat="1" applyFont="1" applyFill="1" applyAlignment="1">
      <alignment vertical="center"/>
    </xf>
    <xf numFmtId="176" fontId="3" fillId="0" borderId="0" xfId="34" applyNumberFormat="1" applyFont="1" applyFill="1" applyAlignment="1">
      <alignment vertical="center"/>
    </xf>
    <xf numFmtId="166" fontId="12" fillId="0" borderId="0" xfId="10" quotePrefix="1" applyNumberFormat="1" applyFont="1" applyFill="1" applyBorder="1" applyAlignment="1">
      <alignment horizontal="center" vertical="center" wrapText="1"/>
    </xf>
    <xf numFmtId="166" fontId="12" fillId="0" borderId="0" xfId="10" quotePrefix="1" applyNumberFormat="1" applyFont="1" applyFill="1" applyBorder="1" applyAlignment="1">
      <alignment horizontal="center" vertical="center"/>
    </xf>
    <xf numFmtId="166" fontId="12" fillId="0" borderId="0" xfId="10" applyNumberFormat="1" applyFont="1" applyFill="1" applyBorder="1" applyAlignment="1">
      <alignment horizontal="center" vertical="center" wrapText="1"/>
    </xf>
    <xf numFmtId="171" fontId="24" fillId="0" borderId="0" xfId="34" applyNumberFormat="1" applyFont="1" applyFill="1" applyBorder="1" applyAlignment="1">
      <alignment horizontal="center" vertical="center" wrapText="1"/>
    </xf>
    <xf numFmtId="166" fontId="23" fillId="0" borderId="0" xfId="18" applyNumberFormat="1" applyFont="1" applyFill="1" applyBorder="1" applyAlignment="1">
      <alignment horizontal="center" vertical="center" wrapText="1"/>
    </xf>
    <xf numFmtId="43" fontId="3" fillId="0" borderId="0" xfId="10" applyFont="1" applyFill="1" applyBorder="1" applyAlignment="1">
      <alignment vertical="center"/>
    </xf>
    <xf numFmtId="0" fontId="24" fillId="0" borderId="0" xfId="38" applyNumberFormat="1" applyFont="1" applyFill="1" applyBorder="1" applyAlignment="1">
      <alignment horizontal="left" vertical="center" wrapText="1"/>
    </xf>
    <xf numFmtId="166" fontId="24" fillId="0" borderId="0" xfId="10" applyNumberFormat="1" applyFont="1" applyFill="1" applyBorder="1" applyAlignment="1">
      <alignment vertical="center"/>
    </xf>
    <xf numFmtId="166" fontId="3" fillId="0" borderId="0" xfId="10" applyNumberFormat="1" applyFont="1" applyFill="1" applyBorder="1" applyAlignment="1">
      <alignment vertical="center"/>
    </xf>
    <xf numFmtId="166" fontId="24" fillId="0" borderId="0" xfId="10" applyNumberFormat="1" applyFont="1" applyFill="1" applyBorder="1" applyAlignment="1">
      <alignment horizontal="center" vertical="center" wrapText="1"/>
    </xf>
    <xf numFmtId="0" fontId="24" fillId="0" borderId="0" xfId="38" applyNumberFormat="1" applyFont="1" applyFill="1" applyBorder="1" applyAlignment="1">
      <alignment horizontal="center" vertical="center" wrapText="1"/>
    </xf>
    <xf numFmtId="166" fontId="23" fillId="0" borderId="3" xfId="10" applyNumberFormat="1" applyFont="1" applyFill="1" applyBorder="1" applyAlignment="1">
      <alignment horizontal="center" vertical="center" wrapText="1"/>
    </xf>
    <xf numFmtId="166" fontId="23" fillId="0" borderId="0" xfId="10" applyNumberFormat="1" applyFont="1" applyFill="1" applyAlignment="1">
      <alignment horizontal="center" vertical="center" wrapText="1"/>
    </xf>
    <xf numFmtId="166" fontId="23" fillId="0" borderId="0" xfId="10" applyNumberFormat="1" applyFont="1" applyFill="1" applyBorder="1" applyAlignment="1">
      <alignment vertical="center"/>
    </xf>
    <xf numFmtId="43" fontId="12" fillId="0" borderId="0" xfId="10" applyNumberFormat="1" applyFont="1" applyFill="1" applyBorder="1" applyAlignment="1">
      <alignment vertical="center"/>
    </xf>
    <xf numFmtId="0" fontId="3" fillId="0" borderId="0" xfId="38" applyNumberFormat="1" applyFont="1" applyFill="1" applyBorder="1" applyAlignment="1">
      <alignment vertical="center"/>
    </xf>
    <xf numFmtId="166" fontId="24" fillId="0" borderId="0" xfId="10" applyNumberFormat="1" applyFont="1" applyFill="1" applyAlignment="1">
      <alignment vertical="center"/>
    </xf>
    <xf numFmtId="166" fontId="23" fillId="0" borderId="3" xfId="10" applyNumberFormat="1" applyFont="1" applyFill="1" applyBorder="1" applyAlignment="1">
      <alignment vertical="center"/>
    </xf>
    <xf numFmtId="166" fontId="23" fillId="0" borderId="0" xfId="10" applyNumberFormat="1" applyFont="1" applyFill="1" applyAlignment="1">
      <alignment vertical="center"/>
    </xf>
    <xf numFmtId="0" fontId="24" fillId="0" borderId="0" xfId="38" applyNumberFormat="1" applyFont="1" applyFill="1" applyBorder="1" applyAlignment="1">
      <alignment vertical="center"/>
    </xf>
    <xf numFmtId="0" fontId="12" fillId="0" borderId="0" xfId="69" applyNumberFormat="1" applyFont="1" applyFill="1"/>
    <xf numFmtId="166" fontId="23" fillId="0" borderId="7" xfId="10" applyNumberFormat="1" applyFont="1" applyFill="1" applyBorder="1" applyAlignment="1">
      <alignment vertical="center"/>
    </xf>
    <xf numFmtId="43" fontId="12" fillId="0" borderId="7" xfId="10" applyFont="1" applyFill="1" applyBorder="1" applyAlignment="1">
      <alignment vertical="center"/>
    </xf>
    <xf numFmtId="10" fontId="23" fillId="0" borderId="0" xfId="10" applyNumberFormat="1" applyFont="1" applyFill="1" applyBorder="1" applyAlignment="1">
      <alignment vertical="center"/>
    </xf>
    <xf numFmtId="10" fontId="12" fillId="0" borderId="0" xfId="10" applyNumberFormat="1" applyFont="1" applyFill="1" applyBorder="1" applyAlignment="1">
      <alignment vertical="center"/>
    </xf>
    <xf numFmtId="43" fontId="3" fillId="0" borderId="0" xfId="10" applyNumberFormat="1" applyFont="1" applyFill="1" applyBorder="1" applyAlignment="1">
      <alignment vertical="center"/>
    </xf>
    <xf numFmtId="0" fontId="3" fillId="0" borderId="0" xfId="70" applyNumberFormat="1" applyFont="1" applyFill="1" applyBorder="1" applyAlignment="1">
      <alignment vertical="top"/>
    </xf>
    <xf numFmtId="166" fontId="28" fillId="0" borderId="0" xfId="10" applyNumberFormat="1" applyFont="1" applyFill="1" applyBorder="1" applyAlignment="1">
      <alignment vertical="center"/>
    </xf>
    <xf numFmtId="166" fontId="27" fillId="4" borderId="1" xfId="10" applyNumberFormat="1" applyFont="1" applyFill="1" applyBorder="1" applyAlignment="1">
      <alignment vertical="center"/>
    </xf>
    <xf numFmtId="43" fontId="28" fillId="0" borderId="1" xfId="10" applyNumberFormat="1" applyFont="1" applyFill="1" applyBorder="1" applyAlignment="1">
      <alignment vertical="center"/>
    </xf>
    <xf numFmtId="166" fontId="3" fillId="0" borderId="0" xfId="61" applyNumberFormat="1" applyFont="1" applyFill="1" applyBorder="1" applyAlignment="1">
      <alignment vertical="center"/>
    </xf>
    <xf numFmtId="166" fontId="27" fillId="0" borderId="0" xfId="10" applyNumberFormat="1" applyFont="1" applyFill="1" applyBorder="1" applyAlignment="1">
      <alignment vertical="center"/>
    </xf>
    <xf numFmtId="43" fontId="28" fillId="0" borderId="0" xfId="10" applyNumberFormat="1" applyFont="1" applyFill="1" applyBorder="1" applyAlignment="1">
      <alignment vertical="center"/>
    </xf>
    <xf numFmtId="0" fontId="24" fillId="0" borderId="0" xfId="38" applyNumberFormat="1" applyFont="1" applyFill="1" applyBorder="1" applyAlignment="1">
      <alignment horizontal="left" vertical="center"/>
    </xf>
    <xf numFmtId="0" fontId="24" fillId="0" borderId="0" xfId="61" applyFont="1" applyFill="1" applyAlignment="1">
      <alignment horizontal="center" vertical="center"/>
    </xf>
    <xf numFmtId="166" fontId="24" fillId="0" borderId="0" xfId="71" applyNumberFormat="1" applyFont="1" applyFill="1" applyAlignment="1">
      <alignment vertical="center"/>
    </xf>
    <xf numFmtId="166" fontId="27" fillId="0" borderId="0" xfId="71" applyNumberFormat="1" applyFont="1" applyFill="1" applyBorder="1" applyAlignment="1">
      <alignment vertical="center"/>
    </xf>
    <xf numFmtId="171" fontId="3" fillId="0" borderId="0" xfId="34" applyNumberFormat="1" applyFont="1" applyFill="1" applyBorder="1" applyAlignment="1">
      <alignment vertical="center"/>
    </xf>
    <xf numFmtId="166" fontId="24" fillId="0" borderId="0" xfId="18" applyNumberFormat="1" applyFont="1" applyFill="1" applyBorder="1" applyAlignment="1">
      <alignment vertical="center"/>
    </xf>
    <xf numFmtId="0" fontId="12" fillId="4" borderId="0" xfId="61" applyFont="1" applyFill="1" applyAlignment="1">
      <alignment horizontal="center" vertical="center"/>
    </xf>
    <xf numFmtId="0" fontId="20" fillId="4" borderId="0" xfId="61" applyFont="1" applyFill="1" applyAlignment="1">
      <alignment vertical="top"/>
    </xf>
    <xf numFmtId="166" fontId="24" fillId="4" borderId="0" xfId="71" applyNumberFormat="1" applyFont="1" applyFill="1" applyAlignment="1">
      <alignment vertical="center"/>
    </xf>
    <xf numFmtId="166" fontId="27" fillId="4" borderId="0" xfId="71" applyNumberFormat="1" applyFont="1" applyFill="1" applyBorder="1" applyAlignment="1">
      <alignment vertical="center"/>
    </xf>
    <xf numFmtId="171" fontId="3" fillId="4" borderId="0" xfId="34" applyNumberFormat="1" applyFont="1" applyFill="1" applyBorder="1" applyAlignment="1">
      <alignment vertical="center"/>
    </xf>
    <xf numFmtId="166" fontId="24" fillId="4" borderId="0" xfId="18" applyNumberFormat="1" applyFont="1" applyFill="1" applyBorder="1" applyAlignment="1">
      <alignment vertical="center"/>
    </xf>
    <xf numFmtId="43" fontId="3" fillId="4" borderId="0" xfId="10" applyNumberFormat="1" applyFont="1" applyFill="1" applyBorder="1" applyAlignment="1">
      <alignment vertical="center"/>
    </xf>
    <xf numFmtId="166" fontId="27" fillId="0" borderId="0" xfId="71" applyNumberFormat="1" applyFont="1" applyFill="1" applyAlignment="1">
      <alignment vertical="center"/>
    </xf>
    <xf numFmtId="166" fontId="24" fillId="0" borderId="0" xfId="18" applyNumberFormat="1" applyFont="1" applyFill="1" applyAlignment="1">
      <alignment vertical="center"/>
    </xf>
    <xf numFmtId="0" fontId="23" fillId="0" borderId="0" xfId="38" applyNumberFormat="1" applyFont="1" applyFill="1" applyAlignment="1">
      <alignment horizontal="left"/>
    </xf>
    <xf numFmtId="0" fontId="24" fillId="0" borderId="0" xfId="38" applyNumberFormat="1" applyFont="1" applyFill="1" applyAlignment="1">
      <alignment vertical="center" wrapText="1"/>
    </xf>
    <xf numFmtId="0" fontId="23" fillId="0" borderId="0" xfId="47" applyFont="1" applyFill="1" applyAlignment="1">
      <alignment vertical="center"/>
    </xf>
    <xf numFmtId="0" fontId="23" fillId="0" borderId="0" xfId="2" quotePrefix="1" applyFont="1" applyFill="1" applyBorder="1" applyAlignment="1">
      <alignment horizontal="left" vertical="center"/>
    </xf>
    <xf numFmtId="0" fontId="3" fillId="0" borderId="0" xfId="44" applyFont="1" applyFill="1" applyAlignment="1" applyProtection="1">
      <alignment vertical="top"/>
    </xf>
    <xf numFmtId="174" fontId="24" fillId="0" borderId="0" xfId="38" applyNumberFormat="1" applyFont="1" applyFill="1" applyAlignment="1">
      <alignment horizontal="center" vertical="center" wrapText="1"/>
    </xf>
    <xf numFmtId="166" fontId="23" fillId="0" borderId="0" xfId="10" applyNumberFormat="1" applyFont="1" applyFill="1" applyAlignment="1">
      <alignment vertical="center" wrapText="1"/>
    </xf>
    <xf numFmtId="166" fontId="24" fillId="4" borderId="0" xfId="10" applyNumberFormat="1" applyFont="1" applyFill="1" applyAlignment="1">
      <alignment vertical="center" wrapText="1"/>
    </xf>
    <xf numFmtId="0" fontId="24" fillId="0" borderId="0" xfId="38" applyNumberFormat="1" applyFont="1" applyFill="1" applyAlignment="1">
      <alignment vertical="center"/>
    </xf>
    <xf numFmtId="166" fontId="24" fillId="0" borderId="7" xfId="10" applyNumberFormat="1" applyFont="1" applyFill="1" applyBorder="1" applyAlignment="1">
      <alignment vertical="center"/>
    </xf>
    <xf numFmtId="174" fontId="23" fillId="0" borderId="0" xfId="2" quotePrefix="1" applyNumberFormat="1" applyFont="1" applyFill="1" applyAlignment="1">
      <alignment horizontal="left"/>
    </xf>
    <xf numFmtId="174" fontId="12" fillId="0" borderId="0" xfId="48" quotePrefix="1" applyNumberFormat="1" applyFont="1" applyFill="1" applyAlignment="1" applyProtection="1">
      <alignment horizontal="left" vertical="center"/>
    </xf>
    <xf numFmtId="0" fontId="24" fillId="0" borderId="0" xfId="44" quotePrefix="1" applyFont="1" applyFill="1" applyAlignment="1">
      <alignment vertical="top" wrapText="1"/>
    </xf>
    <xf numFmtId="0" fontId="24" fillId="0" borderId="0" xfId="44" applyFont="1" applyFill="1" applyAlignment="1">
      <alignment vertical="top"/>
    </xf>
    <xf numFmtId="0" fontId="12" fillId="0" borderId="0" xfId="49" applyFont="1" applyFill="1"/>
    <xf numFmtId="0" fontId="24" fillId="0" borderId="0" xfId="44" applyFont="1" applyFill="1" applyAlignment="1">
      <alignment vertical="top" wrapText="1"/>
    </xf>
    <xf numFmtId="0" fontId="3" fillId="0" borderId="0" xfId="50" applyFont="1" applyFill="1" applyAlignment="1">
      <alignment vertical="top"/>
    </xf>
    <xf numFmtId="0" fontId="24" fillId="0" borderId="0" xfId="2" applyFont="1" applyFill="1" applyAlignment="1">
      <alignment horizontal="left"/>
    </xf>
    <xf numFmtId="0" fontId="23" fillId="0" borderId="0" xfId="38" applyNumberFormat="1" applyFont="1" applyFill="1" applyAlignment="1">
      <alignment horizontal="left" vertical="top"/>
    </xf>
    <xf numFmtId="0" fontId="24" fillId="0" borderId="0" xfId="44" applyFont="1" applyFill="1" applyAlignment="1">
      <alignment horizontal="justify" vertical="top"/>
    </xf>
    <xf numFmtId="0" fontId="3" fillId="4" borderId="0" xfId="48" applyFont="1" applyFill="1"/>
    <xf numFmtId="0" fontId="3" fillId="0" borderId="0" xfId="48" applyFont="1" applyFill="1"/>
    <xf numFmtId="0" fontId="12" fillId="4" borderId="0" xfId="52" applyNumberFormat="1" applyFont="1" applyFill="1" applyBorder="1" applyAlignment="1">
      <alignment vertical="top"/>
    </xf>
    <xf numFmtId="0" fontId="3" fillId="4" borderId="0" xfId="49" applyFont="1" applyFill="1"/>
    <xf numFmtId="0" fontId="3" fillId="4" borderId="0" xfId="52" applyFont="1" applyFill="1" applyBorder="1"/>
    <xf numFmtId="0" fontId="12" fillId="4" borderId="0" xfId="52" applyFont="1" applyFill="1" applyBorder="1"/>
    <xf numFmtId="0" fontId="3" fillId="4" borderId="23" xfId="52" applyFont="1" applyFill="1" applyBorder="1"/>
    <xf numFmtId="0" fontId="12" fillId="4" borderId="0" xfId="49" quotePrefix="1" applyFont="1" applyFill="1" applyAlignment="1">
      <alignment horizontal="center"/>
    </xf>
    <xf numFmtId="166" fontId="12" fillId="4" borderId="24" xfId="10" applyNumberFormat="1" applyFont="1" applyFill="1" applyBorder="1"/>
    <xf numFmtId="166" fontId="12" fillId="4" borderId="0" xfId="10" quotePrefix="1" applyNumberFormat="1" applyFont="1" applyFill="1" applyAlignment="1">
      <alignment horizontal="center"/>
    </xf>
    <xf numFmtId="10" fontId="12" fillId="0" borderId="0" xfId="5" applyNumberFormat="1" applyFont="1" applyFill="1"/>
    <xf numFmtId="0" fontId="3" fillId="4" borderId="0" xfId="52" quotePrefix="1" applyFont="1" applyFill="1" applyBorder="1"/>
    <xf numFmtId="0" fontId="3" fillId="4" borderId="0" xfId="52" quotePrefix="1" applyFont="1" applyFill="1" applyBorder="1" applyAlignment="1">
      <alignment horizontal="left" indent="1"/>
    </xf>
    <xf numFmtId="0" fontId="3" fillId="4" borderId="0" xfId="52" applyFont="1" applyFill="1" applyBorder="1" applyAlignment="1">
      <alignment horizontal="left" indent="1"/>
    </xf>
    <xf numFmtId="43" fontId="12" fillId="0" borderId="0" xfId="10" applyFont="1" applyFill="1"/>
    <xf numFmtId="0" fontId="12" fillId="4" borderId="0" xfId="52" applyFont="1" applyFill="1" applyBorder="1" applyAlignment="1">
      <alignment horizontal="left" indent="1"/>
    </xf>
    <xf numFmtId="0" fontId="3" fillId="4" borderId="0" xfId="49" applyFont="1" applyFill="1" applyBorder="1"/>
    <xf numFmtId="166" fontId="12" fillId="4" borderId="0" xfId="10" applyNumberFormat="1" applyFont="1" applyFill="1"/>
    <xf numFmtId="178" fontId="12" fillId="4" borderId="0" xfId="49" applyNumberFormat="1" applyFont="1" applyFill="1"/>
    <xf numFmtId="179" fontId="12" fillId="4" borderId="0" xfId="49" applyNumberFormat="1" applyFont="1" applyFill="1"/>
    <xf numFmtId="166" fontId="12" fillId="4" borderId="0" xfId="18" applyNumberFormat="1" applyFont="1" applyFill="1"/>
    <xf numFmtId="0" fontId="12" fillId="4" borderId="0" xfId="49" applyNumberFormat="1" applyFont="1" applyFill="1" applyBorder="1" applyAlignment="1">
      <alignment horizontal="center" wrapText="1"/>
    </xf>
    <xf numFmtId="0" fontId="3" fillId="4" borderId="0" xfId="49" quotePrefix="1" applyFont="1" applyFill="1" applyAlignment="1">
      <alignment horizontal="center"/>
    </xf>
    <xf numFmtId="166" fontId="3" fillId="4" borderId="0" xfId="10" applyNumberFormat="1" applyFont="1" applyFill="1"/>
    <xf numFmtId="166" fontId="3" fillId="4" borderId="0" xfId="10" applyNumberFormat="1" applyFont="1" applyFill="1" applyBorder="1"/>
    <xf numFmtId="179" fontId="3" fillId="4" borderId="0" xfId="49" applyNumberFormat="1" applyFont="1" applyFill="1"/>
    <xf numFmtId="0" fontId="12" fillId="4" borderId="0" xfId="49" applyNumberFormat="1" applyFont="1" applyFill="1" applyBorder="1" applyAlignment="1">
      <alignment vertical="top"/>
    </xf>
    <xf numFmtId="0" fontId="3" fillId="4" borderId="0" xfId="48" applyFont="1" applyFill="1" applyBorder="1"/>
    <xf numFmtId="0" fontId="12" fillId="4" borderId="0" xfId="49" quotePrefix="1" applyFont="1" applyFill="1" applyBorder="1" applyAlignment="1">
      <alignment horizontal="center"/>
    </xf>
    <xf numFmtId="179" fontId="12" fillId="4" borderId="0" xfId="49" applyNumberFormat="1" applyFont="1" applyFill="1" applyBorder="1"/>
    <xf numFmtId="0" fontId="12" fillId="4" borderId="0" xfId="49" applyFont="1" applyFill="1" applyBorder="1"/>
    <xf numFmtId="178" fontId="12" fillId="4" borderId="0" xfId="49" applyNumberFormat="1" applyFont="1" applyFill="1" applyBorder="1"/>
    <xf numFmtId="166" fontId="12" fillId="4" borderId="0" xfId="18" applyNumberFormat="1" applyFont="1" applyFill="1" applyBorder="1"/>
    <xf numFmtId="0" fontId="12" fillId="4" borderId="0" xfId="49" applyNumberFormat="1" applyFont="1" applyFill="1" applyBorder="1" applyAlignment="1">
      <alignment horizontal="left" vertical="top"/>
    </xf>
    <xf numFmtId="0" fontId="23" fillId="4" borderId="0" xfId="1" applyNumberFormat="1" applyFont="1" applyFill="1" applyAlignment="1">
      <alignment horizontal="center"/>
    </xf>
    <xf numFmtId="16" fontId="23" fillId="4" borderId="0" xfId="1" quotePrefix="1" applyNumberFormat="1" applyFont="1" applyFill="1" applyAlignment="1">
      <alignment horizontal="center"/>
    </xf>
    <xf numFmtId="0" fontId="23" fillId="4" borderId="0" xfId="1" quotePrefix="1" applyNumberFormat="1" applyFont="1" applyFill="1" applyAlignment="1">
      <alignment horizontal="center"/>
    </xf>
    <xf numFmtId="173" fontId="12" fillId="0" borderId="0" xfId="33" quotePrefix="1" applyNumberFormat="1" applyFont="1" applyFill="1" applyAlignment="1">
      <alignment horizontal="left"/>
    </xf>
    <xf numFmtId="0" fontId="12" fillId="0" borderId="0" xfId="62" applyFont="1" applyFill="1" applyAlignment="1">
      <alignment vertical="top"/>
    </xf>
    <xf numFmtId="0" fontId="3" fillId="0" borderId="0" xfId="63" applyFont="1" applyFill="1" applyAlignment="1" applyProtection="1">
      <alignment horizontal="justify" vertical="top" wrapText="1"/>
    </xf>
    <xf numFmtId="0" fontId="29" fillId="0" borderId="0" xfId="63" applyNumberFormat="1" applyFont="1" applyFill="1" applyBorder="1" applyAlignment="1" applyProtection="1"/>
    <xf numFmtId="0" fontId="12" fillId="0" borderId="0" xfId="63" quotePrefix="1" applyFont="1" applyFill="1" applyProtection="1"/>
    <xf numFmtId="0" fontId="3" fillId="0" borderId="0" xfId="63" applyFont="1" applyFill="1" applyProtection="1"/>
    <xf numFmtId="37" fontId="12" fillId="0" borderId="0" xfId="64" applyNumberFormat="1" applyFont="1" applyFill="1" applyAlignment="1" applyProtection="1">
      <alignment horizontal="left" vertical="top"/>
    </xf>
    <xf numFmtId="37" fontId="3" fillId="0" borderId="0" xfId="64" applyNumberFormat="1" applyFont="1" applyFill="1" applyAlignment="1" applyProtection="1">
      <alignment vertical="top"/>
    </xf>
    <xf numFmtId="0" fontId="12" fillId="0" borderId="0" xfId="65" applyFont="1" applyFill="1" applyAlignment="1">
      <alignment vertical="top" wrapText="1"/>
    </xf>
    <xf numFmtId="0" fontId="3" fillId="0" borderId="0" xfId="63" applyFont="1" applyFill="1" applyAlignment="1" applyProtection="1">
      <alignment vertical="top"/>
    </xf>
    <xf numFmtId="0" fontId="3" fillId="4" borderId="0" xfId="63" applyFont="1" applyFill="1" applyProtection="1"/>
    <xf numFmtId="0" fontId="3" fillId="4" borderId="0" xfId="63" applyFont="1" applyFill="1" applyAlignment="1" applyProtection="1">
      <alignment horizontal="left" indent="1"/>
    </xf>
    <xf numFmtId="0" fontId="12" fillId="4" borderId="0" xfId="63" applyFont="1" applyFill="1" applyProtection="1"/>
    <xf numFmtId="166" fontId="12" fillId="4" borderId="0" xfId="63" applyNumberFormat="1" applyFont="1" applyFill="1" applyBorder="1" applyProtection="1"/>
    <xf numFmtId="0" fontId="3" fillId="4" borderId="0" xfId="64" applyFont="1" applyFill="1"/>
    <xf numFmtId="0" fontId="12" fillId="4" borderId="3" xfId="63" applyFont="1" applyFill="1" applyBorder="1" applyAlignment="1" applyProtection="1">
      <alignment horizontal="center" wrapText="1"/>
    </xf>
    <xf numFmtId="0" fontId="12" fillId="4" borderId="0" xfId="63" applyFont="1" applyFill="1" applyBorder="1" applyAlignment="1" applyProtection="1">
      <alignment horizontal="center" wrapText="1"/>
    </xf>
    <xf numFmtId="0" fontId="29" fillId="4" borderId="0" xfId="63" applyFont="1" applyFill="1" applyAlignment="1" applyProtection="1">
      <alignment horizontal="center" wrapText="1"/>
    </xf>
    <xf numFmtId="0" fontId="12" fillId="4" borderId="0" xfId="63" applyFont="1" applyFill="1" applyAlignment="1" applyProtection="1">
      <alignment horizontal="center" vertical="top"/>
    </xf>
    <xf numFmtId="37" fontId="12" fillId="4" borderId="0" xfId="64" applyNumberFormat="1" applyFont="1" applyFill="1" applyProtection="1"/>
    <xf numFmtId="0" fontId="12" fillId="4" borderId="0" xfId="63" applyFont="1" applyFill="1" applyAlignment="1" applyProtection="1">
      <alignment horizontal="center"/>
    </xf>
    <xf numFmtId="37" fontId="12" fillId="4" borderId="0" xfId="64" applyNumberFormat="1" applyFont="1" applyFill="1" applyAlignment="1" applyProtection="1">
      <alignment horizontal="left"/>
    </xf>
    <xf numFmtId="0" fontId="12" fillId="4" borderId="0" xfId="64" quotePrefix="1" applyFont="1" applyFill="1" applyAlignment="1">
      <alignment horizontal="center"/>
    </xf>
    <xf numFmtId="0" fontId="3" fillId="4" borderId="0" xfId="10" quotePrefix="1" applyNumberFormat="1" applyFont="1" applyFill="1" applyAlignment="1" applyProtection="1">
      <alignment horizontal="left" indent="1"/>
    </xf>
    <xf numFmtId="166" fontId="12" fillId="4" borderId="0" xfId="10" applyNumberFormat="1" applyFont="1" applyFill="1" applyAlignment="1">
      <alignment vertical="top"/>
    </xf>
    <xf numFmtId="43" fontId="12" fillId="4" borderId="0" xfId="10" applyFont="1" applyFill="1" applyProtection="1"/>
    <xf numFmtId="43" fontId="12" fillId="4" borderId="0" xfId="63" applyNumberFormat="1" applyFont="1" applyFill="1" applyAlignment="1" applyProtection="1"/>
    <xf numFmtId="43" fontId="3" fillId="4" borderId="0" xfId="10" quotePrefix="1" applyFont="1" applyFill="1" applyAlignment="1" applyProtection="1">
      <alignment horizontal="left" indent="1"/>
    </xf>
    <xf numFmtId="166" fontId="12" fillId="4" borderId="7" xfId="10" applyNumberFormat="1" applyFont="1" applyFill="1" applyBorder="1" applyAlignment="1">
      <alignment vertical="top"/>
    </xf>
    <xf numFmtId="43" fontId="3" fillId="4" borderId="0" xfId="63" applyNumberFormat="1" applyFont="1" applyFill="1" applyAlignment="1" applyProtection="1"/>
    <xf numFmtId="0" fontId="3" fillId="4" borderId="0" xfId="63" applyFont="1" applyFill="1" applyAlignment="1" applyProtection="1">
      <alignment horizontal="center"/>
    </xf>
    <xf numFmtId="37" fontId="3" fillId="4" borderId="0" xfId="64" applyNumberFormat="1" applyFont="1" applyFill="1" applyAlignment="1" applyProtection="1">
      <alignment horizontal="left" indent="1"/>
    </xf>
    <xf numFmtId="166" fontId="3" fillId="4" borderId="0" xfId="10" applyNumberFormat="1" applyFont="1" applyFill="1" applyAlignment="1">
      <alignment vertical="top"/>
    </xf>
    <xf numFmtId="0" fontId="3" fillId="4" borderId="0" xfId="61" applyFont="1" applyFill="1"/>
    <xf numFmtId="166" fontId="12" fillId="4" borderId="7" xfId="63" applyNumberFormat="1" applyFont="1" applyFill="1" applyBorder="1" applyProtection="1"/>
    <xf numFmtId="43" fontId="12" fillId="4" borderId="7" xfId="63" applyNumberFormat="1" applyFont="1" applyFill="1" applyBorder="1" applyProtection="1"/>
    <xf numFmtId="0" fontId="3" fillId="0" borderId="0" xfId="63" applyFont="1" applyFill="1" applyAlignment="1" applyProtection="1">
      <alignment horizontal="left" indent="1"/>
    </xf>
    <xf numFmtId="0" fontId="12" fillId="0" borderId="0" xfId="63" applyFont="1" applyFill="1" applyProtection="1"/>
    <xf numFmtId="166" fontId="12" fillId="0" borderId="0" xfId="63" applyNumberFormat="1" applyFont="1" applyFill="1" applyBorder="1" applyProtection="1"/>
    <xf numFmtId="166" fontId="12" fillId="0" borderId="0" xfId="63" applyNumberFormat="1" applyFont="1" applyFill="1" applyProtection="1"/>
    <xf numFmtId="0" fontId="12" fillId="0" borderId="0" xfId="64" quotePrefix="1" applyFont="1" applyFill="1" applyAlignment="1">
      <alignment horizontal="center"/>
    </xf>
    <xf numFmtId="0" fontId="3" fillId="0" borderId="0" xfId="64" applyFont="1" applyFill="1"/>
    <xf numFmtId="0" fontId="12" fillId="0" borderId="3" xfId="63" applyFont="1" applyFill="1" applyBorder="1" applyAlignment="1" applyProtection="1">
      <alignment horizontal="center" wrapText="1"/>
    </xf>
    <xf numFmtId="0" fontId="12" fillId="0" borderId="0" xfId="63" applyFont="1" applyFill="1" applyBorder="1" applyAlignment="1" applyProtection="1">
      <alignment horizontal="center" wrapText="1"/>
    </xf>
    <xf numFmtId="0" fontId="29" fillId="0" borderId="0" xfId="63" applyFont="1" applyFill="1" applyAlignment="1" applyProtection="1">
      <alignment horizontal="center" wrapText="1"/>
    </xf>
    <xf numFmtId="0" fontId="12" fillId="0" borderId="0" xfId="63" applyFont="1" applyFill="1" applyAlignment="1" applyProtection="1">
      <alignment horizontal="center" vertical="top"/>
    </xf>
    <xf numFmtId="37" fontId="12" fillId="0" borderId="0" xfId="64" applyNumberFormat="1" applyFont="1" applyFill="1" applyProtection="1"/>
    <xf numFmtId="0" fontId="12" fillId="0" borderId="0" xfId="63" applyFont="1" applyFill="1" applyAlignment="1" applyProtection="1">
      <alignment horizontal="center"/>
    </xf>
    <xf numFmtId="37" fontId="12" fillId="0" borderId="0" xfId="64" applyNumberFormat="1" applyFont="1" applyFill="1" applyAlignment="1" applyProtection="1">
      <alignment horizontal="left"/>
    </xf>
    <xf numFmtId="0" fontId="3" fillId="0" borderId="0" xfId="10" quotePrefix="1" applyNumberFormat="1" applyFont="1" applyFill="1" applyAlignment="1" applyProtection="1">
      <alignment horizontal="left" indent="1"/>
    </xf>
    <xf numFmtId="166" fontId="3" fillId="0" borderId="0" xfId="10" applyNumberFormat="1" applyFont="1" applyFill="1" applyAlignment="1">
      <alignment vertical="top"/>
    </xf>
    <xf numFmtId="43" fontId="3" fillId="0" borderId="0" xfId="10" applyFont="1" applyFill="1" applyProtection="1"/>
    <xf numFmtId="43" fontId="3" fillId="0" borderId="0" xfId="63" applyNumberFormat="1" applyFont="1" applyFill="1" applyAlignment="1" applyProtection="1"/>
    <xf numFmtId="166" fontId="3" fillId="0" borderId="7" xfId="10" applyNumberFormat="1" applyFont="1" applyFill="1" applyBorder="1" applyAlignment="1">
      <alignment vertical="top"/>
    </xf>
    <xf numFmtId="37" fontId="3" fillId="0" borderId="0" xfId="62" quotePrefix="1" applyNumberFormat="1" applyFont="1" applyFill="1" applyAlignment="1" applyProtection="1">
      <alignment horizontal="left" indent="1"/>
    </xf>
    <xf numFmtId="0" fontId="3" fillId="0" borderId="0" xfId="63" applyFont="1" applyFill="1" applyAlignment="1" applyProtection="1">
      <alignment horizontal="center"/>
    </xf>
    <xf numFmtId="37" fontId="3" fillId="0" borderId="0" xfId="64" applyNumberFormat="1" applyFont="1" applyFill="1" applyAlignment="1" applyProtection="1">
      <alignment horizontal="left" indent="1"/>
    </xf>
    <xf numFmtId="0" fontId="3" fillId="0" borderId="0" xfId="61" applyFont="1"/>
    <xf numFmtId="166" fontId="3" fillId="0" borderId="0" xfId="66" applyNumberFormat="1" applyFont="1" applyFill="1" applyProtection="1"/>
    <xf numFmtId="166" fontId="3" fillId="0" borderId="7" xfId="63" applyNumberFormat="1" applyFont="1" applyFill="1" applyBorder="1" applyProtection="1"/>
    <xf numFmtId="166" fontId="3" fillId="0" borderId="0" xfId="63" applyNumberFormat="1" applyFont="1" applyFill="1" applyBorder="1" applyProtection="1"/>
    <xf numFmtId="43" fontId="12" fillId="0" borderId="0" xfId="10" applyFont="1" applyFill="1" applyProtection="1"/>
    <xf numFmtId="166" fontId="3" fillId="0" borderId="0" xfId="10" applyNumberFormat="1" applyFont="1" applyFill="1" applyProtection="1"/>
    <xf numFmtId="43" fontId="3" fillId="0" borderId="7" xfId="63" applyNumberFormat="1" applyFont="1" applyFill="1" applyBorder="1" applyProtection="1"/>
    <xf numFmtId="166" fontId="12" fillId="0" borderId="7" xfId="63" applyNumberFormat="1" applyFont="1" applyFill="1" applyBorder="1" applyProtection="1"/>
    <xf numFmtId="166" fontId="3" fillId="0" borderId="7" xfId="10" applyNumberFormat="1" applyFont="1" applyFill="1" applyBorder="1" applyProtection="1"/>
    <xf numFmtId="0" fontId="30" fillId="0" borderId="0" xfId="63" applyNumberFormat="1" applyFont="1" applyFill="1" applyBorder="1" applyAlignment="1" applyProtection="1">
      <alignment horizontal="center"/>
    </xf>
    <xf numFmtId="171" fontId="12" fillId="0" borderId="17" xfId="34" applyNumberFormat="1" applyFont="1" applyFill="1" applyBorder="1" applyAlignment="1">
      <alignment horizontal="center" vertical="center" wrapText="1"/>
    </xf>
    <xf numFmtId="37" fontId="12" fillId="4" borderId="0" xfId="11" applyFont="1" applyFill="1"/>
    <xf numFmtId="0" fontId="30" fillId="4" borderId="0" xfId="3" applyNumberFormat="1" applyFont="1" applyFill="1" applyBorder="1" applyAlignment="1" applyProtection="1">
      <alignment horizontal="left"/>
      <protection locked="0"/>
    </xf>
    <xf numFmtId="0" fontId="3" fillId="0" borderId="0" xfId="19" applyFont="1" applyFill="1" applyAlignment="1">
      <alignment vertical="top"/>
    </xf>
    <xf numFmtId="0" fontId="3" fillId="4" borderId="0" xfId="28" applyFont="1" applyFill="1" applyAlignment="1"/>
    <xf numFmtId="166" fontId="23" fillId="0" borderId="0" xfId="2" applyNumberFormat="1" applyFont="1" applyFill="1" applyBorder="1"/>
    <xf numFmtId="0" fontId="26" fillId="0" borderId="0" xfId="19" quotePrefix="1" applyFont="1" applyFill="1" applyAlignment="1">
      <alignment vertical="top"/>
    </xf>
    <xf numFmtId="0" fontId="24" fillId="5" borderId="0" xfId="19" applyFont="1" applyFill="1"/>
    <xf numFmtId="0" fontId="24" fillId="0" borderId="0" xfId="38" applyNumberFormat="1" applyFont="1" applyFill="1" applyAlignment="1"/>
    <xf numFmtId="0" fontId="24" fillId="0" borderId="0" xfId="38" applyFont="1" applyFill="1" applyAlignment="1"/>
    <xf numFmtId="0" fontId="24" fillId="0" borderId="0" xfId="48" applyFont="1" applyFill="1"/>
    <xf numFmtId="0" fontId="23" fillId="0" borderId="0" xfId="48" applyFont="1" applyFill="1" applyAlignment="1">
      <alignment horizontal="center"/>
    </xf>
    <xf numFmtId="0" fontId="24" fillId="4" borderId="0" xfId="2" quotePrefix="1" applyFont="1" applyFill="1" applyAlignment="1">
      <alignment horizontal="center"/>
    </xf>
    <xf numFmtId="0" fontId="12" fillId="4" borderId="0" xfId="49" applyNumberFormat="1" applyFont="1" applyFill="1" applyBorder="1" applyAlignment="1">
      <alignment horizontal="center" vertical="center" wrapText="1"/>
    </xf>
    <xf numFmtId="0" fontId="3" fillId="4" borderId="0" xfId="49" quotePrefix="1" applyFont="1" applyFill="1" applyBorder="1" applyAlignment="1">
      <alignment horizontal="center"/>
    </xf>
    <xf numFmtId="166" fontId="24" fillId="4" borderId="4" xfId="1" applyNumberFormat="1" applyFont="1" applyFill="1" applyBorder="1"/>
    <xf numFmtId="166" fontId="24" fillId="4" borderId="5" xfId="1" applyNumberFormat="1" applyFont="1" applyFill="1" applyBorder="1"/>
    <xf numFmtId="166" fontId="24" fillId="4" borderId="6" xfId="1" applyNumberFormat="1" applyFont="1" applyFill="1" applyBorder="1"/>
    <xf numFmtId="0" fontId="3" fillId="0" borderId="0" xfId="12" applyNumberFormat="1" applyFont="1" applyFill="1" applyBorder="1">
      <protection locked="0"/>
    </xf>
    <xf numFmtId="0" fontId="3" fillId="0" borderId="0" xfId="13" quotePrefix="1" applyNumberFormat="1" applyFont="1" applyFill="1" applyBorder="1" applyAlignment="1"/>
    <xf numFmtId="166" fontId="12" fillId="0" borderId="0" xfId="10" quotePrefix="1" applyNumberFormat="1" applyFont="1" applyFill="1" applyBorder="1" applyAlignment="1"/>
    <xf numFmtId="166" fontId="3" fillId="0" borderId="0" xfId="10" quotePrefix="1" applyNumberFormat="1" applyFont="1" applyFill="1" applyBorder="1" applyAlignment="1"/>
    <xf numFmtId="0" fontId="3" fillId="0" borderId="0" xfId="9" applyFont="1" applyFill="1" applyBorder="1" applyAlignment="1">
      <alignment horizontal="center"/>
    </xf>
    <xf numFmtId="0" fontId="3" fillId="0" borderId="0" xfId="12" applyFont="1" applyFill="1" applyBorder="1" applyAlignment="1">
      <alignment horizontal="centerContinuous"/>
      <protection locked="0"/>
    </xf>
    <xf numFmtId="0" fontId="9" fillId="0" borderId="0" xfId="12" applyFont="1" applyFill="1" applyBorder="1">
      <protection locked="0"/>
    </xf>
    <xf numFmtId="0" fontId="24" fillId="0" borderId="0" xfId="1" quotePrefix="1" applyNumberFormat="1" applyFont="1" applyFill="1" applyAlignment="1">
      <alignment horizontal="center"/>
    </xf>
    <xf numFmtId="171" fontId="12" fillId="0" borderId="19" xfId="34" applyNumberFormat="1" applyFont="1" applyFill="1" applyBorder="1" applyAlignment="1">
      <alignment horizontal="center" vertical="center" wrapText="1"/>
    </xf>
    <xf numFmtId="166" fontId="12" fillId="0" borderId="4" xfId="10" applyNumberFormat="1" applyFont="1" applyFill="1" applyBorder="1" applyAlignment="1">
      <alignment horizontal="center" vertical="center" wrapText="1"/>
    </xf>
    <xf numFmtId="43" fontId="12" fillId="0" borderId="25" xfId="10" applyFont="1" applyFill="1" applyBorder="1" applyAlignment="1">
      <alignment horizontal="center" vertical="center" wrapText="1"/>
    </xf>
    <xf numFmtId="0" fontId="12" fillId="0" borderId="4" xfId="43" applyNumberFormat="1" applyFont="1" applyFill="1" applyBorder="1" applyAlignment="1">
      <alignment horizontal="center" vertical="center" wrapText="1"/>
    </xf>
    <xf numFmtId="43" fontId="12" fillId="0" borderId="19" xfId="10" applyFont="1" applyFill="1" applyBorder="1" applyAlignment="1">
      <alignment horizontal="center" vertical="center" wrapText="1"/>
    </xf>
    <xf numFmtId="176" fontId="12" fillId="0" borderId="19" xfId="34" applyNumberFormat="1" applyFont="1" applyFill="1" applyBorder="1" applyAlignment="1">
      <alignment horizontal="center" vertical="center" wrapText="1"/>
    </xf>
    <xf numFmtId="43" fontId="3" fillId="0" borderId="0" xfId="72" applyFont="1" applyFill="1" applyBorder="1" applyAlignment="1">
      <alignment vertical="center"/>
    </xf>
    <xf numFmtId="43" fontId="12" fillId="0" borderId="0" xfId="72" applyFont="1" applyFill="1" applyBorder="1" applyAlignment="1">
      <alignment vertical="center"/>
    </xf>
    <xf numFmtId="43" fontId="23" fillId="0" borderId="0" xfId="72" applyFont="1" applyFill="1" applyBorder="1" applyAlignment="1">
      <alignment vertical="center"/>
    </xf>
    <xf numFmtId="0" fontId="23" fillId="0" borderId="0" xfId="2" applyFont="1" applyFill="1" applyBorder="1" applyAlignment="1"/>
    <xf numFmtId="0" fontId="24" fillId="0" borderId="0" xfId="38" applyFont="1" applyFill="1" applyBorder="1" applyAlignment="1"/>
    <xf numFmtId="169" fontId="23" fillId="0" borderId="0" xfId="53" quotePrefix="1" applyNumberFormat="1" applyFont="1" applyFill="1" applyAlignment="1">
      <alignment horizontal="center" vertical="center"/>
    </xf>
    <xf numFmtId="0" fontId="24" fillId="4" borderId="0" xfId="38" applyFont="1" applyFill="1" applyBorder="1" applyAlignment="1"/>
    <xf numFmtId="169" fontId="23" fillId="4" borderId="0" xfId="53" quotePrefix="1" applyNumberFormat="1" applyFont="1" applyFill="1" applyAlignment="1">
      <alignment horizontal="center" vertical="center"/>
    </xf>
    <xf numFmtId="0" fontId="23" fillId="0" borderId="0" xfId="2" applyFont="1" applyFill="1" applyAlignment="1">
      <alignment horizontal="center"/>
    </xf>
    <xf numFmtId="0" fontId="3" fillId="0" borderId="0" xfId="46" applyFont="1" applyFill="1" applyAlignment="1">
      <alignment horizontal="left" vertical="top"/>
    </xf>
    <xf numFmtId="0" fontId="3" fillId="0" borderId="0" xfId="46" quotePrefix="1" applyFont="1" applyFill="1" applyAlignment="1">
      <alignment horizontal="left" vertical="top" indent="1"/>
    </xf>
    <xf numFmtId="174" fontId="23" fillId="0" borderId="0" xfId="19" applyNumberFormat="1" applyFont="1" applyFill="1" applyAlignment="1">
      <alignment horizontal="left"/>
    </xf>
    <xf numFmtId="0" fontId="3" fillId="0" borderId="0" xfId="75" applyFont="1" applyFill="1" applyAlignment="1">
      <alignment vertical="top" wrapText="1"/>
    </xf>
    <xf numFmtId="0" fontId="31" fillId="0" borderId="0" xfId="44" quotePrefix="1" applyNumberFormat="1" applyFont="1" applyFill="1" applyAlignment="1" applyProtection="1">
      <alignment vertical="top"/>
      <protection locked="0"/>
    </xf>
    <xf numFmtId="0" fontId="31" fillId="0" borderId="0" xfId="44" applyNumberFormat="1" applyFont="1" applyFill="1" applyAlignment="1" applyProtection="1">
      <alignment vertical="top"/>
      <protection locked="0"/>
    </xf>
    <xf numFmtId="0" fontId="3" fillId="0" borderId="0" xfId="44" quotePrefix="1" applyNumberFormat="1" applyFont="1" applyFill="1" applyAlignment="1" applyProtection="1">
      <alignment vertical="top"/>
      <protection locked="0"/>
    </xf>
    <xf numFmtId="0" fontId="3" fillId="0" borderId="0" xfId="44" applyFont="1" applyFill="1" applyAlignment="1" applyProtection="1">
      <alignment vertical="top" wrapText="1"/>
    </xf>
    <xf numFmtId="0" fontId="3" fillId="0" borderId="0" xfId="44" quotePrefix="1" applyFont="1" applyFill="1" applyAlignment="1" applyProtection="1">
      <alignment vertical="top" wrapText="1"/>
    </xf>
    <xf numFmtId="0" fontId="12" fillId="0" borderId="0" xfId="0" applyFont="1" applyFill="1" applyAlignment="1">
      <alignment horizontal="center"/>
    </xf>
    <xf numFmtId="0" fontId="24" fillId="0" borderId="0" xfId="0" applyFont="1" applyFill="1"/>
    <xf numFmtId="49" fontId="12" fillId="0" borderId="2" xfId="76" quotePrefix="1" applyNumberFormat="1" applyFont="1" applyFill="1" applyBorder="1" applyAlignment="1">
      <alignment horizontal="center" vertical="center"/>
    </xf>
    <xf numFmtId="16" fontId="12" fillId="0" borderId="2" xfId="76" quotePrefix="1" applyNumberFormat="1" applyFont="1" applyFill="1" applyBorder="1" applyAlignment="1">
      <alignment horizontal="center" vertical="center"/>
    </xf>
    <xf numFmtId="0" fontId="12" fillId="0" borderId="0" xfId="0" quotePrefix="1" applyNumberFormat="1" applyFont="1" applyFill="1" applyAlignment="1">
      <alignment horizontal="center" vertical="top"/>
    </xf>
    <xf numFmtId="0" fontId="24" fillId="0" borderId="0" xfId="0" applyFont="1" applyFill="1" applyAlignment="1"/>
    <xf numFmtId="0" fontId="3" fillId="0" borderId="0" xfId="44" applyFont="1" applyFill="1"/>
    <xf numFmtId="173" fontId="23" fillId="0" borderId="0" xfId="19" quotePrefix="1" applyNumberFormat="1" applyFont="1" applyFill="1" applyAlignment="1">
      <alignment horizontal="left" vertical="center"/>
    </xf>
    <xf numFmtId="0" fontId="23" fillId="0" borderId="0" xfId="19" applyNumberFormat="1" applyFont="1" applyFill="1" applyBorder="1" applyAlignment="1">
      <alignment vertical="center"/>
    </xf>
    <xf numFmtId="166" fontId="24" fillId="0" borderId="0" xfId="72" quotePrefix="1" applyNumberFormat="1" applyFont="1" applyFill="1" applyAlignment="1">
      <alignment horizontal="center"/>
    </xf>
    <xf numFmtId="0" fontId="12" fillId="0" borderId="0" xfId="48" applyFont="1" applyFill="1" applyBorder="1" applyAlignment="1" applyProtection="1">
      <alignment vertical="top"/>
      <protection locked="0"/>
    </xf>
    <xf numFmtId="173" fontId="23" fillId="0" borderId="0" xfId="38" quotePrefix="1" applyNumberFormat="1" applyFont="1" applyFill="1" applyAlignment="1">
      <alignment horizontal="left" vertical="center"/>
    </xf>
    <xf numFmtId="173" fontId="23" fillId="0" borderId="0" xfId="38" applyNumberFormat="1" applyFont="1" applyFill="1" applyAlignment="1">
      <alignment horizontal="left" vertical="center"/>
    </xf>
    <xf numFmtId="0" fontId="3" fillId="0" borderId="0" xfId="73" applyNumberFormat="1" applyFont="1" applyFill="1" applyAlignment="1">
      <alignment vertical="center"/>
    </xf>
    <xf numFmtId="0" fontId="3" fillId="0" borderId="0" xfId="44" applyFont="1" applyFill="1" applyAlignment="1">
      <alignment horizontal="left" vertical="center"/>
    </xf>
    <xf numFmtId="0" fontId="3" fillId="0" borderId="0" xfId="44" applyFont="1" applyFill="1" applyAlignment="1">
      <alignment horizontal="left" vertical="center" wrapText="1"/>
    </xf>
    <xf numFmtId="0" fontId="3" fillId="0" borderId="0" xfId="44" applyFont="1" applyFill="1" applyBorder="1" applyAlignment="1">
      <alignment horizontal="left" vertical="center" wrapText="1"/>
    </xf>
    <xf numFmtId="166" fontId="3" fillId="0" borderId="0" xfId="44" applyNumberFormat="1" applyFont="1" applyFill="1" applyBorder="1" applyAlignment="1">
      <alignment horizontal="left" vertical="center" wrapText="1"/>
    </xf>
    <xf numFmtId="0" fontId="3" fillId="0" borderId="0" xfId="77" applyNumberFormat="1" applyFont="1" applyFill="1" applyAlignment="1">
      <alignment vertical="center"/>
    </xf>
    <xf numFmtId="0" fontId="3" fillId="0" borderId="0" xfId="47" applyFont="1" applyFill="1" applyAlignment="1" applyProtection="1">
      <alignment vertical="center"/>
      <protection locked="0"/>
    </xf>
    <xf numFmtId="166" fontId="3" fillId="0" borderId="0" xfId="44" applyNumberFormat="1" applyFont="1" applyFill="1" applyBorder="1" applyAlignment="1">
      <alignment horizontal="left" vertical="center"/>
    </xf>
    <xf numFmtId="166" fontId="3" fillId="0" borderId="0" xfId="78" applyNumberFormat="1" applyFont="1" applyFill="1" applyBorder="1" applyAlignment="1">
      <alignment vertical="center"/>
    </xf>
    <xf numFmtId="0" fontId="3" fillId="0" borderId="0" xfId="77" applyNumberFormat="1" applyFont="1" applyFill="1" applyBorder="1" applyAlignment="1">
      <alignment vertical="center"/>
    </xf>
    <xf numFmtId="0" fontId="3" fillId="0" borderId="0" xfId="47" applyFont="1" applyFill="1" applyBorder="1" applyAlignment="1" applyProtection="1">
      <alignment vertical="center"/>
      <protection locked="0"/>
    </xf>
    <xf numFmtId="0" fontId="3" fillId="0" borderId="0" xfId="79" applyFont="1" applyFill="1" applyAlignment="1">
      <alignment vertical="top"/>
    </xf>
    <xf numFmtId="166" fontId="3" fillId="0" borderId="0" xfId="72" applyNumberFormat="1" applyFont="1" applyFill="1" applyBorder="1" applyAlignment="1">
      <alignment horizontal="left" vertical="center" wrapText="1"/>
    </xf>
    <xf numFmtId="166" fontId="3" fillId="0" borderId="0" xfId="72" applyNumberFormat="1" applyFont="1" applyFill="1" applyBorder="1" applyAlignment="1">
      <alignment vertical="center"/>
    </xf>
    <xf numFmtId="166" fontId="3" fillId="0" borderId="0" xfId="72" applyNumberFormat="1" applyFont="1" applyFill="1" applyBorder="1" applyAlignment="1" applyProtection="1">
      <alignment vertical="center"/>
      <protection locked="0"/>
    </xf>
    <xf numFmtId="166" fontId="3" fillId="0" borderId="0" xfId="72" applyNumberFormat="1" applyFont="1" applyFill="1" applyBorder="1" applyAlignment="1">
      <alignment horizontal="left" vertical="center"/>
    </xf>
    <xf numFmtId="0" fontId="23" fillId="0" borderId="0" xfId="2" quotePrefix="1" applyFont="1" applyFill="1" applyAlignment="1">
      <alignment horizontal="center"/>
    </xf>
    <xf numFmtId="166" fontId="23" fillId="0" borderId="0" xfId="2" quotePrefix="1" applyNumberFormat="1" applyFont="1" applyFill="1" applyAlignment="1">
      <alignment horizontal="center"/>
    </xf>
    <xf numFmtId="0" fontId="23" fillId="0" borderId="0" xfId="2" applyFont="1" applyFill="1" applyAlignment="1">
      <alignment horizontal="center"/>
    </xf>
    <xf numFmtId="0" fontId="23" fillId="0" borderId="0" xfId="19" applyFont="1" applyFill="1" applyAlignment="1">
      <alignment horizontal="left" vertical="top"/>
    </xf>
    <xf numFmtId="172" fontId="5" fillId="0" borderId="0" xfId="33" applyNumberFormat="1" applyFont="1" applyFill="1" applyAlignment="1">
      <alignment horizontal="justify" vertical="top" wrapText="1"/>
    </xf>
    <xf numFmtId="171" fontId="12" fillId="0" borderId="17" xfId="34" applyNumberFormat="1" applyFont="1" applyFill="1" applyBorder="1" applyAlignment="1">
      <alignment horizontal="center" vertical="center" wrapText="1"/>
    </xf>
    <xf numFmtId="0" fontId="24" fillId="0" borderId="0" xfId="2" applyFont="1" applyFill="1" applyAlignment="1" applyProtection="1">
      <alignment horizontal="justify" vertical="top"/>
      <protection locked="0"/>
    </xf>
    <xf numFmtId="0" fontId="23" fillId="4" borderId="0" xfId="2" applyNumberFormat="1" applyFont="1" applyFill="1" applyAlignment="1">
      <alignment vertical="center"/>
    </xf>
    <xf numFmtId="0" fontId="25" fillId="4" borderId="0" xfId="2" applyFont="1" applyFill="1" applyAlignment="1">
      <alignment horizontal="center" vertical="center"/>
    </xf>
    <xf numFmtId="0" fontId="24" fillId="4" borderId="0" xfId="2" applyFont="1" applyFill="1" applyAlignment="1">
      <alignment vertical="center"/>
    </xf>
    <xf numFmtId="166" fontId="24" fillId="4" borderId="7" xfId="1" applyNumberFormat="1" applyFont="1" applyFill="1" applyBorder="1" applyAlignment="1">
      <alignment vertical="center"/>
    </xf>
    <xf numFmtId="0" fontId="12" fillId="0" borderId="0" xfId="13" applyNumberFormat="1" applyFont="1" applyFill="1" applyAlignment="1">
      <alignment vertical="center"/>
    </xf>
    <xf numFmtId="0" fontId="3" fillId="0" borderId="0" xfId="13" applyNumberFormat="1" applyFont="1" applyFill="1" applyAlignment="1">
      <alignment vertical="center"/>
    </xf>
    <xf numFmtId="166" fontId="12" fillId="0" borderId="7" xfId="10" applyNumberFormat="1" applyFont="1" applyFill="1" applyBorder="1" applyAlignment="1">
      <alignment vertical="center"/>
    </xf>
    <xf numFmtId="0" fontId="3" fillId="0" borderId="0" xfId="12" applyNumberFormat="1" applyFont="1" applyFill="1" applyBorder="1" applyAlignment="1">
      <alignment vertical="center"/>
      <protection locked="0"/>
    </xf>
    <xf numFmtId="0" fontId="10" fillId="0" borderId="0" xfId="12" applyFont="1" applyFill="1" applyBorder="1" applyAlignment="1">
      <alignment vertical="center"/>
      <protection locked="0"/>
    </xf>
    <xf numFmtId="0" fontId="12" fillId="4" borderId="0" xfId="28" applyFont="1" applyFill="1" applyAlignment="1">
      <alignment vertical="center"/>
    </xf>
    <xf numFmtId="0" fontId="3" fillId="4" borderId="0" xfId="19" applyFont="1" applyFill="1" applyAlignment="1">
      <alignment vertical="center"/>
    </xf>
    <xf numFmtId="0" fontId="10" fillId="0" borderId="0" xfId="19" applyFont="1" applyFill="1" applyAlignment="1">
      <alignment vertical="center"/>
    </xf>
    <xf numFmtId="0" fontId="3" fillId="4" borderId="0" xfId="28" applyFont="1" applyFill="1" applyAlignment="1">
      <alignment vertical="center"/>
    </xf>
    <xf numFmtId="171" fontId="3" fillId="0" borderId="0" xfId="20" applyFont="1" applyFill="1" applyAlignment="1">
      <alignment vertical="center"/>
    </xf>
    <xf numFmtId="166" fontId="12" fillId="0" borderId="0" xfId="20" applyNumberFormat="1" applyFont="1" applyFill="1" applyBorder="1" applyAlignment="1">
      <alignment vertical="center"/>
    </xf>
    <xf numFmtId="166" fontId="3" fillId="0" borderId="0" xfId="20" applyNumberFormat="1" applyFont="1" applyFill="1" applyAlignment="1">
      <alignment vertical="center"/>
    </xf>
    <xf numFmtId="166" fontId="3" fillId="0" borderId="0" xfId="19" applyNumberFormat="1" applyFont="1" applyFill="1" applyAlignment="1">
      <alignment vertical="center"/>
    </xf>
    <xf numFmtId="166" fontId="8" fillId="0" borderId="0" xfId="4" applyNumberFormat="1" applyFont="1" applyFill="1" applyBorder="1"/>
    <xf numFmtId="0" fontId="24" fillId="0" borderId="0" xfId="19" applyFont="1" applyFill="1" applyBorder="1" applyAlignment="1">
      <alignment vertical="top"/>
    </xf>
    <xf numFmtId="0" fontId="23" fillId="0" borderId="0" xfId="19" applyFont="1" applyFill="1" applyAlignment="1">
      <alignment horizontal="justify" vertical="top" wrapText="1"/>
    </xf>
    <xf numFmtId="172" fontId="24" fillId="0" borderId="0" xfId="33" applyNumberFormat="1" applyFont="1" applyFill="1" applyAlignment="1">
      <alignment horizontal="justify" vertical="top"/>
    </xf>
    <xf numFmtId="0" fontId="24" fillId="0" borderId="0" xfId="19" applyFont="1" applyFill="1" applyAlignment="1">
      <alignment horizontal="justify" vertical="top"/>
    </xf>
    <xf numFmtId="172" fontId="24" fillId="0" borderId="0" xfId="33" applyNumberFormat="1" applyFont="1" applyFill="1" applyAlignment="1">
      <alignment horizontal="justify" vertical="top" wrapText="1"/>
    </xf>
    <xf numFmtId="172" fontId="23" fillId="0" borderId="0" xfId="33" applyNumberFormat="1" applyFont="1" applyFill="1" applyAlignment="1">
      <alignment horizontal="justify" vertical="top" wrapText="1"/>
    </xf>
    <xf numFmtId="0" fontId="24" fillId="0" borderId="0" xfId="2" applyFont="1" applyFill="1" applyAlignment="1">
      <alignment vertical="top"/>
    </xf>
    <xf numFmtId="0" fontId="32" fillId="0" borderId="0" xfId="0" applyFont="1" applyFill="1" applyAlignment="1">
      <alignment vertical="top" wrapText="1"/>
    </xf>
    <xf numFmtId="0" fontId="0" fillId="0" borderId="0" xfId="0" applyFill="1" applyAlignment="1">
      <alignment horizontal="left" vertical="top" wrapText="1"/>
    </xf>
    <xf numFmtId="0" fontId="24" fillId="0" borderId="0" xfId="2" applyFont="1" applyFill="1" applyAlignment="1">
      <alignment horizontal="justify" vertical="justify" wrapText="1"/>
    </xf>
    <xf numFmtId="0" fontId="24" fillId="0" borderId="0" xfId="2" applyFont="1" applyFill="1" applyAlignment="1">
      <alignment vertical="top" wrapText="1"/>
    </xf>
    <xf numFmtId="0" fontId="24" fillId="0" borderId="0" xfId="9" applyNumberFormat="1" applyFont="1" applyFill="1" applyAlignment="1">
      <alignment vertical="justify" wrapText="1"/>
    </xf>
    <xf numFmtId="0" fontId="23" fillId="0" borderId="0" xfId="9" applyNumberFormat="1" applyFont="1" applyFill="1" applyAlignment="1">
      <alignment vertical="justify" wrapText="1"/>
    </xf>
    <xf numFmtId="0" fontId="24" fillId="0" borderId="0" xfId="19" quotePrefix="1" applyNumberFormat="1" applyFont="1" applyFill="1" applyAlignment="1">
      <alignment horizontal="left" vertical="top"/>
    </xf>
    <xf numFmtId="0" fontId="3" fillId="0" borderId="0" xfId="36" applyFont="1" applyFill="1" applyAlignment="1">
      <alignment horizontal="left" vertical="top" wrapText="1"/>
    </xf>
    <xf numFmtId="0" fontId="24" fillId="0" borderId="0" xfId="2" applyFont="1" applyFill="1" applyAlignment="1">
      <alignment horizontal="justify" vertical="top" wrapText="1"/>
    </xf>
    <xf numFmtId="0" fontId="24" fillId="0" borderId="0" xfId="19" applyFont="1" applyFill="1" applyAlignment="1">
      <alignment vertical="center"/>
    </xf>
    <xf numFmtId="0" fontId="5" fillId="0" borderId="0" xfId="19" applyFont="1" applyFill="1" applyAlignment="1">
      <alignment vertical="center"/>
    </xf>
    <xf numFmtId="0" fontId="23" fillId="0" borderId="0" xfId="2" applyFont="1" applyFill="1" applyAlignment="1">
      <alignment horizontal="center" vertical="center"/>
    </xf>
    <xf numFmtId="166" fontId="23" fillId="0" borderId="7" xfId="2" quotePrefix="1" applyNumberFormat="1" applyFont="1" applyFill="1" applyBorder="1" applyAlignment="1">
      <alignment horizontal="center" vertical="center"/>
    </xf>
    <xf numFmtId="0" fontId="23" fillId="0" borderId="0" xfId="2" quotePrefix="1" applyFont="1" applyFill="1" applyAlignment="1">
      <alignment horizontal="center" vertical="center"/>
    </xf>
    <xf numFmtId="166" fontId="24" fillId="0" borderId="7" xfId="2" quotePrefix="1" applyNumberFormat="1" applyFont="1" applyFill="1" applyBorder="1" applyAlignment="1">
      <alignment horizontal="center" vertical="center"/>
    </xf>
    <xf numFmtId="166" fontId="12" fillId="0" borderId="0" xfId="10" applyNumberFormat="1" applyFont="1" applyFill="1" applyAlignment="1">
      <alignment vertical="center"/>
    </xf>
    <xf numFmtId="43" fontId="3" fillId="0" borderId="0" xfId="72" applyFont="1" applyFill="1" applyBorder="1" applyAlignment="1">
      <alignment horizontal="right" vertical="center"/>
    </xf>
    <xf numFmtId="43" fontId="12" fillId="0" borderId="0" xfId="72" applyFont="1" applyFill="1" applyBorder="1" applyAlignment="1">
      <alignment horizontal="right" vertical="center"/>
    </xf>
    <xf numFmtId="0" fontId="3" fillId="0" borderId="0" xfId="38" applyNumberFormat="1" applyFont="1" applyFill="1" applyAlignment="1">
      <alignment vertical="center"/>
    </xf>
    <xf numFmtId="43" fontId="28" fillId="0" borderId="0" xfId="72" applyFont="1" applyFill="1" applyBorder="1" applyAlignment="1">
      <alignment vertical="center"/>
    </xf>
    <xf numFmtId="43" fontId="28" fillId="0" borderId="0" xfId="72" applyFont="1" applyFill="1" applyBorder="1" applyAlignment="1">
      <alignment horizontal="right" vertical="center"/>
    </xf>
    <xf numFmtId="10" fontId="12" fillId="0" borderId="0" xfId="5" applyNumberFormat="1" applyFont="1" applyFill="1" applyBorder="1" applyAlignment="1">
      <alignment vertical="center"/>
    </xf>
    <xf numFmtId="43" fontId="12" fillId="0" borderId="0" xfId="10" applyFont="1" applyFill="1" applyBorder="1" applyAlignment="1">
      <alignment horizontal="right" vertical="center"/>
    </xf>
    <xf numFmtId="10" fontId="12" fillId="0" borderId="0" xfId="10" applyNumberFormat="1" applyFont="1" applyFill="1" applyBorder="1" applyAlignment="1">
      <alignment horizontal="right" vertical="center"/>
    </xf>
    <xf numFmtId="166" fontId="3" fillId="0" borderId="0" xfId="61" applyNumberFormat="1" applyFont="1" applyFill="1"/>
    <xf numFmtId="0" fontId="23" fillId="0" borderId="0" xfId="2" quotePrefix="1" applyFont="1" applyFill="1" applyAlignment="1"/>
    <xf numFmtId="166" fontId="5" fillId="0" borderId="0" xfId="19" applyNumberFormat="1" applyFont="1" applyFill="1" applyBorder="1" applyAlignment="1">
      <alignment vertical="center"/>
    </xf>
    <xf numFmtId="0" fontId="12" fillId="0" borderId="33" xfId="43" applyNumberFormat="1" applyFont="1" applyFill="1" applyBorder="1" applyAlignment="1">
      <alignment horizontal="center" vertical="center" wrapText="1"/>
    </xf>
    <xf numFmtId="0" fontId="12" fillId="0" borderId="33" xfId="43" applyNumberFormat="1" applyFont="1" applyFill="1" applyBorder="1" applyAlignment="1">
      <alignment horizontal="center" wrapText="1"/>
    </xf>
    <xf numFmtId="0" fontId="12" fillId="0" borderId="34" xfId="43" applyNumberFormat="1" applyFont="1" applyFill="1" applyBorder="1" applyAlignment="1">
      <alignment horizontal="center" vertical="center" wrapText="1"/>
    </xf>
    <xf numFmtId="174" fontId="12" fillId="0" borderId="0" xfId="49" applyNumberFormat="1" applyFont="1" applyFill="1" applyAlignment="1">
      <alignment horizontal="left" vertical="top"/>
    </xf>
    <xf numFmtId="0" fontId="1" fillId="0" borderId="0" xfId="0" applyFont="1" applyFill="1"/>
    <xf numFmtId="0" fontId="12" fillId="0" borderId="0" xfId="48" applyFont="1" applyFill="1"/>
    <xf numFmtId="166" fontId="23" fillId="0" borderId="0" xfId="2" quotePrefix="1" applyNumberFormat="1" applyFont="1" applyFill="1" applyBorder="1" applyAlignment="1"/>
    <xf numFmtId="166" fontId="23" fillId="0" borderId="0" xfId="2" quotePrefix="1" applyNumberFormat="1" applyFont="1" applyFill="1" applyAlignment="1"/>
    <xf numFmtId="0" fontId="23" fillId="0" borderId="0" xfId="2" applyFont="1" applyFill="1" applyBorder="1" applyAlignment="1">
      <alignment horizontal="left"/>
    </xf>
    <xf numFmtId="166" fontId="24" fillId="0" borderId="0" xfId="2" applyNumberFormat="1" applyFont="1" applyFill="1" applyBorder="1" applyAlignment="1"/>
    <xf numFmtId="0" fontId="24" fillId="0" borderId="0" xfId="48" applyFont="1" applyFill="1" applyBorder="1"/>
    <xf numFmtId="0" fontId="24" fillId="0" borderId="0" xfId="2" applyFont="1" applyFill="1" applyBorder="1" applyAlignment="1"/>
    <xf numFmtId="0" fontId="24" fillId="0" borderId="0" xfId="2" applyFont="1" applyFill="1" applyBorder="1" applyAlignment="1">
      <alignment horizontal="left" indent="1"/>
    </xf>
    <xf numFmtId="166" fontId="23" fillId="0" borderId="0" xfId="10" applyNumberFormat="1" applyFont="1" applyFill="1" applyBorder="1" applyAlignment="1">
      <alignment horizontal="right" vertical="center"/>
    </xf>
    <xf numFmtId="166" fontId="24" fillId="0" borderId="0" xfId="10" applyNumberFormat="1" applyFont="1" applyFill="1" applyBorder="1" applyAlignment="1">
      <alignment horizontal="right" vertical="center"/>
    </xf>
    <xf numFmtId="0" fontId="3" fillId="0" borderId="0" xfId="10" applyNumberFormat="1" applyFont="1" applyFill="1" applyAlignment="1">
      <alignment horizontal="left" vertical="top" indent="1"/>
    </xf>
    <xf numFmtId="0" fontId="3" fillId="0" borderId="0" xfId="10" applyNumberFormat="1" applyFont="1" applyFill="1" applyAlignment="1">
      <alignment horizontal="left" vertical="top"/>
    </xf>
    <xf numFmtId="0" fontId="23" fillId="0" borderId="0" xfId="2" quotePrefix="1" applyFont="1" applyFill="1" applyBorder="1" applyAlignment="1">
      <alignment horizontal="left"/>
    </xf>
    <xf numFmtId="166" fontId="23" fillId="0" borderId="0" xfId="10" applyNumberFormat="1" applyFont="1" applyFill="1" applyBorder="1" applyAlignment="1"/>
    <xf numFmtId="166" fontId="26" fillId="0" borderId="0" xfId="10" applyNumberFormat="1" applyFont="1" applyFill="1" applyBorder="1" applyAlignment="1">
      <alignment horizontal="center"/>
    </xf>
    <xf numFmtId="166" fontId="24" fillId="0" borderId="0" xfId="10" applyNumberFormat="1" applyFont="1" applyFill="1" applyBorder="1" applyAlignment="1">
      <alignment horizontal="center" vertical="center"/>
    </xf>
    <xf numFmtId="0" fontId="24" fillId="0" borderId="0" xfId="38" applyNumberFormat="1" applyFont="1" applyFill="1" applyAlignment="1">
      <alignment horizontal="left" indent="1"/>
    </xf>
    <xf numFmtId="0" fontId="23" fillId="0" borderId="0" xfId="38" applyNumberFormat="1" applyFont="1" applyFill="1" applyAlignment="1"/>
    <xf numFmtId="166" fontId="23" fillId="0" borderId="0" xfId="10" applyNumberFormat="1" applyFont="1" applyFill="1" applyBorder="1" applyAlignment="1">
      <alignment horizontal="center" vertical="center"/>
    </xf>
    <xf numFmtId="0" fontId="24" fillId="0" borderId="0" xfId="2" applyNumberFormat="1" applyFont="1" applyFill="1" applyAlignment="1">
      <alignment horizontal="left" indent="1"/>
    </xf>
    <xf numFmtId="166" fontId="23" fillId="0" borderId="0" xfId="10" quotePrefix="1" applyNumberFormat="1" applyFont="1" applyFill="1" applyAlignment="1">
      <alignment horizontal="centerContinuous"/>
    </xf>
    <xf numFmtId="166" fontId="23" fillId="0" borderId="0" xfId="10" applyNumberFormat="1" applyFont="1" applyFill="1" applyAlignment="1">
      <alignment horizontal="centerContinuous"/>
    </xf>
    <xf numFmtId="166" fontId="24" fillId="0" borderId="0" xfId="10" applyNumberFormat="1" applyFont="1" applyFill="1" applyAlignment="1">
      <alignment horizontal="centerContinuous"/>
    </xf>
    <xf numFmtId="0" fontId="24" fillId="0" borderId="0" xfId="19" applyFont="1" applyFill="1" applyAlignment="1">
      <alignment horizontal="left" indent="1"/>
    </xf>
    <xf numFmtId="0" fontId="24" fillId="0" borderId="0" xfId="2" applyNumberFormat="1" applyFont="1" applyFill="1" applyAlignment="1">
      <alignment horizontal="left" vertical="top" wrapText="1"/>
    </xf>
    <xf numFmtId="166" fontId="23" fillId="0" borderId="0" xfId="10" applyNumberFormat="1" applyFont="1" applyFill="1" applyAlignment="1">
      <alignment horizontal="left" vertical="top" wrapText="1"/>
    </xf>
    <xf numFmtId="166" fontId="24" fillId="0" borderId="0" xfId="10" applyNumberFormat="1" applyFont="1" applyFill="1" applyAlignment="1">
      <alignment horizontal="left" vertical="top" wrapText="1"/>
    </xf>
    <xf numFmtId="166" fontId="23" fillId="0" borderId="0" xfId="10" applyNumberFormat="1" applyFont="1" applyFill="1" applyAlignment="1">
      <alignment horizontal="right" vertical="top"/>
    </xf>
    <xf numFmtId="174" fontId="23" fillId="0" borderId="0" xfId="19" applyNumberFormat="1" applyFont="1" applyFill="1" applyAlignment="1">
      <alignment horizontal="center"/>
    </xf>
    <xf numFmtId="0" fontId="12" fillId="0" borderId="0" xfId="2" applyNumberFormat="1" applyFont="1" applyFill="1"/>
    <xf numFmtId="0" fontId="23" fillId="0" borderId="0" xfId="53" applyNumberFormat="1" applyFont="1" applyFill="1" applyAlignment="1">
      <alignment vertical="center"/>
    </xf>
    <xf numFmtId="0" fontId="24" fillId="0" borderId="0" xfId="2" applyFont="1" applyFill="1" applyBorder="1" applyAlignment="1">
      <alignment horizontal="left"/>
    </xf>
    <xf numFmtId="169" fontId="24" fillId="0" borderId="0" xfId="53" applyNumberFormat="1" applyFont="1" applyFill="1" applyBorder="1" applyAlignment="1"/>
    <xf numFmtId="0" fontId="24" fillId="0" borderId="0" xfId="38" applyFont="1" applyFill="1" applyAlignment="1">
      <alignment horizontal="left" indent="1"/>
    </xf>
    <xf numFmtId="169" fontId="23" fillId="0" borderId="0" xfId="53" applyNumberFormat="1" applyFont="1" applyFill="1" applyBorder="1" applyAlignment="1">
      <alignment horizontal="center" vertical="center"/>
    </xf>
    <xf numFmtId="169" fontId="23" fillId="0" borderId="0" xfId="53" applyNumberFormat="1" applyFont="1" applyFill="1" applyBorder="1" applyAlignment="1"/>
    <xf numFmtId="169" fontId="23" fillId="0" borderId="0" xfId="53" applyNumberFormat="1" applyFont="1" applyFill="1" applyAlignment="1">
      <alignment horizontal="justify" vertical="top"/>
    </xf>
    <xf numFmtId="169" fontId="24" fillId="0" borderId="0" xfId="53" applyNumberFormat="1" applyFont="1" applyFill="1" applyAlignment="1">
      <alignment horizontal="justify" vertical="top"/>
    </xf>
    <xf numFmtId="166" fontId="24" fillId="0" borderId="0" xfId="10" applyNumberFormat="1" applyFont="1" applyFill="1" applyAlignment="1">
      <alignment horizontal="justify" vertical="top"/>
    </xf>
    <xf numFmtId="0" fontId="3" fillId="0" borderId="0" xfId="54" applyNumberFormat="1" applyFont="1" applyFill="1" applyAlignment="1">
      <alignment horizontal="left" vertical="top" indent="1"/>
    </xf>
    <xf numFmtId="0" fontId="24" fillId="0" borderId="0" xfId="2" applyFont="1" applyFill="1" applyAlignment="1">
      <alignment horizontal="left" vertical="top" indent="1"/>
    </xf>
    <xf numFmtId="0" fontId="24" fillId="0" borderId="0" xfId="2" applyNumberFormat="1" applyFont="1" applyFill="1" applyAlignment="1">
      <alignment horizontal="center" vertical="top" wrapText="1"/>
    </xf>
    <xf numFmtId="43" fontId="3" fillId="0" borderId="0" xfId="72" applyFont="1" applyFill="1" applyAlignment="1">
      <alignment vertical="center"/>
    </xf>
    <xf numFmtId="0" fontId="3" fillId="0" borderId="0" xfId="44" applyFont="1" applyFill="1" applyAlignment="1">
      <alignment vertical="center"/>
    </xf>
    <xf numFmtId="173" fontId="23" fillId="0" borderId="0" xfId="38" quotePrefix="1" applyNumberFormat="1" applyFont="1" applyFill="1" applyAlignment="1">
      <alignment horizontal="left"/>
    </xf>
    <xf numFmtId="0" fontId="12" fillId="0" borderId="0" xfId="23" applyFont="1" applyFill="1" applyBorder="1" applyAlignment="1" applyProtection="1">
      <alignment horizontal="center" vertical="center"/>
    </xf>
    <xf numFmtId="0" fontId="24" fillId="0" borderId="0" xfId="2" applyFont="1" applyFill="1" applyAlignment="1">
      <alignment horizontal="justify" vertical="top" wrapText="1"/>
    </xf>
    <xf numFmtId="0" fontId="24" fillId="0" borderId="0" xfId="2" applyNumberFormat="1" applyFont="1" applyFill="1" applyBorder="1" applyAlignment="1">
      <alignment horizontal="justify" vertical="top"/>
    </xf>
    <xf numFmtId="166" fontId="3" fillId="0" borderId="0" xfId="72" applyNumberFormat="1" applyFont="1" applyFill="1" applyBorder="1" applyAlignment="1">
      <alignment horizontal="center" vertical="center"/>
    </xf>
    <xf numFmtId="1" fontId="12" fillId="0" borderId="0" xfId="48" quotePrefix="1" applyNumberFormat="1" applyFont="1" applyFill="1" applyBorder="1" applyAlignment="1" applyProtection="1">
      <alignment horizontal="left" vertical="top"/>
      <protection locked="0"/>
    </xf>
    <xf numFmtId="0" fontId="3" fillId="0" borderId="0" xfId="48" applyFont="1" applyFill="1" applyAlignment="1" applyProtection="1">
      <alignment horizontal="justify" vertical="top"/>
      <protection locked="0"/>
    </xf>
    <xf numFmtId="0" fontId="32" fillId="0" borderId="0" xfId="0" applyFont="1" applyAlignment="1">
      <alignment horizontal="justify" vertical="top" wrapText="1"/>
    </xf>
    <xf numFmtId="0" fontId="12" fillId="0" borderId="0" xfId="48" applyNumberFormat="1" applyFont="1" applyFill="1" applyAlignment="1" applyProtection="1">
      <alignment vertical="top"/>
      <protection locked="0"/>
    </xf>
    <xf numFmtId="0" fontId="3" fillId="0" borderId="0" xfId="48" applyNumberFormat="1" applyFont="1" applyFill="1" applyAlignment="1" applyProtection="1">
      <alignment vertical="top"/>
      <protection locked="0"/>
    </xf>
    <xf numFmtId="0" fontId="12" fillId="0" borderId="0" xfId="55" applyFont="1" applyFill="1" applyBorder="1" applyAlignment="1">
      <alignment horizontal="left"/>
    </xf>
    <xf numFmtId="0" fontId="12" fillId="0" borderId="0" xfId="55" applyFont="1" applyFill="1" applyBorder="1" applyAlignment="1">
      <alignment horizontal="center"/>
    </xf>
    <xf numFmtId="0" fontId="12" fillId="0" borderId="0" xfId="55" applyFont="1" applyFill="1" applyAlignment="1">
      <alignment horizontal="left"/>
    </xf>
    <xf numFmtId="0" fontId="12" fillId="0" borderId="0" xfId="55" applyFont="1" applyFill="1" applyAlignment="1">
      <alignment horizontal="center"/>
    </xf>
    <xf numFmtId="0" fontId="3" fillId="0" borderId="0" xfId="55" applyFont="1" applyFill="1" applyAlignment="1">
      <alignment horizontal="justify" vertical="top" wrapText="1"/>
    </xf>
    <xf numFmtId="0" fontId="3" fillId="0" borderId="0" xfId="55" applyFont="1" applyFill="1" applyAlignment="1">
      <alignment horizontal="left" vertical="top" wrapText="1"/>
    </xf>
    <xf numFmtId="0" fontId="3" fillId="0" borderId="0" xfId="33" applyFont="1" applyFill="1" applyAlignment="1">
      <alignment horizontal="left" vertical="top" wrapText="1"/>
    </xf>
    <xf numFmtId="175" fontId="12" fillId="0" borderId="0" xfId="56" applyFont="1" applyFill="1" applyAlignment="1">
      <alignment horizontal="center" vertical="top"/>
    </xf>
    <xf numFmtId="0" fontId="3" fillId="0" borderId="0" xfId="35" applyNumberFormat="1" applyFont="1" applyFill="1" applyBorder="1" applyAlignment="1">
      <alignment vertical="top"/>
    </xf>
    <xf numFmtId="0" fontId="3" fillId="0" borderId="0" xfId="48" applyFont="1" applyFill="1" applyBorder="1" applyAlignment="1" applyProtection="1">
      <alignment vertical="top"/>
      <protection locked="0"/>
    </xf>
    <xf numFmtId="175" fontId="12" fillId="0" borderId="0" xfId="56" quotePrefix="1" applyFont="1" applyFill="1" applyAlignment="1">
      <alignment horizontal="center" vertical="top"/>
    </xf>
    <xf numFmtId="0" fontId="30" fillId="0" borderId="0" xfId="57" applyFont="1" applyFill="1" applyAlignment="1">
      <alignment vertical="top"/>
    </xf>
    <xf numFmtId="0" fontId="3" fillId="0" borderId="0" xfId="48" quotePrefix="1" applyFont="1" applyFill="1" applyAlignment="1">
      <alignment horizontal="left" vertical="top" indent="1"/>
    </xf>
    <xf numFmtId="166" fontId="12" fillId="0" borderId="0" xfId="10" applyNumberFormat="1" applyFont="1" applyFill="1" applyAlignment="1">
      <alignment horizontal="left" vertical="top"/>
    </xf>
    <xf numFmtId="166" fontId="3" fillId="0" borderId="0" xfId="33" applyNumberFormat="1" applyFont="1" applyFill="1" applyAlignment="1">
      <alignment horizontal="left" vertical="top"/>
    </xf>
    <xf numFmtId="0" fontId="3" fillId="0" borderId="0" xfId="48" applyFont="1" applyFill="1" applyBorder="1" applyAlignment="1" applyProtection="1">
      <alignment vertical="center"/>
      <protection locked="0"/>
    </xf>
    <xf numFmtId="37" fontId="3" fillId="0" borderId="0" xfId="58" applyNumberFormat="1" applyFont="1" applyFill="1" applyAlignment="1" applyProtection="1">
      <alignment vertical="center"/>
    </xf>
    <xf numFmtId="0" fontId="3" fillId="0" borderId="0" xfId="33" applyFont="1" applyFill="1" applyAlignment="1">
      <alignment horizontal="left" vertical="center" wrapText="1"/>
    </xf>
    <xf numFmtId="166" fontId="12" fillId="0" borderId="7" xfId="10" applyNumberFormat="1" applyFont="1" applyFill="1" applyBorder="1" applyAlignment="1">
      <alignment horizontal="left" vertical="center"/>
    </xf>
    <xf numFmtId="175" fontId="3" fillId="0" borderId="0" xfId="56" applyFont="1" applyFill="1" applyAlignment="1">
      <alignment horizontal="center" vertical="top"/>
    </xf>
    <xf numFmtId="175" fontId="12" fillId="0" borderId="0" xfId="59" applyNumberFormat="1" applyFont="1" applyFill="1" applyAlignment="1">
      <alignment vertical="top"/>
    </xf>
    <xf numFmtId="175" fontId="3" fillId="0" borderId="0" xfId="56" quotePrefix="1" applyFont="1" applyFill="1" applyAlignment="1">
      <alignment horizontal="center" vertical="top"/>
    </xf>
    <xf numFmtId="0" fontId="20" fillId="0" borderId="0" xfId="57" applyFont="1" applyFill="1" applyAlignment="1">
      <alignment vertical="top"/>
    </xf>
    <xf numFmtId="0" fontId="30" fillId="0" borderId="0" xfId="57" applyFont="1" applyFill="1" applyAlignment="1">
      <alignment horizontal="left" vertical="top" indent="1"/>
    </xf>
    <xf numFmtId="0" fontId="20" fillId="0" borderId="0" xfId="57" applyFont="1" applyFill="1" applyAlignment="1">
      <alignment horizontal="left" vertical="top" indent="1"/>
    </xf>
    <xf numFmtId="166" fontId="3" fillId="0" borderId="0" xfId="10" applyNumberFormat="1" applyFont="1" applyFill="1" applyAlignment="1">
      <alignment horizontal="left" vertical="top"/>
    </xf>
    <xf numFmtId="0" fontId="3" fillId="0" borderId="0" xfId="33" applyFont="1" applyFill="1" applyAlignment="1">
      <alignment horizontal="left" vertical="top"/>
    </xf>
    <xf numFmtId="43" fontId="3" fillId="0" borderId="0" xfId="10" applyFont="1" applyFill="1" applyAlignment="1">
      <alignment horizontal="left" vertical="top"/>
    </xf>
    <xf numFmtId="166" fontId="3" fillId="0" borderId="7" xfId="33" applyNumberFormat="1" applyFont="1" applyFill="1" applyBorder="1" applyAlignment="1">
      <alignment horizontal="left" vertical="center"/>
    </xf>
    <xf numFmtId="166" fontId="3" fillId="0" borderId="7" xfId="10" applyNumberFormat="1" applyFont="1" applyFill="1" applyBorder="1" applyAlignment="1">
      <alignment horizontal="left" vertical="center"/>
    </xf>
    <xf numFmtId="0" fontId="3" fillId="0" borderId="7" xfId="33" applyFont="1" applyFill="1" applyBorder="1" applyAlignment="1">
      <alignment horizontal="left" vertical="center"/>
    </xf>
    <xf numFmtId="0" fontId="3" fillId="0" borderId="0" xfId="33" applyFont="1" applyFill="1" applyBorder="1" applyAlignment="1">
      <alignment horizontal="left" vertical="center"/>
    </xf>
    <xf numFmtId="37" fontId="3" fillId="0" borderId="0" xfId="58" applyNumberFormat="1" applyFont="1" applyFill="1" applyAlignment="1" applyProtection="1">
      <alignment vertical="top"/>
    </xf>
    <xf numFmtId="166" fontId="3" fillId="0" borderId="0" xfId="33" applyNumberFormat="1" applyFont="1" applyFill="1" applyBorder="1" applyAlignment="1">
      <alignment horizontal="left" vertical="top" wrapText="1"/>
    </xf>
    <xf numFmtId="166" fontId="3" fillId="0" borderId="0" xfId="10" applyNumberFormat="1" applyFont="1" applyFill="1" applyBorder="1" applyAlignment="1">
      <alignment horizontal="left" vertical="top" wrapText="1"/>
    </xf>
    <xf numFmtId="0" fontId="3" fillId="0" borderId="0" xfId="33" applyFont="1" applyFill="1" applyBorder="1" applyAlignment="1">
      <alignment horizontal="left" vertical="top" wrapText="1"/>
    </xf>
    <xf numFmtId="0" fontId="12" fillId="0" borderId="0" xfId="79" applyFont="1" applyFill="1" applyBorder="1" applyAlignment="1">
      <alignment horizontal="center" vertical="center" wrapText="1"/>
    </xf>
    <xf numFmtId="0" fontId="3" fillId="0" borderId="0" xfId="44" applyFont="1" applyFill="1" applyBorder="1" applyAlignment="1">
      <alignment vertical="center"/>
    </xf>
    <xf numFmtId="0" fontId="12" fillId="0" borderId="0" xfId="79" applyFont="1" applyFill="1" applyBorder="1" applyAlignment="1">
      <alignment horizontal="center" vertical="center"/>
    </xf>
    <xf numFmtId="0" fontId="3" fillId="0" borderId="0" xfId="44" quotePrefix="1" applyFont="1" applyFill="1"/>
    <xf numFmtId="166" fontId="12" fillId="0" borderId="0" xfId="72" applyNumberFormat="1" applyFont="1" applyFill="1" applyBorder="1" applyAlignment="1">
      <alignment horizontal="left" vertical="center" wrapText="1"/>
    </xf>
    <xf numFmtId="166" fontId="12" fillId="0" borderId="0" xfId="72" applyNumberFormat="1" applyFont="1" applyFill="1" applyBorder="1" applyAlignment="1">
      <alignment vertical="center"/>
    </xf>
    <xf numFmtId="166" fontId="12" fillId="0" borderId="0" xfId="72" applyNumberFormat="1" applyFont="1" applyFill="1" applyBorder="1" applyAlignment="1" applyProtection="1">
      <alignment vertical="center"/>
      <protection locked="0"/>
    </xf>
    <xf numFmtId="166" fontId="12" fillId="0" borderId="0" xfId="72" applyNumberFormat="1" applyFont="1" applyFill="1" applyBorder="1" applyAlignment="1">
      <alignment horizontal="left" vertical="center"/>
    </xf>
    <xf numFmtId="37" fontId="3" fillId="0" borderId="0" xfId="80" quotePrefix="1" applyNumberFormat="1" applyFont="1" applyFill="1" applyAlignment="1" applyProtection="1"/>
    <xf numFmtId="166" fontId="12" fillId="0" borderId="7" xfId="72" applyNumberFormat="1" applyFont="1" applyFill="1" applyBorder="1" applyAlignment="1">
      <alignment horizontal="left" vertical="center" wrapText="1"/>
    </xf>
    <xf numFmtId="43" fontId="12" fillId="0" borderId="0" xfId="72" applyFont="1" applyFill="1" applyAlignment="1">
      <alignment vertical="center"/>
    </xf>
    <xf numFmtId="37" fontId="3" fillId="0" borderId="0" xfId="81" applyNumberFormat="1" applyFont="1" applyFill="1" applyAlignment="1" applyProtection="1">
      <alignment horizontal="left"/>
    </xf>
    <xf numFmtId="0" fontId="3" fillId="0" borderId="0" xfId="79" applyFont="1" applyFill="1" applyAlignment="1">
      <alignment vertical="center"/>
    </xf>
    <xf numFmtId="37" fontId="3" fillId="0" borderId="0" xfId="79" applyNumberFormat="1" applyFont="1" applyFill="1" applyAlignment="1" applyProtection="1">
      <alignment horizontal="left" vertical="top"/>
    </xf>
    <xf numFmtId="0" fontId="32" fillId="0" borderId="0" xfId="0" applyFont="1" applyAlignment="1">
      <alignment horizontal="left" vertical="top" wrapText="1"/>
    </xf>
    <xf numFmtId="0" fontId="3" fillId="0" borderId="0" xfId="79" applyFont="1" applyFill="1" applyBorder="1" applyAlignment="1">
      <alignment horizontal="center" vertical="center" wrapText="1"/>
    </xf>
    <xf numFmtId="0" fontId="3" fillId="0" borderId="0" xfId="79" quotePrefix="1" applyFont="1" applyFill="1" applyAlignment="1">
      <alignment horizontal="center" vertical="top"/>
    </xf>
    <xf numFmtId="0" fontId="3" fillId="0" borderId="0" xfId="79" quotePrefix="1" applyFont="1" applyFill="1" applyBorder="1" applyAlignment="1">
      <alignment horizontal="center" vertical="top"/>
    </xf>
    <xf numFmtId="166" fontId="3" fillId="0" borderId="0" xfId="72" quotePrefix="1" applyNumberFormat="1" applyFont="1" applyFill="1" applyAlignment="1">
      <alignment horizontal="center" vertical="top"/>
    </xf>
    <xf numFmtId="166" fontId="3" fillId="0" borderId="0" xfId="72" quotePrefix="1" applyNumberFormat="1" applyFont="1" applyFill="1" applyBorder="1" applyAlignment="1">
      <alignment horizontal="center" vertical="top"/>
    </xf>
    <xf numFmtId="166" fontId="3" fillId="0" borderId="7" xfId="72" quotePrefix="1" applyNumberFormat="1" applyFont="1" applyFill="1" applyBorder="1" applyAlignment="1">
      <alignment horizontal="center" vertical="top"/>
    </xf>
    <xf numFmtId="166" fontId="3" fillId="0" borderId="0" xfId="72" applyNumberFormat="1" applyFont="1" applyFill="1" applyAlignment="1">
      <alignment vertical="center"/>
    </xf>
    <xf numFmtId="43" fontId="3" fillId="0" borderId="0" xfId="72" quotePrefix="1" applyFont="1" applyFill="1" applyAlignment="1">
      <alignment horizontal="center" vertical="top"/>
    </xf>
    <xf numFmtId="43" fontId="3" fillId="0" borderId="0" xfId="72" quotePrefix="1" applyFont="1" applyFill="1" applyAlignment="1">
      <alignment horizontal="center" vertical="center"/>
    </xf>
    <xf numFmtId="166" fontId="3" fillId="0" borderId="0" xfId="72" quotePrefix="1" applyNumberFormat="1" applyFont="1" applyFill="1" applyBorder="1" applyAlignment="1">
      <alignment horizontal="center" vertical="center"/>
    </xf>
    <xf numFmtId="166" fontId="3" fillId="0" borderId="0" xfId="72" quotePrefix="1" applyNumberFormat="1" applyFont="1" applyFill="1" applyAlignment="1">
      <alignment horizontal="center" vertical="center"/>
    </xf>
    <xf numFmtId="166" fontId="3" fillId="0" borderId="7" xfId="72" applyNumberFormat="1" applyFont="1" applyFill="1" applyBorder="1" applyAlignment="1">
      <alignment horizontal="left" vertical="center" wrapText="1"/>
    </xf>
    <xf numFmtId="0" fontId="5" fillId="3" borderId="0" xfId="19" applyFont="1" applyFill="1"/>
    <xf numFmtId="166" fontId="23" fillId="0" borderId="5" xfId="6" applyNumberFormat="1" applyFont="1" applyFill="1" applyBorder="1" applyAlignment="1">
      <alignment horizontal="right"/>
    </xf>
    <xf numFmtId="37" fontId="5" fillId="0" borderId="0" xfId="2" applyNumberFormat="1" applyFont="1" applyFill="1"/>
    <xf numFmtId="0" fontId="12" fillId="0" borderId="0" xfId="12" applyFont="1" applyFill="1" applyBorder="1" applyAlignment="1">
      <alignment horizontal="center"/>
      <protection locked="0"/>
    </xf>
    <xf numFmtId="0" fontId="23" fillId="0" borderId="0" xfId="2" applyFont="1" applyFill="1" applyAlignment="1">
      <alignment horizontal="center"/>
    </xf>
    <xf numFmtId="0" fontId="24" fillId="0" borderId="0" xfId="2" applyFont="1" applyFill="1" applyAlignment="1">
      <alignment horizontal="justify" vertical="top" wrapText="1"/>
    </xf>
    <xf numFmtId="0" fontId="3" fillId="0" borderId="0" xfId="79" quotePrefix="1" applyFont="1" applyFill="1" applyAlignment="1">
      <alignment horizontal="center" vertical="top"/>
    </xf>
    <xf numFmtId="0" fontId="3" fillId="0" borderId="0" xfId="55" applyFont="1" applyFill="1" applyAlignment="1">
      <alignment horizontal="justify" vertical="top" wrapText="1"/>
    </xf>
    <xf numFmtId="0" fontId="24" fillId="0" borderId="0" xfId="2" applyNumberFormat="1" applyFont="1" applyFill="1" applyBorder="1" applyAlignment="1">
      <alignment horizontal="justify" vertical="top"/>
    </xf>
    <xf numFmtId="166" fontId="12" fillId="0" borderId="4" xfId="1" applyNumberFormat="1" applyFont="1" applyFill="1" applyBorder="1"/>
    <xf numFmtId="166" fontId="23" fillId="0" borderId="5" xfId="1" applyNumberFormat="1" applyFont="1" applyFill="1" applyBorder="1"/>
    <xf numFmtId="166" fontId="0" fillId="0" borderId="0" xfId="72" applyNumberFormat="1" applyFont="1"/>
    <xf numFmtId="166" fontId="23" fillId="0" borderId="5" xfId="4" applyNumberFormat="1" applyFont="1" applyFill="1" applyBorder="1"/>
    <xf numFmtId="0" fontId="25" fillId="0" borderId="0" xfId="2" applyFont="1" applyFill="1" applyAlignment="1">
      <alignment horizontal="right"/>
    </xf>
    <xf numFmtId="166" fontId="23" fillId="0" borderId="4" xfId="6" applyNumberFormat="1" applyFont="1" applyFill="1" applyBorder="1" applyAlignment="1">
      <alignment horizontal="right"/>
    </xf>
    <xf numFmtId="166" fontId="23" fillId="0" borderId="0" xfId="6" applyNumberFormat="1" applyFont="1" applyFill="1" applyAlignment="1">
      <alignment horizontal="right"/>
    </xf>
    <xf numFmtId="166" fontId="24" fillId="0" borderId="4" xfId="6" applyNumberFormat="1" applyFont="1" applyFill="1" applyBorder="1" applyAlignment="1">
      <alignment horizontal="right"/>
    </xf>
    <xf numFmtId="166" fontId="12" fillId="0" borderId="5" xfId="6" applyNumberFormat="1" applyFont="1" applyFill="1" applyBorder="1" applyAlignment="1">
      <alignment horizontal="right"/>
    </xf>
    <xf numFmtId="166" fontId="24" fillId="0" borderId="5" xfId="6" applyNumberFormat="1" applyFont="1" applyFill="1" applyBorder="1" applyAlignment="1">
      <alignment horizontal="right"/>
    </xf>
    <xf numFmtId="166" fontId="24" fillId="0" borderId="5" xfId="2" applyNumberFormat="1" applyFont="1" applyFill="1" applyBorder="1"/>
    <xf numFmtId="166" fontId="23" fillId="0" borderId="6" xfId="6" applyNumberFormat="1" applyFont="1" applyFill="1" applyBorder="1" applyAlignment="1">
      <alignment horizontal="right"/>
    </xf>
    <xf numFmtId="166" fontId="24" fillId="0" borderId="6" xfId="6" applyNumberFormat="1" applyFont="1" applyFill="1" applyBorder="1" applyAlignment="1">
      <alignment horizontal="right"/>
    </xf>
    <xf numFmtId="166" fontId="24" fillId="0" borderId="3" xfId="6" applyNumberFormat="1" applyFont="1" applyFill="1" applyBorder="1" applyAlignment="1">
      <alignment horizontal="right"/>
    </xf>
    <xf numFmtId="166" fontId="24" fillId="0" borderId="0" xfId="2" applyNumberFormat="1" applyFont="1" applyFill="1" applyBorder="1"/>
    <xf numFmtId="166" fontId="23" fillId="0" borderId="3" xfId="2" applyNumberFormat="1" applyFont="1" applyFill="1" applyBorder="1"/>
    <xf numFmtId="166" fontId="23" fillId="0" borderId="7" xfId="6" applyNumberFormat="1" applyFont="1" applyFill="1" applyBorder="1" applyAlignment="1">
      <alignment horizontal="right"/>
    </xf>
    <xf numFmtId="166" fontId="12" fillId="0" borderId="7" xfId="4" applyNumberFormat="1" applyFont="1" applyFill="1" applyBorder="1" applyAlignment="1">
      <alignment vertical="top"/>
    </xf>
    <xf numFmtId="166" fontId="12" fillId="0" borderId="4" xfId="4" applyNumberFormat="1" applyFont="1" applyFill="1" applyBorder="1" applyAlignment="1">
      <alignment vertical="top"/>
    </xf>
    <xf numFmtId="166" fontId="3" fillId="0" borderId="0" xfId="4" applyNumberFormat="1" applyFont="1" applyFill="1" applyBorder="1" applyAlignment="1"/>
    <xf numFmtId="166" fontId="3" fillId="0" borderId="0" xfId="4" applyNumberFormat="1" applyFont="1" applyFill="1" applyAlignment="1"/>
    <xf numFmtId="166" fontId="12" fillId="0" borderId="6" xfId="4" applyNumberFormat="1" applyFont="1" applyFill="1" applyBorder="1" applyAlignment="1">
      <alignment vertical="top"/>
    </xf>
    <xf numFmtId="0" fontId="3" fillId="0" borderId="0" xfId="10" applyNumberFormat="1" applyFont="1" applyFill="1" applyBorder="1" applyAlignment="1">
      <alignment horizontal="center"/>
    </xf>
    <xf numFmtId="166" fontId="3" fillId="0" borderId="7" xfId="10" applyNumberFormat="1" applyFont="1" applyFill="1" applyBorder="1" applyAlignment="1">
      <alignment vertical="center"/>
    </xf>
    <xf numFmtId="0" fontId="12" fillId="0" borderId="0" xfId="12" applyFont="1" applyFill="1" applyBorder="1" applyAlignment="1">
      <protection locked="0"/>
    </xf>
    <xf numFmtId="166" fontId="24" fillId="0" borderId="5" xfId="10" applyNumberFormat="1" applyFont="1" applyFill="1" applyBorder="1" applyAlignment="1"/>
    <xf numFmtId="41" fontId="24" fillId="0" borderId="0" xfId="2" applyNumberFormat="1" applyFont="1" applyFill="1"/>
    <xf numFmtId="166" fontId="10" fillId="0" borderId="0" xfId="17" applyNumberFormat="1" applyFont="1" applyFill="1" applyBorder="1"/>
    <xf numFmtId="0" fontId="24" fillId="0" borderId="0" xfId="0" applyFont="1" applyFill="1" applyAlignment="1">
      <alignment horizontal="center" vertical="center"/>
    </xf>
    <xf numFmtId="49" fontId="24" fillId="0" borderId="2" xfId="76" quotePrefix="1" applyNumberFormat="1" applyFont="1" applyFill="1" applyBorder="1" applyAlignment="1">
      <alignment horizontal="center" vertical="center"/>
    </xf>
    <xf numFmtId="169" fontId="24" fillId="0" borderId="0" xfId="53" applyNumberFormat="1" applyFont="1" applyFill="1" applyBorder="1" applyAlignment="1">
      <alignment horizontal="center" vertical="center" wrapText="1"/>
    </xf>
    <xf numFmtId="0" fontId="32" fillId="0" borderId="0" xfId="0" applyFont="1" applyFill="1" applyAlignment="1">
      <alignment horizontal="justify" vertical="top" wrapText="1"/>
    </xf>
    <xf numFmtId="0" fontId="3" fillId="0" borderId="0" xfId="79" applyFont="1" applyFill="1" applyBorder="1" applyAlignment="1">
      <alignment horizontal="center" vertical="center"/>
    </xf>
    <xf numFmtId="49" fontId="24" fillId="0" borderId="2" xfId="76" applyNumberFormat="1" applyFont="1" applyFill="1" applyBorder="1" applyAlignment="1">
      <alignment horizontal="center" vertical="center"/>
    </xf>
    <xf numFmtId="0" fontId="12" fillId="3" borderId="0" xfId="9" applyFont="1" applyFill="1" applyAlignment="1"/>
    <xf numFmtId="0" fontId="10" fillId="3" borderId="0" xfId="19" applyFont="1" applyFill="1"/>
    <xf numFmtId="166" fontId="3" fillId="0" borderId="4" xfId="10" applyNumberFormat="1" applyFont="1" applyFill="1" applyBorder="1"/>
    <xf numFmtId="166" fontId="3" fillId="0" borderId="6" xfId="10" applyNumberFormat="1" applyFont="1" applyFill="1" applyBorder="1"/>
    <xf numFmtId="166" fontId="24" fillId="0" borderId="0" xfId="10" applyNumberFormat="1" applyFont="1" applyFill="1" applyAlignment="1">
      <alignment vertical="top"/>
    </xf>
    <xf numFmtId="166" fontId="12" fillId="0" borderId="4" xfId="20" applyNumberFormat="1" applyFont="1" applyFill="1" applyBorder="1"/>
    <xf numFmtId="166" fontId="3" fillId="0" borderId="4" xfId="20" applyNumberFormat="1" applyFont="1" applyFill="1" applyBorder="1"/>
    <xf numFmtId="166" fontId="12" fillId="0" borderId="6" xfId="20" applyNumberFormat="1" applyFont="1" applyFill="1" applyBorder="1"/>
    <xf numFmtId="166" fontId="3" fillId="0" borderId="6" xfId="20" applyNumberFormat="1" applyFont="1" applyFill="1" applyBorder="1"/>
    <xf numFmtId="166" fontId="3" fillId="0" borderId="3" xfId="20" applyNumberFormat="1" applyFont="1" applyFill="1" applyBorder="1"/>
    <xf numFmtId="166" fontId="3" fillId="0" borderId="0" xfId="20" applyNumberFormat="1" applyFont="1" applyFill="1" applyBorder="1"/>
    <xf numFmtId="166" fontId="3" fillId="0" borderId="7" xfId="20" applyNumberFormat="1" applyFont="1" applyFill="1" applyBorder="1" applyAlignment="1">
      <alignment vertical="center"/>
    </xf>
    <xf numFmtId="171" fontId="12" fillId="0" borderId="4" xfId="20" applyFont="1" applyFill="1" applyBorder="1"/>
    <xf numFmtId="171" fontId="3" fillId="0" borderId="4" xfId="20" applyFont="1" applyFill="1" applyBorder="1"/>
    <xf numFmtId="171" fontId="12" fillId="0" borderId="6" xfId="20" applyFont="1" applyFill="1" applyBorder="1"/>
    <xf numFmtId="171" fontId="3" fillId="0" borderId="6" xfId="20" applyFont="1" applyFill="1" applyBorder="1"/>
    <xf numFmtId="171" fontId="3" fillId="0" borderId="7" xfId="20" applyFont="1" applyFill="1" applyBorder="1"/>
    <xf numFmtId="43" fontId="3" fillId="0" borderId="0" xfId="20" applyNumberFormat="1" applyFont="1" applyFill="1"/>
    <xf numFmtId="4" fontId="10" fillId="0" borderId="0" xfId="19" applyNumberFormat="1" applyFont="1" applyFill="1" applyBorder="1"/>
    <xf numFmtId="166" fontId="33" fillId="0" borderId="0" xfId="10" applyNumberFormat="1" applyFont="1" applyFill="1" applyBorder="1" applyAlignment="1">
      <alignment vertical="center"/>
    </xf>
    <xf numFmtId="0" fontId="23" fillId="0" borderId="0" xfId="19" applyFont="1" applyFill="1" applyAlignment="1">
      <alignment horizontal="left" vertical="top"/>
    </xf>
    <xf numFmtId="0" fontId="0" fillId="0" borderId="0" xfId="0" applyAlignment="1">
      <alignment horizontal="justify" vertical="top" wrapText="1"/>
    </xf>
    <xf numFmtId="181" fontId="23" fillId="0" borderId="0" xfId="19" quotePrefix="1" applyNumberFormat="1" applyFont="1" applyFill="1" applyAlignment="1">
      <alignment horizontal="left" vertical="top"/>
    </xf>
    <xf numFmtId="0" fontId="1" fillId="0" borderId="0" xfId="0" applyFont="1"/>
    <xf numFmtId="174" fontId="23" fillId="0" borderId="0" xfId="19" applyNumberFormat="1" applyFont="1" applyFill="1" applyAlignment="1">
      <alignment horizontal="left" vertical="center"/>
    </xf>
    <xf numFmtId="0" fontId="0" fillId="0" borderId="0" xfId="0" applyAlignment="1">
      <alignment vertical="top" wrapText="1"/>
    </xf>
    <xf numFmtId="0" fontId="23" fillId="0" borderId="0" xfId="19" quotePrefix="1" applyFont="1" applyFill="1" applyAlignment="1">
      <alignment horizontal="left"/>
    </xf>
    <xf numFmtId="0" fontId="3" fillId="0" borderId="0" xfId="36" applyFont="1" applyFill="1" applyAlignment="1">
      <alignment horizontal="center" vertical="top" wrapText="1"/>
    </xf>
    <xf numFmtId="0" fontId="24" fillId="0" borderId="0" xfId="19" applyFont="1" applyFill="1" applyAlignment="1">
      <alignment vertical="top" wrapText="1"/>
    </xf>
    <xf numFmtId="166" fontId="23" fillId="0" borderId="0" xfId="10" applyNumberFormat="1" applyFont="1" applyFill="1" applyAlignment="1">
      <alignment vertical="top"/>
    </xf>
    <xf numFmtId="0" fontId="12" fillId="0" borderId="0" xfId="52" applyFont="1" applyFill="1" applyBorder="1"/>
    <xf numFmtId="43" fontId="3" fillId="0" borderId="0" xfId="19" applyNumberFormat="1" applyFont="1" applyFill="1"/>
    <xf numFmtId="0" fontId="24" fillId="0" borderId="0" xfId="2" applyFont="1" applyFill="1" applyAlignment="1">
      <alignment horizontal="justify" vertical="top" wrapText="1"/>
    </xf>
    <xf numFmtId="0" fontId="24" fillId="0" borderId="0" xfId="19" applyFont="1" applyFill="1" applyAlignment="1">
      <alignment horizontal="left" vertical="center" wrapText="1"/>
    </xf>
    <xf numFmtId="0" fontId="23" fillId="0" borderId="0" xfId="2" applyFont="1" applyFill="1" applyAlignment="1">
      <alignment horizontal="center"/>
    </xf>
    <xf numFmtId="166" fontId="23" fillId="0" borderId="0" xfId="2" quotePrefix="1" applyNumberFormat="1" applyFont="1" applyFill="1" applyAlignment="1">
      <alignment horizontal="center"/>
    </xf>
    <xf numFmtId="0" fontId="24" fillId="0" borderId="0" xfId="2" applyFont="1" applyFill="1" applyAlignment="1">
      <alignment horizontal="justify" vertical="top" wrapText="1"/>
    </xf>
    <xf numFmtId="166" fontId="0" fillId="0" borderId="14" xfId="0" applyNumberFormat="1" applyBorder="1"/>
    <xf numFmtId="0" fontId="0" fillId="0" borderId="0" xfId="0" applyAlignment="1">
      <alignment horizontal="center"/>
    </xf>
    <xf numFmtId="0" fontId="12" fillId="0" borderId="0" xfId="12" quotePrefix="1" applyFont="1" applyFill="1" applyAlignment="1">
      <protection locked="0"/>
    </xf>
    <xf numFmtId="0" fontId="9" fillId="0" borderId="0" xfId="12" applyNumberFormat="1" applyFont="1" applyFill="1" applyBorder="1" applyAlignment="1">
      <protection locked="0"/>
    </xf>
    <xf numFmtId="0" fontId="12" fillId="0" borderId="0" xfId="12" quotePrefix="1" applyFont="1" applyFill="1" applyBorder="1" applyAlignment="1">
      <protection locked="0"/>
    </xf>
    <xf numFmtId="166" fontId="3" fillId="0" borderId="5" xfId="10" applyNumberFormat="1" applyFont="1" applyFill="1" applyBorder="1"/>
    <xf numFmtId="0" fontId="23" fillId="0" borderId="0" xfId="19" applyFont="1" applyFill="1" applyAlignment="1">
      <alignment horizontal="left" vertical="top"/>
    </xf>
    <xf numFmtId="0" fontId="12" fillId="0" borderId="0" xfId="70" applyNumberFormat="1" applyFont="1" applyFill="1" applyBorder="1" applyAlignment="1">
      <alignment vertical="top"/>
    </xf>
    <xf numFmtId="0" fontId="24" fillId="0" borderId="0" xfId="38" applyNumberFormat="1" applyFont="1" applyFill="1" applyAlignment="1">
      <alignment vertical="top"/>
    </xf>
    <xf numFmtId="0" fontId="23" fillId="0" borderId="0" xfId="38" quotePrefix="1" applyNumberFormat="1" applyFont="1" applyFill="1" applyAlignment="1">
      <alignment vertical="top"/>
    </xf>
    <xf numFmtId="0" fontId="23" fillId="0" borderId="0" xfId="38" quotePrefix="1" applyNumberFormat="1" applyFont="1" applyFill="1" applyAlignment="1">
      <alignment horizontal="center" vertical="top"/>
    </xf>
    <xf numFmtId="166" fontId="23" fillId="0" borderId="0" xfId="10" quotePrefix="1" applyNumberFormat="1" applyFont="1" applyFill="1" applyAlignment="1">
      <alignment horizontal="center" vertical="top"/>
    </xf>
    <xf numFmtId="166" fontId="24" fillId="0" borderId="0" xfId="10" quotePrefix="1" applyNumberFormat="1" applyFont="1" applyFill="1" applyAlignment="1">
      <alignment horizontal="center" vertical="top"/>
    </xf>
    <xf numFmtId="166" fontId="23" fillId="0" borderId="7" xfId="38" applyNumberFormat="1" applyFont="1" applyFill="1" applyBorder="1" applyAlignment="1">
      <alignment vertical="center"/>
    </xf>
    <xf numFmtId="166" fontId="24" fillId="0" borderId="7" xfId="38" applyNumberFormat="1" applyFont="1" applyFill="1" applyBorder="1" applyAlignment="1">
      <alignment vertical="center"/>
    </xf>
    <xf numFmtId="0" fontId="23" fillId="0" borderId="0" xfId="19" applyFont="1" applyFill="1" applyAlignment="1">
      <alignment horizontal="left" vertical="top"/>
    </xf>
    <xf numFmtId="0" fontId="24" fillId="0" borderId="0" xfId="19" applyFont="1" applyFill="1" applyAlignment="1">
      <alignment horizontal="justify" vertical="top"/>
    </xf>
    <xf numFmtId="172" fontId="5" fillId="0" borderId="0" xfId="33" applyNumberFormat="1" applyFont="1" applyFill="1" applyAlignment="1">
      <alignment horizontal="justify" vertical="top" wrapText="1"/>
    </xf>
    <xf numFmtId="0" fontId="0" fillId="0" borderId="0" xfId="0" applyAlignment="1">
      <alignment horizontal="left" vertical="top" wrapText="1"/>
    </xf>
    <xf numFmtId="0" fontId="24" fillId="0" borderId="0" xfId="19" applyFont="1" applyFill="1" applyAlignment="1">
      <alignment horizontal="justify" vertical="top" wrapText="1"/>
    </xf>
    <xf numFmtId="0" fontId="24" fillId="0" borderId="0" xfId="44" quotePrefix="1" applyFont="1" applyFill="1" applyAlignment="1">
      <alignment horizontal="justify" vertical="top" wrapText="1"/>
    </xf>
    <xf numFmtId="0" fontId="23" fillId="0" borderId="0" xfId="2" applyFont="1" applyFill="1" applyAlignment="1">
      <alignment horizontal="center"/>
    </xf>
    <xf numFmtId="0" fontId="24" fillId="0" borderId="0" xfId="44" quotePrefix="1" applyFont="1" applyFill="1" applyAlignment="1">
      <alignment horizontal="justify" vertical="top" wrapText="1"/>
    </xf>
    <xf numFmtId="0" fontId="36" fillId="0" borderId="0" xfId="61" applyFont="1" applyFill="1"/>
    <xf numFmtId="0" fontId="37" fillId="0" borderId="0" xfId="61" applyFont="1" applyFill="1" applyAlignment="1">
      <alignment horizontal="left"/>
    </xf>
    <xf numFmtId="166" fontId="37" fillId="0" borderId="0" xfId="72" applyNumberFormat="1" applyFont="1" applyFill="1" applyBorder="1"/>
    <xf numFmtId="0" fontId="36" fillId="0" borderId="0" xfId="61" applyFont="1" applyFill="1" applyBorder="1"/>
    <xf numFmtId="166" fontId="36" fillId="0" borderId="0" xfId="72" applyNumberFormat="1" applyFont="1" applyFill="1" applyBorder="1"/>
    <xf numFmtId="0" fontId="36" fillId="0" borderId="0" xfId="61" applyNumberFormat="1" applyFont="1" applyFill="1"/>
    <xf numFmtId="0" fontId="3" fillId="0" borderId="0" xfId="61" applyFont="1" applyFill="1"/>
    <xf numFmtId="0" fontId="3" fillId="0" borderId="0" xfId="0" applyFont="1" applyFill="1" applyAlignment="1">
      <alignment horizontal="left" vertical="top" indent="1"/>
    </xf>
    <xf numFmtId="0" fontId="12" fillId="0" borderId="0" xfId="61" applyFont="1" applyFill="1" applyAlignment="1">
      <alignment horizontal="left"/>
    </xf>
    <xf numFmtId="0" fontId="31" fillId="0" borderId="0" xfId="0" applyNumberFormat="1" applyFont="1" applyFill="1" applyAlignment="1">
      <alignment horizontal="justify" vertical="top" wrapText="1"/>
    </xf>
    <xf numFmtId="166" fontId="23" fillId="0" borderId="1" xfId="10" applyNumberFormat="1" applyFont="1" applyFill="1" applyBorder="1" applyAlignment="1">
      <alignment vertical="top"/>
    </xf>
    <xf numFmtId="169" fontId="24" fillId="0" borderId="1" xfId="19" applyNumberFormat="1" applyFont="1" applyFill="1" applyBorder="1" applyAlignment="1">
      <alignment vertical="top"/>
    </xf>
    <xf numFmtId="166" fontId="27" fillId="0" borderId="0" xfId="10" applyNumberFormat="1" applyFont="1" applyFill="1" applyBorder="1" applyAlignment="1">
      <alignment horizontal="center" vertical="center"/>
    </xf>
    <xf numFmtId="166" fontId="28" fillId="0" borderId="0" xfId="10" applyNumberFormat="1" applyFont="1" applyFill="1" applyBorder="1" applyAlignment="1">
      <alignment horizontal="center" vertical="center"/>
    </xf>
    <xf numFmtId="43" fontId="24" fillId="4" borderId="1" xfId="4" applyNumberFormat="1" applyFont="1" applyFill="1" applyBorder="1" applyAlignment="1"/>
    <xf numFmtId="43" fontId="23" fillId="4" borderId="1" xfId="4" applyNumberFormat="1" applyFont="1" applyFill="1" applyBorder="1" applyAlignment="1"/>
    <xf numFmtId="43" fontId="12" fillId="0" borderId="1" xfId="20" applyNumberFormat="1" applyFont="1" applyFill="1" applyBorder="1"/>
    <xf numFmtId="43" fontId="3" fillId="0" borderId="1" xfId="20" applyNumberFormat="1" applyFont="1" applyFill="1" applyBorder="1"/>
    <xf numFmtId="0" fontId="23" fillId="0" borderId="0" xfId="19" applyFont="1" applyFill="1" applyAlignment="1">
      <alignment horizontal="left" vertical="top"/>
    </xf>
    <xf numFmtId="0" fontId="23" fillId="0" borderId="0" xfId="2" applyFont="1" applyFill="1" applyAlignment="1">
      <alignment horizontal="center"/>
    </xf>
    <xf numFmtId="0" fontId="12" fillId="0" borderId="0" xfId="22" quotePrefix="1" applyFont="1" applyFill="1" applyAlignment="1" applyProtection="1">
      <alignment horizontal="center" vertical="top"/>
      <protection locked="0"/>
    </xf>
    <xf numFmtId="0" fontId="12" fillId="0" borderId="0" xfId="22" applyFont="1" applyFill="1" applyAlignment="1" applyProtection="1">
      <alignment horizontal="center" vertical="top"/>
      <protection locked="0"/>
    </xf>
    <xf numFmtId="171" fontId="3" fillId="0" borderId="0" xfId="20" applyFont="1" applyFill="1" applyBorder="1"/>
    <xf numFmtId="0" fontId="3" fillId="0" borderId="0" xfId="0" quotePrefix="1" applyNumberFormat="1" applyFont="1" applyFill="1" applyAlignment="1">
      <alignment horizontal="center" vertical="top"/>
    </xf>
    <xf numFmtId="0" fontId="12" fillId="0" borderId="0" xfId="19" applyFont="1" applyFill="1" applyAlignment="1" applyProtection="1">
      <alignment horizontal="center"/>
      <protection locked="0"/>
    </xf>
    <xf numFmtId="0" fontId="24" fillId="0" borderId="0" xfId="2" applyNumberFormat="1" applyFont="1" applyFill="1" applyAlignment="1">
      <alignment horizontal="justify" vertical="top" wrapText="1"/>
    </xf>
    <xf numFmtId="0" fontId="28" fillId="0" borderId="0" xfId="0" applyFont="1"/>
    <xf numFmtId="174" fontId="12" fillId="4" borderId="0" xfId="49" quotePrefix="1" applyNumberFormat="1" applyFont="1" applyFill="1" applyAlignment="1">
      <alignment horizontal="left" vertical="top"/>
    </xf>
    <xf numFmtId="174" fontId="12" fillId="0" borderId="0" xfId="49" quotePrefix="1" applyNumberFormat="1" applyFont="1" applyFill="1" applyAlignment="1">
      <alignment horizontal="left" vertical="top"/>
    </xf>
    <xf numFmtId="164" fontId="12" fillId="4" borderId="0" xfId="52" applyNumberFormat="1" applyFont="1" applyFill="1" applyBorder="1" applyAlignment="1">
      <alignment vertical="top"/>
    </xf>
    <xf numFmtId="182" fontId="5" fillId="0" borderId="0" xfId="2" applyNumberFormat="1" applyFont="1" applyFill="1"/>
    <xf numFmtId="0" fontId="12" fillId="0" borderId="0" xfId="52" applyNumberFormat="1" applyFont="1" applyFill="1" applyBorder="1" applyAlignment="1">
      <alignment vertical="top"/>
    </xf>
    <xf numFmtId="0" fontId="3" fillId="0" borderId="0" xfId="49" applyFont="1" applyFill="1"/>
    <xf numFmtId="0" fontId="3" fillId="0" borderId="0" xfId="49" applyFont="1" applyFill="1" applyBorder="1"/>
    <xf numFmtId="0" fontId="3" fillId="0" borderId="0" xfId="52" applyFont="1" applyFill="1" applyBorder="1"/>
    <xf numFmtId="166" fontId="3" fillId="0" borderId="24" xfId="10" applyNumberFormat="1" applyFont="1" applyFill="1" applyBorder="1"/>
    <xf numFmtId="0" fontId="3" fillId="0" borderId="0" xfId="52" quotePrefix="1" applyFont="1" applyFill="1" applyBorder="1"/>
    <xf numFmtId="0" fontId="3" fillId="0" borderId="0" xfId="52" quotePrefix="1" applyFont="1" applyFill="1" applyBorder="1" applyAlignment="1">
      <alignment horizontal="left" indent="1"/>
    </xf>
    <xf numFmtId="0" fontId="3" fillId="0" borderId="0" xfId="52" applyFont="1" applyFill="1" applyBorder="1" applyAlignment="1">
      <alignment horizontal="left" indent="1"/>
    </xf>
    <xf numFmtId="0" fontId="3" fillId="0" borderId="0" xfId="52" quotePrefix="1" applyFont="1" applyFill="1" applyBorder="1" applyAlignment="1">
      <alignment horizontal="left" vertical="center"/>
    </xf>
    <xf numFmtId="0" fontId="12" fillId="0" borderId="0" xfId="52" applyFont="1" applyFill="1" applyBorder="1" applyAlignment="1">
      <alignment horizontal="left" indent="1"/>
    </xf>
    <xf numFmtId="166" fontId="24" fillId="0" borderId="4" xfId="10" applyNumberFormat="1" applyFont="1" applyFill="1" applyBorder="1" applyAlignment="1"/>
    <xf numFmtId="166" fontId="24" fillId="0" borderId="6" xfId="10" applyNumberFormat="1" applyFont="1" applyFill="1" applyBorder="1" applyAlignment="1"/>
    <xf numFmtId="166" fontId="23" fillId="0" borderId="6" xfId="1" applyNumberFormat="1" applyFont="1" applyFill="1" applyBorder="1"/>
    <xf numFmtId="166" fontId="23" fillId="0" borderId="3" xfId="1" applyNumberFormat="1" applyFont="1" applyFill="1" applyBorder="1"/>
    <xf numFmtId="166" fontId="23" fillId="0" borderId="7" xfId="1" applyNumberFormat="1" applyFont="1" applyFill="1" applyBorder="1" applyAlignment="1">
      <alignment vertical="center"/>
    </xf>
    <xf numFmtId="166" fontId="12" fillId="0" borderId="0" xfId="10" applyNumberFormat="1" applyFont="1" applyFill="1" applyAlignment="1"/>
    <xf numFmtId="166" fontId="12" fillId="0" borderId="7" xfId="20" applyNumberFormat="1" applyFont="1" applyFill="1" applyBorder="1" applyAlignment="1">
      <alignment vertical="center"/>
    </xf>
    <xf numFmtId="169" fontId="24" fillId="0" borderId="0" xfId="53" applyNumberFormat="1" applyFont="1" applyFill="1" applyBorder="1" applyAlignment="1">
      <alignment horizontal="center" vertical="center"/>
    </xf>
    <xf numFmtId="166" fontId="23" fillId="0" borderId="3" xfId="6" applyNumberFormat="1" applyFont="1" applyFill="1" applyBorder="1" applyAlignment="1">
      <alignment horizontal="right"/>
    </xf>
    <xf numFmtId="166" fontId="24" fillId="0" borderId="3" xfId="2" applyNumberFormat="1" applyFont="1" applyFill="1" applyBorder="1"/>
    <xf numFmtId="166" fontId="24" fillId="0" borderId="7" xfId="6" applyNumberFormat="1" applyFont="1" applyFill="1" applyBorder="1" applyAlignment="1">
      <alignment horizontal="right"/>
    </xf>
    <xf numFmtId="166" fontId="3" fillId="0" borderId="4" xfId="20" applyNumberFormat="1" applyFont="1" applyFill="1" applyBorder="1" applyAlignment="1">
      <alignment horizontal="center" vertical="center"/>
    </xf>
    <xf numFmtId="166" fontId="3" fillId="0" borderId="6" xfId="20" applyNumberFormat="1" applyFont="1" applyFill="1" applyBorder="1" applyAlignment="1">
      <alignment horizontal="center" vertical="center"/>
    </xf>
    <xf numFmtId="0" fontId="24" fillId="4" borderId="0" xfId="2" quotePrefix="1" applyFont="1" applyFill="1" applyAlignment="1">
      <alignment horizontal="center"/>
    </xf>
    <xf numFmtId="0" fontId="3" fillId="0" borderId="0" xfId="83" applyFont="1" applyFill="1" applyAlignment="1" applyProtection="1">
      <alignment vertical="top" wrapText="1"/>
    </xf>
    <xf numFmtId="166" fontId="3" fillId="0" borderId="3" xfId="10" applyNumberFormat="1" applyFont="1" applyFill="1" applyBorder="1"/>
    <xf numFmtId="166" fontId="3" fillId="0" borderId="15" xfId="10" applyNumberFormat="1" applyFont="1" applyFill="1" applyBorder="1"/>
    <xf numFmtId="166" fontId="3" fillId="0" borderId="7" xfId="10" applyNumberFormat="1" applyFont="1" applyFill="1" applyBorder="1"/>
    <xf numFmtId="0" fontId="0" fillId="0" borderId="0" xfId="0" quotePrefix="1" applyNumberFormat="1"/>
    <xf numFmtId="0" fontId="24" fillId="4" borderId="0" xfId="1" quotePrefix="1" applyNumberFormat="1" applyFont="1" applyFill="1" applyAlignment="1">
      <alignment horizontal="center"/>
    </xf>
    <xf numFmtId="0" fontId="39" fillId="0" borderId="8" xfId="0" applyFont="1" applyFill="1" applyBorder="1" applyAlignment="1">
      <alignment vertical="top"/>
    </xf>
    <xf numFmtId="0" fontId="39" fillId="0" borderId="30" xfId="0" applyFont="1" applyFill="1" applyBorder="1" applyAlignment="1">
      <alignment vertical="top"/>
    </xf>
    <xf numFmtId="0" fontId="39" fillId="0" borderId="9" xfId="0" applyFont="1" applyFill="1" applyBorder="1" applyAlignment="1">
      <alignment vertical="top"/>
    </xf>
    <xf numFmtId="0" fontId="40" fillId="0" borderId="0" xfId="0" applyFont="1" applyFill="1" applyAlignment="1">
      <alignment vertical="top"/>
    </xf>
    <xf numFmtId="0" fontId="41" fillId="0" borderId="8" xfId="0" applyFont="1" applyFill="1" applyBorder="1" applyAlignment="1">
      <alignment horizontal="center" vertical="top"/>
    </xf>
    <xf numFmtId="0" fontId="41" fillId="0" borderId="9" xfId="0" applyFont="1" applyFill="1" applyBorder="1" applyAlignment="1">
      <alignment horizontal="center" vertical="top"/>
    </xf>
    <xf numFmtId="0" fontId="41" fillId="0" borderId="0" xfId="0" applyFont="1" applyFill="1" applyAlignment="1">
      <alignment horizontal="center" vertical="top"/>
    </xf>
    <xf numFmtId="166" fontId="40" fillId="0" borderId="12" xfId="0" applyNumberFormat="1" applyFont="1" applyFill="1" applyBorder="1" applyAlignment="1">
      <alignment vertical="top"/>
    </xf>
    <xf numFmtId="166" fontId="40" fillId="0" borderId="26" xfId="0" applyNumberFormat="1" applyFont="1" applyFill="1" applyBorder="1" applyAlignment="1">
      <alignment vertical="top"/>
    </xf>
    <xf numFmtId="168" fontId="40" fillId="0" borderId="26" xfId="0" applyNumberFormat="1" applyFont="1" applyFill="1" applyBorder="1" applyAlignment="1">
      <alignment vertical="top"/>
    </xf>
    <xf numFmtId="166" fontId="40" fillId="0" borderId="22" xfId="0" applyNumberFormat="1" applyFont="1" applyFill="1" applyBorder="1" applyAlignment="1">
      <alignment vertical="top"/>
    </xf>
    <xf numFmtId="3" fontId="42" fillId="0" borderId="10" xfId="0" applyNumberFormat="1" applyFont="1" applyFill="1" applyBorder="1" applyAlignment="1">
      <alignment vertical="top"/>
    </xf>
    <xf numFmtId="4" fontId="42" fillId="0" borderId="11" xfId="0" applyNumberFormat="1" applyFont="1" applyFill="1" applyBorder="1" applyAlignment="1">
      <alignment vertical="top"/>
    </xf>
    <xf numFmtId="0" fontId="42" fillId="0" borderId="0" xfId="0" applyNumberFormat="1" applyFont="1" applyFill="1" applyAlignment="1">
      <alignment vertical="top"/>
    </xf>
    <xf numFmtId="0" fontId="39" fillId="0" borderId="0" xfId="0" applyFont="1" applyFill="1" applyAlignment="1">
      <alignment vertical="top"/>
    </xf>
    <xf numFmtId="0" fontId="42" fillId="0" borderId="0" xfId="0" applyFont="1" applyFill="1" applyAlignment="1">
      <alignment vertical="top"/>
    </xf>
    <xf numFmtId="4" fontId="42" fillId="0" borderId="10" xfId="0" applyNumberFormat="1" applyFont="1" applyFill="1" applyBorder="1" applyAlignment="1">
      <alignment vertical="top"/>
    </xf>
    <xf numFmtId="3" fontId="40" fillId="0" borderId="10" xfId="0" applyNumberFormat="1" applyFont="1" applyFill="1" applyBorder="1" applyAlignment="1">
      <alignment vertical="top"/>
    </xf>
    <xf numFmtId="4" fontId="40" fillId="0" borderId="11" xfId="0" applyNumberFormat="1" applyFont="1" applyFill="1" applyBorder="1" applyAlignment="1">
      <alignment vertical="top"/>
    </xf>
    <xf numFmtId="4" fontId="40" fillId="0" borderId="10" xfId="0" applyNumberFormat="1" applyFont="1" applyFill="1" applyBorder="1" applyAlignment="1">
      <alignment vertical="top"/>
    </xf>
    <xf numFmtId="166" fontId="40" fillId="0" borderId="12" xfId="76" applyNumberFormat="1" applyFont="1" applyFill="1" applyBorder="1" applyAlignment="1">
      <alignment vertical="top"/>
    </xf>
    <xf numFmtId="166" fontId="40" fillId="0" borderId="26" xfId="76" applyNumberFormat="1" applyFont="1" applyFill="1" applyBorder="1" applyAlignment="1">
      <alignment vertical="top"/>
    </xf>
    <xf numFmtId="168" fontId="40" fillId="0" borderId="26" xfId="76" applyNumberFormat="1" applyFont="1" applyFill="1" applyBorder="1" applyAlignment="1">
      <alignment vertical="top"/>
    </xf>
    <xf numFmtId="166" fontId="40" fillId="0" borderId="22" xfId="76" applyNumberFormat="1" applyFont="1" applyFill="1" applyBorder="1" applyAlignment="1">
      <alignment vertical="top"/>
    </xf>
    <xf numFmtId="43" fontId="40" fillId="0" borderId="0" xfId="0" applyNumberFormat="1" applyFont="1" applyFill="1" applyAlignment="1">
      <alignment vertical="top"/>
    </xf>
    <xf numFmtId="41" fontId="40" fillId="0" borderId="0" xfId="0" applyNumberFormat="1" applyFont="1" applyFill="1" applyAlignment="1">
      <alignment vertical="top"/>
    </xf>
    <xf numFmtId="0" fontId="40" fillId="0" borderId="10" xfId="0" applyFont="1" applyFill="1" applyBorder="1" applyAlignment="1">
      <alignment vertical="top"/>
    </xf>
    <xf numFmtId="0" fontId="40" fillId="0" borderId="11" xfId="0" applyFont="1" applyFill="1" applyBorder="1" applyAlignment="1">
      <alignment vertical="top"/>
    </xf>
    <xf numFmtId="183" fontId="40" fillId="0" borderId="0" xfId="0" applyNumberFormat="1" applyFont="1" applyFill="1" applyAlignment="1">
      <alignment vertical="top"/>
    </xf>
    <xf numFmtId="4" fontId="40" fillId="0" borderId="0" xfId="0" applyNumberFormat="1" applyFont="1" applyFill="1" applyAlignment="1">
      <alignment vertical="top"/>
    </xf>
    <xf numFmtId="3" fontId="40" fillId="0" borderId="12" xfId="0" applyNumberFormat="1" applyFont="1" applyFill="1" applyBorder="1" applyAlignment="1">
      <alignment vertical="top"/>
    </xf>
    <xf numFmtId="3" fontId="40" fillId="0" borderId="22" xfId="0" applyNumberFormat="1" applyFont="1" applyFill="1" applyBorder="1" applyAlignment="1">
      <alignment vertical="top"/>
    </xf>
    <xf numFmtId="166" fontId="9" fillId="0" borderId="6" xfId="19" applyNumberFormat="1" applyFont="1" applyFill="1" applyBorder="1"/>
    <xf numFmtId="41" fontId="39" fillId="0" borderId="13" xfId="0" applyNumberFormat="1" applyFont="1" applyFill="1" applyBorder="1" applyAlignment="1">
      <alignment vertical="top"/>
    </xf>
    <xf numFmtId="41" fontId="39" fillId="0" borderId="21" xfId="0" applyNumberFormat="1" applyFont="1" applyFill="1" applyBorder="1" applyAlignment="1">
      <alignment vertical="top"/>
    </xf>
    <xf numFmtId="3" fontId="5" fillId="0" borderId="0" xfId="2" applyNumberFormat="1" applyFont="1" applyFill="1"/>
    <xf numFmtId="0" fontId="5" fillId="0" borderId="0" xfId="2" applyFont="1" applyFill="1" applyAlignment="1">
      <alignment horizontal="center"/>
    </xf>
    <xf numFmtId="166" fontId="5" fillId="0" borderId="0" xfId="72" applyNumberFormat="1" applyFont="1" applyFill="1" applyAlignment="1">
      <alignment vertical="center"/>
    </xf>
    <xf numFmtId="166" fontId="5" fillId="0" borderId="0" xfId="72" applyNumberFormat="1" applyFont="1" applyFill="1" applyBorder="1"/>
    <xf numFmtId="3" fontId="10" fillId="0" borderId="0" xfId="19" applyNumberFormat="1" applyFont="1" applyFill="1"/>
    <xf numFmtId="0" fontId="3" fillId="0" borderId="0" xfId="83" applyFont="1" applyFill="1" applyAlignment="1" applyProtection="1">
      <alignment vertical="top"/>
    </xf>
    <xf numFmtId="166" fontId="5" fillId="0" borderId="0" xfId="19" applyNumberFormat="1" applyFont="1" applyFill="1" applyAlignment="1">
      <alignment vertical="center"/>
    </xf>
    <xf numFmtId="43" fontId="5" fillId="0" borderId="0" xfId="72" applyFont="1" applyFill="1"/>
    <xf numFmtId="43" fontId="5" fillId="0" borderId="0" xfId="72" applyFont="1" applyFill="1" applyBorder="1"/>
    <xf numFmtId="166" fontId="3" fillId="0" borderId="0" xfId="72" applyNumberFormat="1" applyFont="1" applyFill="1"/>
    <xf numFmtId="166" fontId="3" fillId="0" borderId="0" xfId="72" applyNumberFormat="1" applyFont="1" applyFill="1" applyBorder="1"/>
    <xf numFmtId="0" fontId="23" fillId="0" borderId="0" xfId="19" applyFont="1" applyFill="1" applyAlignment="1">
      <alignment horizontal="left" vertical="top"/>
    </xf>
    <xf numFmtId="0" fontId="24" fillId="0" borderId="0" xfId="2" applyFont="1" applyFill="1" applyAlignment="1">
      <alignment horizontal="justify" vertical="top" wrapText="1"/>
    </xf>
    <xf numFmtId="10" fontId="3" fillId="0" borderId="0" xfId="74" applyNumberFormat="1" applyFont="1" applyFill="1" applyBorder="1" applyAlignment="1">
      <alignment horizontal="center" vertical="center"/>
    </xf>
    <xf numFmtId="166" fontId="9" fillId="0" borderId="0" xfId="72" applyNumberFormat="1" applyFont="1" applyFill="1" applyBorder="1" applyAlignment="1">
      <alignment vertical="center"/>
    </xf>
    <xf numFmtId="166" fontId="1" fillId="0" borderId="3" xfId="72" applyNumberFormat="1" applyFont="1" applyBorder="1"/>
    <xf numFmtId="172" fontId="24" fillId="0" borderId="0" xfId="33" applyNumberFormat="1" applyFont="1" applyFill="1" applyAlignment="1">
      <alignment vertical="top"/>
    </xf>
    <xf numFmtId="0" fontId="3" fillId="4" borderId="0" xfId="52" quotePrefix="1" applyFont="1" applyFill="1" applyBorder="1" applyAlignment="1">
      <alignment horizontal="left"/>
    </xf>
    <xf numFmtId="0" fontId="3" fillId="0" borderId="23" xfId="52" applyFont="1" applyFill="1" applyBorder="1"/>
    <xf numFmtId="0" fontId="12" fillId="0" borderId="0" xfId="49" quotePrefix="1" applyFont="1" applyFill="1" applyAlignment="1">
      <alignment horizontal="center"/>
    </xf>
    <xf numFmtId="166" fontId="12" fillId="0" borderId="0" xfId="72" applyNumberFormat="1" applyFont="1" applyFill="1" applyBorder="1"/>
    <xf numFmtId="166" fontId="12" fillId="0" borderId="24" xfId="10" applyNumberFormat="1" applyFont="1" applyFill="1" applyBorder="1"/>
    <xf numFmtId="166" fontId="12" fillId="0" borderId="0" xfId="10" quotePrefix="1" applyNumberFormat="1" applyFont="1" applyFill="1" applyAlignment="1">
      <alignment horizontal="center"/>
    </xf>
    <xf numFmtId="166" fontId="38" fillId="0" borderId="0" xfId="10" applyNumberFormat="1" applyFont="1" applyFill="1" applyBorder="1"/>
    <xf numFmtId="166" fontId="38" fillId="0" borderId="24" xfId="10" applyNumberFormat="1" applyFont="1" applyFill="1" applyBorder="1"/>
    <xf numFmtId="166" fontId="24" fillId="0" borderId="0" xfId="10" applyNumberFormat="1" applyFont="1" applyFill="1" applyAlignment="1">
      <alignment horizontal="right" vertical="top"/>
    </xf>
    <xf numFmtId="169" fontId="0" fillId="0" borderId="0" xfId="72" applyNumberFormat="1" applyFont="1"/>
    <xf numFmtId="0" fontId="3" fillId="4" borderId="0" xfId="25" applyFont="1" applyFill="1" applyAlignment="1">
      <alignment horizontal="left"/>
      <protection locked="0"/>
    </xf>
    <xf numFmtId="166" fontId="12" fillId="0" borderId="4" xfId="10" applyNumberFormat="1" applyFont="1" applyFill="1" applyBorder="1" applyAlignment="1"/>
    <xf numFmtId="166" fontId="12" fillId="0" borderId="2" xfId="10" applyNumberFormat="1" applyFont="1" applyFill="1" applyBorder="1"/>
    <xf numFmtId="166" fontId="3" fillId="0" borderId="1" xfId="10" applyNumberFormat="1" applyFont="1" applyFill="1" applyBorder="1" applyAlignment="1">
      <alignment vertical="center"/>
    </xf>
    <xf numFmtId="0" fontId="3" fillId="0" borderId="0" xfId="48" applyFont="1" applyFill="1" applyAlignment="1">
      <alignment vertical="top" wrapText="1"/>
    </xf>
    <xf numFmtId="166" fontId="10" fillId="0" borderId="0" xfId="76" applyNumberFormat="1" applyFont="1" applyFill="1" applyBorder="1"/>
    <xf numFmtId="166" fontId="10" fillId="0" borderId="24" xfId="76" applyNumberFormat="1" applyFont="1" applyFill="1" applyBorder="1"/>
    <xf numFmtId="0" fontId="24" fillId="0" borderId="0" xfId="83" applyNumberFormat="1" applyFont="1" applyFill="1" applyBorder="1" applyAlignment="1" applyProtection="1">
      <alignment vertical="top"/>
    </xf>
    <xf numFmtId="0" fontId="24" fillId="4" borderId="0" xfId="6" applyNumberFormat="1" applyFont="1" applyFill="1" applyBorder="1" applyAlignment="1"/>
    <xf numFmtId="166" fontId="3" fillId="0" borderId="0" xfId="4" applyNumberFormat="1" applyFont="1" applyFill="1" applyBorder="1" applyAlignment="1">
      <alignment vertical="top"/>
    </xf>
    <xf numFmtId="166" fontId="3" fillId="0" borderId="7" xfId="4" applyNumberFormat="1" applyFont="1" applyFill="1" applyBorder="1" applyAlignment="1">
      <alignment vertical="top"/>
    </xf>
    <xf numFmtId="166" fontId="3" fillId="0" borderId="4" xfId="4" applyNumberFormat="1" applyFont="1" applyFill="1" applyBorder="1" applyAlignment="1">
      <alignment vertical="top"/>
    </xf>
    <xf numFmtId="166" fontId="3" fillId="0" borderId="6" xfId="4" applyNumberFormat="1" applyFont="1" applyFill="1" applyBorder="1" applyAlignment="1">
      <alignment vertical="top"/>
    </xf>
    <xf numFmtId="169" fontId="5" fillId="5" borderId="0" xfId="19" applyNumberFormat="1" applyFont="1" applyFill="1"/>
    <xf numFmtId="168" fontId="5" fillId="5" borderId="0" xfId="72" applyNumberFormat="1" applyFont="1" applyFill="1"/>
    <xf numFmtId="0" fontId="9" fillId="0" borderId="0" xfId="85" applyFont="1" applyFill="1"/>
    <xf numFmtId="0" fontId="12" fillId="0" borderId="0" xfId="73" applyNumberFormat="1" applyFont="1" applyFill="1" applyAlignment="1">
      <alignment horizontal="left" vertical="center"/>
    </xf>
    <xf numFmtId="181" fontId="3" fillId="0" borderId="0" xfId="44" quotePrefix="1" applyNumberFormat="1" applyFont="1" applyFill="1" applyAlignment="1">
      <alignment horizontal="left" vertical="center" wrapText="1"/>
    </xf>
    <xf numFmtId="166" fontId="23" fillId="0" borderId="0" xfId="72" quotePrefix="1" applyNumberFormat="1" applyFont="1" applyFill="1" applyAlignment="1">
      <alignment horizontal="center" vertical="top"/>
    </xf>
    <xf numFmtId="166" fontId="23" fillId="4" borderId="0" xfId="4" quotePrefix="1" applyNumberFormat="1" applyFont="1" applyFill="1" applyBorder="1" applyAlignment="1">
      <alignment horizontal="center"/>
    </xf>
    <xf numFmtId="166" fontId="23" fillId="4" borderId="0" xfId="4" applyNumberFormat="1" applyFont="1" applyFill="1" applyBorder="1" applyAlignment="1">
      <alignment horizontal="center"/>
    </xf>
    <xf numFmtId="0" fontId="23" fillId="0" borderId="0" xfId="1" applyNumberFormat="1" applyFont="1" applyFill="1" applyAlignment="1">
      <alignment horizontal="left" vertical="center"/>
    </xf>
    <xf numFmtId="0" fontId="23" fillId="0" borderId="0" xfId="2" quotePrefix="1" applyFont="1" applyFill="1" applyAlignment="1">
      <alignment horizontal="center"/>
    </xf>
    <xf numFmtId="0" fontId="23" fillId="0" borderId="0" xfId="6" applyNumberFormat="1" applyFont="1" applyFill="1" applyAlignment="1">
      <alignment horizontal="left" vertical="center"/>
    </xf>
    <xf numFmtId="0" fontId="12" fillId="0" borderId="2" xfId="3" applyFont="1" applyFill="1" applyBorder="1" applyAlignment="1">
      <alignment horizontal="center" wrapText="1"/>
    </xf>
    <xf numFmtId="0" fontId="12" fillId="0" borderId="2" xfId="3" applyFont="1" applyFill="1" applyBorder="1" applyAlignment="1">
      <alignment horizontal="center"/>
    </xf>
    <xf numFmtId="166" fontId="23" fillId="0" borderId="0" xfId="2" quotePrefix="1" applyNumberFormat="1" applyFont="1" applyFill="1" applyAlignment="1">
      <alignment horizontal="center"/>
    </xf>
    <xf numFmtId="0" fontId="12" fillId="0" borderId="0" xfId="12" applyFont="1" applyFill="1" applyBorder="1" applyAlignment="1">
      <alignment horizontal="center"/>
      <protection locked="0"/>
    </xf>
    <xf numFmtId="0" fontId="14" fillId="0" borderId="0" xfId="12" applyNumberFormat="1" applyFont="1" applyFill="1" applyAlignment="1">
      <alignment horizontal="justify" vertical="top" wrapText="1"/>
      <protection locked="0"/>
    </xf>
    <xf numFmtId="0" fontId="10" fillId="0" borderId="0" xfId="12" applyFont="1" applyFill="1" applyAlignment="1">
      <alignment horizontal="justify" vertical="top" wrapText="1"/>
      <protection locked="0"/>
    </xf>
    <xf numFmtId="0" fontId="23" fillId="0" borderId="0" xfId="6" applyNumberFormat="1" applyFont="1" applyFill="1" applyAlignment="1">
      <alignment horizontal="left" vertical="top"/>
    </xf>
    <xf numFmtId="0" fontId="12" fillId="0" borderId="0" xfId="12" applyNumberFormat="1" applyFont="1" applyFill="1" applyAlignment="1" applyProtection="1">
      <alignment horizontal="left"/>
      <protection locked="0"/>
    </xf>
    <xf numFmtId="0" fontId="12" fillId="0" borderId="0" xfId="3" applyFont="1" applyFill="1" applyBorder="1" applyAlignment="1">
      <alignment horizontal="center" wrapText="1"/>
    </xf>
    <xf numFmtId="0" fontId="12" fillId="0" borderId="0" xfId="12" quotePrefix="1" applyFont="1" applyFill="1" applyAlignment="1">
      <alignment horizontal="center"/>
      <protection locked="0"/>
    </xf>
    <xf numFmtId="0" fontId="12" fillId="0" borderId="0" xfId="19" applyNumberFormat="1" applyFont="1" applyFill="1" applyAlignment="1">
      <alignment horizontal="left" vertical="center"/>
    </xf>
    <xf numFmtId="0" fontId="12" fillId="0" borderId="0" xfId="19" applyFont="1" applyFill="1" applyAlignment="1">
      <alignment horizontal="left" vertical="center"/>
    </xf>
    <xf numFmtId="0" fontId="12" fillId="0" borderId="2" xfId="21" applyFont="1" applyFill="1" applyBorder="1" applyAlignment="1" applyProtection="1">
      <alignment horizontal="center" vertical="top" wrapText="1"/>
    </xf>
    <xf numFmtId="0" fontId="12" fillId="0" borderId="2" xfId="21" applyFont="1" applyFill="1" applyBorder="1" applyAlignment="1" applyProtection="1">
      <alignment horizontal="center" vertical="top"/>
    </xf>
    <xf numFmtId="0" fontId="12" fillId="0" borderId="0" xfId="22" quotePrefix="1" applyFont="1" applyFill="1" applyBorder="1" applyAlignment="1" applyProtection="1">
      <alignment horizontal="center" vertical="top"/>
    </xf>
    <xf numFmtId="0" fontId="12" fillId="0" borderId="0" xfId="19" applyFont="1" applyFill="1" applyBorder="1" applyAlignment="1" applyProtection="1">
      <alignment horizontal="center"/>
      <protection locked="0"/>
    </xf>
    <xf numFmtId="0" fontId="12" fillId="0" borderId="0" xfId="19" applyFont="1" applyFill="1" applyAlignment="1" applyProtection="1">
      <alignment horizontal="center"/>
      <protection locked="0"/>
    </xf>
    <xf numFmtId="0" fontId="12" fillId="0" borderId="15" xfId="21" applyFont="1" applyFill="1" applyBorder="1" applyAlignment="1" applyProtection="1">
      <alignment horizontal="center" vertical="top"/>
    </xf>
    <xf numFmtId="0" fontId="12" fillId="0" borderId="18" xfId="24" applyNumberFormat="1" applyFont="1" applyFill="1" applyBorder="1" applyAlignment="1">
      <alignment horizontal="center" vertical="center" wrapText="1"/>
    </xf>
    <xf numFmtId="0" fontId="12" fillId="0" borderId="20" xfId="24" applyNumberFormat="1" applyFont="1" applyFill="1" applyBorder="1" applyAlignment="1">
      <alignment horizontal="center" vertical="center" wrapText="1"/>
    </xf>
    <xf numFmtId="0" fontId="3" fillId="0" borderId="18" xfId="24" applyNumberFormat="1" applyFont="1" applyFill="1" applyBorder="1" applyAlignment="1">
      <alignment horizontal="center" vertical="center"/>
    </xf>
    <xf numFmtId="0" fontId="3" fillId="0" borderId="20" xfId="24" applyNumberFormat="1" applyFont="1" applyFill="1" applyBorder="1" applyAlignment="1">
      <alignment horizontal="center" vertical="center"/>
    </xf>
    <xf numFmtId="0" fontId="12" fillId="0" borderId="8" xfId="23" applyFont="1" applyFill="1" applyBorder="1" applyAlignment="1" applyProtection="1">
      <alignment horizontal="center" vertical="center" wrapText="1"/>
    </xf>
    <xf numFmtId="0" fontId="12" fillId="0" borderId="12" xfId="23" applyFont="1" applyFill="1" applyBorder="1" applyAlignment="1" applyProtection="1">
      <alignment horizontal="center" vertical="center" wrapText="1"/>
    </xf>
    <xf numFmtId="0" fontId="12" fillId="0" borderId="8" xfId="23" applyFont="1" applyFill="1" applyBorder="1" applyAlignment="1" applyProtection="1">
      <alignment horizontal="center" vertical="center"/>
    </xf>
    <xf numFmtId="0" fontId="12" fillId="0" borderId="12" xfId="23" applyFont="1" applyFill="1" applyBorder="1" applyAlignment="1" applyProtection="1">
      <alignment horizontal="center" vertical="center"/>
    </xf>
    <xf numFmtId="0" fontId="23" fillId="0" borderId="0" xfId="2" applyFont="1" applyFill="1" applyAlignment="1">
      <alignment horizontal="center"/>
    </xf>
    <xf numFmtId="0" fontId="23" fillId="0" borderId="0" xfId="2" applyFont="1" applyFill="1" applyAlignment="1">
      <alignment horizontal="left" vertical="center"/>
    </xf>
    <xf numFmtId="0" fontId="12" fillId="0" borderId="2" xfId="9" applyFont="1" applyFill="1" applyBorder="1" applyAlignment="1">
      <alignment horizontal="center" wrapText="1"/>
    </xf>
    <xf numFmtId="0" fontId="12" fillId="0" borderId="2" xfId="9" applyFont="1" applyFill="1" applyBorder="1" applyAlignment="1">
      <alignment horizontal="center"/>
    </xf>
    <xf numFmtId="0" fontId="5" fillId="0" borderId="0" xfId="19" applyFont="1" applyFill="1" applyAlignment="1">
      <alignment horizontal="left" vertical="top" wrapText="1"/>
    </xf>
    <xf numFmtId="0" fontId="24" fillId="0" borderId="0" xfId="19" applyFont="1" applyFill="1" applyAlignment="1">
      <alignment horizontal="justify" vertical="top"/>
    </xf>
    <xf numFmtId="172" fontId="24" fillId="0" borderId="0" xfId="33" applyNumberFormat="1" applyFont="1" applyFill="1" applyAlignment="1">
      <alignment horizontal="justify" vertical="top"/>
    </xf>
    <xf numFmtId="172" fontId="5" fillId="0" borderId="0" xfId="33" applyNumberFormat="1" applyFont="1" applyFill="1" applyAlignment="1">
      <alignment horizontal="justify" vertical="top" wrapText="1"/>
    </xf>
    <xf numFmtId="172" fontId="24" fillId="0" borderId="0" xfId="33" applyNumberFormat="1" applyFont="1" applyFill="1" applyAlignment="1">
      <alignment horizontal="left" vertical="top" wrapText="1"/>
    </xf>
    <xf numFmtId="0" fontId="24" fillId="0" borderId="0" xfId="2" applyFont="1" applyFill="1" applyAlignment="1">
      <alignment horizontal="left" vertical="top" wrapText="1"/>
    </xf>
    <xf numFmtId="0" fontId="23" fillId="0" borderId="0" xfId="19" applyFont="1" applyFill="1" applyAlignment="1">
      <alignment horizontal="left" vertical="top"/>
    </xf>
    <xf numFmtId="0" fontId="23" fillId="0" borderId="0" xfId="32" applyNumberFormat="1" applyFont="1" applyFill="1" applyAlignment="1">
      <alignment horizontal="left"/>
    </xf>
    <xf numFmtId="0" fontId="3" fillId="0" borderId="0" xfId="44" applyFont="1" applyFill="1" applyAlignment="1" applyProtection="1">
      <alignment horizontal="justify" vertical="top" wrapText="1"/>
    </xf>
    <xf numFmtId="0" fontId="0" fillId="0" borderId="0" xfId="0" applyFill="1" applyAlignment="1">
      <alignment horizontal="justify" vertical="top" wrapText="1"/>
    </xf>
    <xf numFmtId="0" fontId="3" fillId="0" borderId="0" xfId="44" quotePrefix="1" applyFont="1" applyFill="1" applyAlignment="1" applyProtection="1">
      <alignment horizontal="justify" vertical="top" wrapText="1"/>
    </xf>
    <xf numFmtId="0" fontId="3" fillId="0" borderId="0" xfId="44" applyFont="1" applyFill="1" applyBorder="1" applyAlignment="1" applyProtection="1">
      <alignment horizontal="justify" vertical="top" wrapText="1"/>
    </xf>
    <xf numFmtId="0" fontId="0" fillId="0" borderId="0" xfId="0" applyFill="1" applyBorder="1" applyAlignment="1">
      <alignment horizontal="justify" vertical="top" wrapText="1"/>
    </xf>
    <xf numFmtId="0" fontId="24" fillId="0" borderId="0" xfId="19" applyFont="1" applyFill="1" applyAlignment="1">
      <alignment horizontal="justify" vertical="top" wrapText="1"/>
    </xf>
    <xf numFmtId="0" fontId="3" fillId="0" borderId="0" xfId="83" applyFont="1" applyFill="1" applyAlignment="1" applyProtection="1">
      <alignment vertical="top" wrapText="1"/>
    </xf>
    <xf numFmtId="0" fontId="24" fillId="0" borderId="0" xfId="2" applyFont="1" applyFill="1" applyAlignment="1">
      <alignment horizontal="justify" vertical="top" wrapText="1"/>
    </xf>
    <xf numFmtId="0" fontId="0" fillId="0" borderId="0" xfId="0" applyAlignment="1">
      <alignment horizontal="justify" vertical="top" wrapText="1"/>
    </xf>
    <xf numFmtId="0" fontId="1" fillId="0" borderId="0" xfId="0" applyFont="1" applyAlignment="1">
      <alignment horizontal="justify" vertical="top" wrapText="1"/>
    </xf>
    <xf numFmtId="0" fontId="0" fillId="0" borderId="0" xfId="0" applyAlignment="1">
      <alignment horizontal="left" vertical="top" wrapText="1"/>
    </xf>
    <xf numFmtId="0" fontId="1" fillId="0" borderId="0" xfId="0" applyFont="1" applyAlignment="1">
      <alignment horizontal="justify" vertical="center" wrapText="1"/>
    </xf>
    <xf numFmtId="0" fontId="3" fillId="0" borderId="0" xfId="36" applyFont="1" applyFill="1" applyAlignment="1">
      <alignment horizontal="justify" vertical="center" wrapText="1"/>
    </xf>
    <xf numFmtId="0" fontId="3" fillId="0" borderId="0" xfId="36" applyFont="1" applyFill="1" applyAlignment="1">
      <alignment horizontal="justify" vertical="top" wrapText="1"/>
    </xf>
    <xf numFmtId="0" fontId="24" fillId="0" borderId="0" xfId="38" applyNumberFormat="1" applyFont="1" applyFill="1" applyAlignment="1">
      <alignment horizontal="justify" vertical="top"/>
    </xf>
    <xf numFmtId="0" fontId="12" fillId="0" borderId="4" xfId="38" applyNumberFormat="1" applyFont="1" applyFill="1" applyBorder="1" applyAlignment="1">
      <alignment horizontal="center" vertical="center" wrapText="1"/>
    </xf>
    <xf numFmtId="0" fontId="12" fillId="0" borderId="6" xfId="38" applyNumberFormat="1" applyFont="1" applyFill="1" applyBorder="1" applyAlignment="1">
      <alignment horizontal="center" vertical="center" wrapText="1"/>
    </xf>
    <xf numFmtId="171" fontId="12" fillId="0" borderId="15" xfId="34" applyNumberFormat="1" applyFont="1" applyFill="1" applyBorder="1" applyAlignment="1">
      <alignment horizontal="center" vertical="center" wrapText="1"/>
    </xf>
    <xf numFmtId="171" fontId="12" fillId="0" borderId="17" xfId="34" applyNumberFormat="1" applyFont="1" applyFill="1" applyBorder="1" applyAlignment="1">
      <alignment horizontal="center" vertical="center" wrapText="1"/>
    </xf>
    <xf numFmtId="166" fontId="12" fillId="0" borderId="16" xfId="10" applyNumberFormat="1" applyFont="1" applyFill="1" applyBorder="1" applyAlignment="1">
      <alignment horizontal="center" vertical="center" wrapText="1"/>
    </xf>
    <xf numFmtId="166" fontId="12" fillId="0" borderId="15" xfId="10" quotePrefix="1" applyNumberFormat="1" applyFont="1" applyFill="1" applyBorder="1" applyAlignment="1">
      <alignment horizontal="center" vertical="center" wrapText="1"/>
    </xf>
    <xf numFmtId="166" fontId="12" fillId="0" borderId="17" xfId="10" quotePrefix="1" applyNumberFormat="1" applyFont="1" applyFill="1" applyBorder="1" applyAlignment="1">
      <alignment horizontal="center" vertical="center" wrapText="1"/>
    </xf>
    <xf numFmtId="0" fontId="12" fillId="0" borderId="16" xfId="43" applyNumberFormat="1" applyFont="1" applyFill="1" applyBorder="1" applyAlignment="1">
      <alignment horizontal="center" wrapText="1"/>
    </xf>
    <xf numFmtId="0" fontId="12" fillId="0" borderId="15" xfId="43" applyNumberFormat="1" applyFont="1" applyFill="1" applyBorder="1" applyAlignment="1">
      <alignment horizontal="center" wrapText="1"/>
    </xf>
    <xf numFmtId="0" fontId="12" fillId="0" borderId="32" xfId="43" applyNumberFormat="1" applyFont="1" applyFill="1" applyBorder="1" applyAlignment="1">
      <alignment horizontal="center" wrapText="1"/>
    </xf>
    <xf numFmtId="0" fontId="12" fillId="0" borderId="35" xfId="43" applyNumberFormat="1" applyFont="1" applyFill="1" applyBorder="1" applyAlignment="1">
      <alignment horizontal="center" wrapText="1"/>
    </xf>
    <xf numFmtId="166" fontId="12" fillId="0" borderId="3" xfId="10" quotePrefix="1" applyNumberFormat="1" applyFont="1" applyFill="1" applyBorder="1" applyAlignment="1">
      <alignment horizontal="center" vertical="center"/>
    </xf>
    <xf numFmtId="43" fontId="3" fillId="0" borderId="3" xfId="10" quotePrefix="1" applyFont="1" applyFill="1" applyBorder="1" applyAlignment="1">
      <alignment horizontal="center" vertical="center"/>
    </xf>
    <xf numFmtId="43" fontId="3" fillId="0" borderId="0" xfId="10" quotePrefix="1" applyFont="1" applyFill="1" applyBorder="1" applyAlignment="1">
      <alignment horizontal="center" vertical="center"/>
    </xf>
    <xf numFmtId="0" fontId="3" fillId="0" borderId="0" xfId="70" applyNumberFormat="1" applyFont="1" applyFill="1" applyBorder="1" applyAlignment="1">
      <alignment horizontal="left" vertical="top" wrapText="1"/>
    </xf>
    <xf numFmtId="0" fontId="23" fillId="0" borderId="0" xfId="38" quotePrefix="1" applyNumberFormat="1" applyFont="1" applyFill="1" applyAlignment="1">
      <alignment horizontal="center" vertical="top"/>
    </xf>
    <xf numFmtId="171" fontId="12" fillId="0" borderId="24" xfId="34" applyNumberFormat="1" applyFont="1" applyFill="1" applyBorder="1" applyAlignment="1">
      <alignment horizontal="center" vertical="center" wrapText="1"/>
    </xf>
    <xf numFmtId="171" fontId="12" fillId="0" borderId="27" xfId="34" applyNumberFormat="1" applyFont="1" applyFill="1" applyBorder="1" applyAlignment="1">
      <alignment horizontal="center" vertical="center" wrapText="1"/>
    </xf>
    <xf numFmtId="171" fontId="12" fillId="0" borderId="31" xfId="34" applyNumberFormat="1" applyFont="1" applyFill="1" applyBorder="1" applyAlignment="1">
      <alignment horizontal="center" vertical="center" wrapText="1"/>
    </xf>
    <xf numFmtId="171" fontId="12" fillId="0" borderId="28" xfId="34" applyNumberFormat="1" applyFont="1" applyFill="1" applyBorder="1" applyAlignment="1">
      <alignment horizontal="center" vertical="center" wrapText="1"/>
    </xf>
    <xf numFmtId="166" fontId="12" fillId="0" borderId="29" xfId="10" applyNumberFormat="1" applyFont="1" applyFill="1" applyBorder="1" applyAlignment="1">
      <alignment horizontal="center" vertical="center" wrapText="1"/>
    </xf>
    <xf numFmtId="166" fontId="12" fillId="0" borderId="27" xfId="10" quotePrefix="1" applyNumberFormat="1" applyFont="1" applyFill="1" applyBorder="1" applyAlignment="1">
      <alignment horizontal="center" vertical="center" wrapText="1"/>
    </xf>
    <xf numFmtId="166" fontId="12" fillId="0" borderId="28" xfId="10" quotePrefix="1" applyNumberFormat="1" applyFont="1" applyFill="1" applyBorder="1" applyAlignment="1">
      <alignment horizontal="center" vertical="center" wrapText="1"/>
    </xf>
    <xf numFmtId="166" fontId="12" fillId="0" borderId="19" xfId="10" applyNumberFormat="1" applyFont="1" applyFill="1" applyBorder="1" applyAlignment="1">
      <alignment horizontal="center" vertical="center"/>
    </xf>
    <xf numFmtId="0" fontId="24" fillId="0" borderId="0" xfId="44" applyFont="1" applyFill="1" applyAlignment="1">
      <alignment horizontal="justify" vertical="top"/>
    </xf>
    <xf numFmtId="0" fontId="24" fillId="0" borderId="0" xfId="44" quotePrefix="1" applyFont="1" applyFill="1" applyAlignment="1">
      <alignment horizontal="justify" vertical="top" wrapText="1"/>
    </xf>
    <xf numFmtId="0" fontId="3" fillId="0" borderId="0" xfId="44" applyNumberFormat="1" applyFont="1" applyFill="1" applyAlignment="1" applyProtection="1">
      <alignment horizontal="justify" vertical="top" wrapText="1"/>
    </xf>
    <xf numFmtId="0" fontId="24" fillId="0" borderId="0" xfId="48" applyFont="1" applyFill="1" applyAlignment="1">
      <alignment horizontal="justify" vertical="top"/>
    </xf>
    <xf numFmtId="0" fontId="3" fillId="0" borderId="0" xfId="44" applyNumberFormat="1" applyFont="1" applyFill="1" applyAlignment="1">
      <alignment horizontal="left" vertical="top" wrapText="1"/>
    </xf>
    <xf numFmtId="0" fontId="12" fillId="0" borderId="0" xfId="48" applyFont="1" applyFill="1" applyAlignment="1">
      <alignment horizontal="center" vertical="center" wrapText="1"/>
    </xf>
    <xf numFmtId="0" fontId="12" fillId="4" borderId="0" xfId="49" quotePrefix="1" applyFont="1" applyFill="1" applyAlignment="1">
      <alignment horizontal="center"/>
    </xf>
    <xf numFmtId="0" fontId="23" fillId="4" borderId="0" xfId="2" quotePrefix="1" applyFont="1" applyFill="1" applyAlignment="1">
      <alignment horizontal="center"/>
    </xf>
    <xf numFmtId="0" fontId="3" fillId="0" borderId="0" xfId="49" quotePrefix="1" applyFont="1" applyFill="1" applyBorder="1" applyAlignment="1">
      <alignment horizontal="center"/>
    </xf>
    <xf numFmtId="0" fontId="24" fillId="0" borderId="0" xfId="19" applyFont="1" applyFill="1" applyAlignment="1">
      <alignment horizontal="left" vertical="top" wrapText="1"/>
    </xf>
    <xf numFmtId="0" fontId="0" fillId="0" borderId="0" xfId="0" applyAlignment="1">
      <alignment horizontal="left" wrapText="1"/>
    </xf>
    <xf numFmtId="0" fontId="24" fillId="0" borderId="0" xfId="2" applyFont="1" applyFill="1" applyAlignment="1" applyProtection="1">
      <alignment horizontal="justify" vertical="top" wrapText="1"/>
      <protection locked="0"/>
    </xf>
    <xf numFmtId="0" fontId="3" fillId="0" borderId="0" xfId="48" applyFont="1" applyFill="1" applyAlignment="1">
      <alignment horizontal="left" vertical="top" wrapText="1"/>
    </xf>
    <xf numFmtId="0" fontId="3" fillId="4" borderId="19" xfId="49" applyNumberFormat="1" applyFont="1" applyFill="1" applyBorder="1" applyAlignment="1">
      <alignment horizontal="center" vertical="center" wrapText="1"/>
    </xf>
    <xf numFmtId="0" fontId="3" fillId="4" borderId="4" xfId="49" applyNumberFormat="1" applyFont="1" applyFill="1" applyBorder="1" applyAlignment="1">
      <alignment horizontal="center" vertical="center" wrapText="1"/>
    </xf>
    <xf numFmtId="0" fontId="3" fillId="4" borderId="5" xfId="49" applyNumberFormat="1" applyFont="1" applyFill="1" applyBorder="1" applyAlignment="1">
      <alignment horizontal="center" vertical="center" wrapText="1"/>
    </xf>
    <xf numFmtId="0" fontId="3" fillId="4" borderId="6" xfId="49" applyNumberFormat="1" applyFont="1" applyFill="1" applyBorder="1" applyAlignment="1">
      <alignment horizontal="center" vertical="center" wrapText="1"/>
    </xf>
    <xf numFmtId="0" fontId="12" fillId="4" borderId="19" xfId="49" applyNumberFormat="1" applyFont="1" applyFill="1" applyBorder="1" applyAlignment="1">
      <alignment horizontal="center" vertical="center" wrapText="1"/>
    </xf>
    <xf numFmtId="0" fontId="12" fillId="4" borderId="0" xfId="49" quotePrefix="1" applyFont="1" applyFill="1" applyBorder="1" applyAlignment="1">
      <alignment horizontal="center"/>
    </xf>
    <xf numFmtId="0" fontId="12" fillId="4" borderId="0" xfId="49" applyNumberFormat="1" applyFont="1" applyFill="1" applyBorder="1" applyAlignment="1">
      <alignment horizontal="center" wrapText="1"/>
    </xf>
    <xf numFmtId="0" fontId="3" fillId="4" borderId="0" xfId="49" quotePrefix="1" applyFont="1" applyFill="1" applyAlignment="1">
      <alignment horizontal="center"/>
    </xf>
    <xf numFmtId="0" fontId="24" fillId="4" borderId="0" xfId="2" quotePrefix="1" applyFont="1" applyFill="1" applyAlignment="1">
      <alignment horizontal="center"/>
    </xf>
    <xf numFmtId="0" fontId="12" fillId="4" borderId="0" xfId="49" applyFont="1" applyFill="1" applyBorder="1" applyAlignment="1">
      <alignment horizontal="center"/>
    </xf>
    <xf numFmtId="0" fontId="0" fillId="0" borderId="0" xfId="0" applyFill="1" applyAlignment="1">
      <alignment horizontal="justify" wrapText="1"/>
    </xf>
    <xf numFmtId="0" fontId="35" fillId="0" borderId="0" xfId="0" applyFont="1" applyFill="1" applyAlignment="1">
      <alignment horizontal="justify" wrapText="1"/>
    </xf>
    <xf numFmtId="180" fontId="12" fillId="4" borderId="2" xfId="64" applyNumberFormat="1" applyFont="1" applyFill="1" applyBorder="1" applyAlignment="1">
      <alignment horizontal="center" vertical="top" wrapText="1"/>
    </xf>
    <xf numFmtId="0" fontId="12" fillId="4" borderId="3" xfId="63" applyFont="1" applyFill="1" applyBorder="1" applyAlignment="1" applyProtection="1">
      <alignment horizontal="center" wrapText="1"/>
    </xf>
    <xf numFmtId="0" fontId="12" fillId="4" borderId="0" xfId="63" applyFont="1" applyFill="1" applyBorder="1" applyAlignment="1" applyProtection="1">
      <alignment horizontal="center" wrapText="1"/>
    </xf>
    <xf numFmtId="0" fontId="29" fillId="4" borderId="0" xfId="63" applyFont="1" applyFill="1" applyAlignment="1" applyProtection="1">
      <alignment horizontal="center" wrapText="1"/>
    </xf>
    <xf numFmtId="0" fontId="3" fillId="0" borderId="0" xfId="62" applyFont="1" applyFill="1" applyAlignment="1">
      <alignment horizontal="left" vertical="top" wrapText="1"/>
    </xf>
    <xf numFmtId="0" fontId="12" fillId="0" borderId="0" xfId="64" quotePrefix="1" applyFont="1" applyFill="1" applyAlignment="1">
      <alignment horizontal="center"/>
    </xf>
    <xf numFmtId="0" fontId="3" fillId="4" borderId="0" xfId="63" applyFont="1" applyFill="1" applyAlignment="1" applyProtection="1">
      <alignment horizontal="justify" vertical="top" wrapText="1"/>
    </xf>
    <xf numFmtId="0" fontId="29" fillId="4" borderId="0" xfId="63" applyFont="1" applyFill="1" applyAlignment="1" applyProtection="1">
      <alignment horizontal="justify" vertical="top" wrapText="1"/>
    </xf>
    <xf numFmtId="0" fontId="3" fillId="0" borderId="0" xfId="63" applyFont="1" applyFill="1" applyAlignment="1" applyProtection="1">
      <alignment horizontal="justify" vertical="top" wrapText="1"/>
    </xf>
    <xf numFmtId="0" fontId="29" fillId="0" borderId="0" xfId="63" applyFont="1" applyAlignment="1" applyProtection="1">
      <alignment horizontal="justify" vertical="top" wrapText="1"/>
    </xf>
    <xf numFmtId="180" fontId="12" fillId="0" borderId="2" xfId="64" applyNumberFormat="1" applyFont="1" applyFill="1" applyBorder="1" applyAlignment="1">
      <alignment horizontal="center" vertical="top" wrapText="1"/>
    </xf>
    <xf numFmtId="0" fontId="12" fillId="0" borderId="3" xfId="63" applyFont="1" applyFill="1" applyBorder="1" applyAlignment="1" applyProtection="1">
      <alignment horizontal="center" wrapText="1"/>
    </xf>
    <xf numFmtId="0" fontId="12" fillId="0" borderId="0" xfId="63" applyFont="1" applyFill="1" applyBorder="1" applyAlignment="1" applyProtection="1">
      <alignment horizontal="center" wrapText="1"/>
    </xf>
    <xf numFmtId="0" fontId="29" fillId="0" borderId="0" xfId="63" applyFont="1" applyFill="1" applyAlignment="1" applyProtection="1">
      <alignment horizontal="center" wrapText="1"/>
    </xf>
    <xf numFmtId="0" fontId="12" fillId="4" borderId="0" xfId="64" quotePrefix="1" applyFont="1" applyFill="1" applyAlignment="1">
      <alignment horizontal="center"/>
    </xf>
    <xf numFmtId="0" fontId="3" fillId="0" borderId="0" xfId="63" applyFont="1" applyFill="1" applyAlignment="1" applyProtection="1">
      <alignment horizontal="justify" vertical="top"/>
    </xf>
    <xf numFmtId="0" fontId="29" fillId="0" borderId="0" xfId="63" applyFont="1" applyAlignment="1" applyProtection="1">
      <alignment horizontal="justify" vertical="top"/>
    </xf>
    <xf numFmtId="0" fontId="17" fillId="0" borderId="0" xfId="12" applyFont="1" applyAlignment="1">
      <alignment horizontal="justify" vertical="top"/>
      <protection locked="0"/>
    </xf>
    <xf numFmtId="0" fontId="24" fillId="0" borderId="0" xfId="2" applyNumberFormat="1" applyFont="1" applyFill="1" applyAlignment="1">
      <alignment horizontal="justify" vertical="top" wrapText="1"/>
    </xf>
    <xf numFmtId="0" fontId="23" fillId="0" borderId="0" xfId="2" applyNumberFormat="1" applyFont="1" applyFill="1" applyAlignment="1">
      <alignment horizontal="justify" vertical="top" wrapText="1"/>
    </xf>
    <xf numFmtId="0" fontId="24" fillId="0" borderId="0" xfId="2" quotePrefix="1" applyNumberFormat="1" applyFont="1" applyFill="1" applyAlignment="1">
      <alignment horizontal="left" vertical="top" wrapText="1"/>
    </xf>
    <xf numFmtId="0" fontId="24" fillId="0" borderId="0" xfId="2" applyNumberFormat="1" applyFont="1" applyFill="1" applyAlignment="1">
      <alignment horizontal="left" vertical="top" wrapText="1"/>
    </xf>
    <xf numFmtId="0" fontId="34" fillId="0" borderId="0" xfId="0" applyFont="1" applyAlignment="1">
      <alignment horizontal="justify" wrapText="1"/>
    </xf>
    <xf numFmtId="0" fontId="3" fillId="0" borderId="0" xfId="79" quotePrefix="1" applyFont="1" applyFill="1" applyAlignment="1">
      <alignment horizontal="center" vertical="top"/>
    </xf>
    <xf numFmtId="0" fontId="12" fillId="0" borderId="2" xfId="44" applyFont="1" applyFill="1" applyBorder="1" applyAlignment="1">
      <alignment horizontal="center" vertical="center" wrapText="1"/>
    </xf>
    <xf numFmtId="166" fontId="24" fillId="0" borderId="0" xfId="2" quotePrefix="1" applyNumberFormat="1" applyFont="1" applyFill="1" applyAlignment="1">
      <alignment horizontal="center"/>
    </xf>
    <xf numFmtId="175" fontId="3" fillId="0" borderId="2" xfId="56" quotePrefix="1" applyFont="1" applyFill="1" applyBorder="1" applyAlignment="1">
      <alignment horizontal="center" vertical="top"/>
    </xf>
    <xf numFmtId="37" fontId="3" fillId="0" borderId="0" xfId="79" applyNumberFormat="1" applyFont="1" applyFill="1" applyAlignment="1" applyProtection="1">
      <alignment horizontal="left" vertical="top" wrapText="1"/>
    </xf>
    <xf numFmtId="0" fontId="32" fillId="0" borderId="0" xfId="0" applyFont="1" applyAlignment="1">
      <alignment horizontal="left" vertical="top" wrapText="1"/>
    </xf>
    <xf numFmtId="0" fontId="12" fillId="0" borderId="0" xfId="79" applyFont="1" applyFill="1" applyAlignment="1">
      <alignment horizontal="left" vertical="top" wrapText="1"/>
    </xf>
    <xf numFmtId="15" fontId="3" fillId="0" borderId="2" xfId="44" quotePrefix="1" applyNumberFormat="1" applyFont="1" applyFill="1" applyBorder="1" applyAlignment="1">
      <alignment horizontal="center" vertical="center" wrapText="1"/>
    </xf>
    <xf numFmtId="0" fontId="3" fillId="0" borderId="2" xfId="44" applyFont="1" applyFill="1" applyBorder="1" applyAlignment="1">
      <alignment horizontal="center" vertical="center" wrapText="1"/>
    </xf>
    <xf numFmtId="0" fontId="24" fillId="0" borderId="0" xfId="2" applyNumberFormat="1" applyFont="1" applyFill="1" applyBorder="1" applyAlignment="1">
      <alignment horizontal="justify" vertical="top"/>
    </xf>
    <xf numFmtId="0" fontId="3" fillId="0" borderId="0" xfId="48" applyNumberFormat="1" applyFont="1" applyFill="1" applyAlignment="1" applyProtection="1">
      <alignment horizontal="justify" vertical="top"/>
      <protection locked="0"/>
    </xf>
    <xf numFmtId="0" fontId="3" fillId="0" borderId="0" xfId="55" applyFont="1" applyFill="1" applyAlignment="1">
      <alignment horizontal="justify" vertical="top"/>
    </xf>
    <xf numFmtId="0" fontId="3" fillId="0" borderId="0" xfId="48" applyFont="1" applyFill="1" applyAlignment="1">
      <alignment horizontal="justify" vertical="top"/>
    </xf>
    <xf numFmtId="0" fontId="3" fillId="0" borderId="0" xfId="33" applyFont="1" applyFill="1" applyAlignment="1">
      <alignment horizontal="justify" vertical="top"/>
    </xf>
    <xf numFmtId="175" fontId="12" fillId="0" borderId="2" xfId="56" quotePrefix="1" applyFont="1" applyFill="1" applyBorder="1" applyAlignment="1">
      <alignment horizontal="center" vertical="top"/>
    </xf>
    <xf numFmtId="0" fontId="12" fillId="0" borderId="15" xfId="79" applyFont="1" applyFill="1" applyBorder="1" applyAlignment="1">
      <alignment horizontal="center" vertical="top"/>
    </xf>
    <xf numFmtId="0" fontId="12" fillId="0" borderId="0" xfId="79" quotePrefix="1" applyFont="1" applyFill="1" applyAlignment="1">
      <alignment horizontal="center" vertical="top"/>
    </xf>
    <xf numFmtId="0" fontId="3" fillId="0" borderId="15" xfId="79" applyFont="1" applyFill="1" applyBorder="1" applyAlignment="1">
      <alignment horizontal="center" vertical="top"/>
    </xf>
    <xf numFmtId="0" fontId="3" fillId="0" borderId="0" xfId="81" applyFont="1" applyFill="1" applyAlignment="1">
      <alignment horizontal="left" vertical="top" wrapText="1"/>
    </xf>
    <xf numFmtId="0" fontId="6" fillId="0" borderId="0" xfId="0" applyFont="1" applyFill="1" applyAlignment="1">
      <alignment horizontal="justify" vertical="top" wrapText="1"/>
    </xf>
    <xf numFmtId="0" fontId="3" fillId="0" borderId="0" xfId="55" applyFont="1" applyFill="1" applyAlignment="1">
      <alignment horizontal="justify" vertical="top" wrapText="1"/>
    </xf>
    <xf numFmtId="0" fontId="32" fillId="0" borderId="0" xfId="0" applyFont="1" applyAlignment="1">
      <alignment horizontal="justify" vertical="top" wrapText="1"/>
    </xf>
    <xf numFmtId="0" fontId="3" fillId="0" borderId="0" xfId="48" applyNumberFormat="1" applyFont="1" applyFill="1" applyAlignment="1" applyProtection="1">
      <alignment horizontal="justify" vertical="top" wrapText="1"/>
      <protection locked="0"/>
    </xf>
    <xf numFmtId="0" fontId="0" fillId="0" borderId="0" xfId="0" applyAlignment="1">
      <alignment horizontal="center"/>
    </xf>
  </cellXfs>
  <cellStyles count="86">
    <cellStyle name="=C:\WINNT\SYSTEM32\COMMAND.COM 2 2" xfId="35"/>
    <cellStyle name="=C:\WINNT\SYSTEM32\COMMAND.COM 2 2 2" xfId="14"/>
    <cellStyle name="=C:\WINNT\SYSTEM32\COMMAND.COM 2 2 2 2" xfId="49"/>
    <cellStyle name="=C:\WINNT\SYSTEM32\COMMAND.COM 3 3" xfId="36"/>
    <cellStyle name="=C:\WINNT\SYSTEM32\COMMAND.COM_IGI IIF interim 2009 Accounts (Final)" xfId="52"/>
    <cellStyle name="Comma" xfId="72" builtinId="3"/>
    <cellStyle name="Comma 10 2" xfId="76"/>
    <cellStyle name="Comma 10 2 2" xfId="78"/>
    <cellStyle name="Comma 10 2 4" xfId="29"/>
    <cellStyle name="Comma 11 2" xfId="84"/>
    <cellStyle name="Comma 12" xfId="8"/>
    <cellStyle name="Comma 14 2 2" xfId="10"/>
    <cellStyle name="Comma 2" xfId="1"/>
    <cellStyle name="Comma 2 2" xfId="30"/>
    <cellStyle name="Comma 2 2 2" xfId="18"/>
    <cellStyle name="Comma 2 2 2 3 2" xfId="45"/>
    <cellStyle name="Comma 2 3" xfId="71"/>
    <cellStyle name="Comma 2 6" xfId="31"/>
    <cellStyle name="Comma 2_Invstment Portions 2008 2 2" xfId="39"/>
    <cellStyle name="Comma 2_Invstment Portions 2008 5" xfId="34"/>
    <cellStyle name="Comma 21" xfId="24"/>
    <cellStyle name="Comma 24" xfId="32"/>
    <cellStyle name="Comma 3" xfId="4"/>
    <cellStyle name="Comma 3 2" xfId="6"/>
    <cellStyle name="Comma 3 3" xfId="69"/>
    <cellStyle name="Comma 3 5" xfId="16"/>
    <cellStyle name="Comma 38" xfId="68"/>
    <cellStyle name="Comma 5 3" xfId="17"/>
    <cellStyle name="Comma 50" xfId="20"/>
    <cellStyle name="Comma 8 2 2 2" xfId="42"/>
    <cellStyle name="Comma 87" xfId="66"/>
    <cellStyle name="Comma 9 3" xfId="53"/>
    <cellStyle name="Comma_Accouns - UMF (in thousand)-final" xfId="15"/>
    <cellStyle name="Comma_Accounts-dec2006" xfId="13"/>
    <cellStyle name="Normal" xfId="0" builtinId="0"/>
    <cellStyle name="Normal - Style1 2" xfId="61"/>
    <cellStyle name="Normal - Style1 2 2" xfId="62"/>
    <cellStyle name="Normal 11" xfId="79"/>
    <cellStyle name="Normal 111" xfId="19"/>
    <cellStyle name="Normal 119" xfId="67"/>
    <cellStyle name="Normal 125" xfId="63"/>
    <cellStyle name="Normal 13" xfId="48"/>
    <cellStyle name="Normal 13 10" xfId="51"/>
    <cellStyle name="Normal 15" xfId="80"/>
    <cellStyle name="Normal 16" xfId="81"/>
    <cellStyle name="Normal 2" xfId="2"/>
    <cellStyle name="Normal 2 10" xfId="7"/>
    <cellStyle name="Normal 2 2" xfId="73"/>
    <cellStyle name="Normal 2 2 2" xfId="47"/>
    <cellStyle name="Normal 2 2 2 3" xfId="44"/>
    <cellStyle name="Normal 2 3" xfId="83"/>
    <cellStyle name="Normal 2_3_After_SW_changes_PIF_accounts_2008" xfId="9"/>
    <cellStyle name="Normal 22 5" xfId="21"/>
    <cellStyle name="Normal 25 2 3" xfId="37"/>
    <cellStyle name="Normal 3" xfId="3"/>
    <cellStyle name="Normal 38" xfId="12"/>
    <cellStyle name="Normal 44 2" xfId="23"/>
    <cellStyle name="Normal 44 3" xfId="22"/>
    <cellStyle name="Normal 6 2 2" xfId="41"/>
    <cellStyle name="Normal 6 2 3" xfId="46"/>
    <cellStyle name="Normal 7" xfId="60"/>
    <cellStyle name="Normal 7 2 2" xfId="57"/>
    <cellStyle name="Normal 78 2" xfId="26"/>
    <cellStyle name="Normal 79 2" xfId="25"/>
    <cellStyle name="Normal 80 2" xfId="27"/>
    <cellStyle name="Normal 90" xfId="82"/>
    <cellStyle name="Normal_Accounts after SHR changes Final" xfId="56"/>
    <cellStyle name="Normal_Draft UTP Annual Accounts 2010 dated 27-7-10 (4)" xfId="58"/>
    <cellStyle name="Normal_DSF Dec 2007 (11.1.08)" xfId="28"/>
    <cellStyle name="Normal_FBGF Financial statements June 30 2009" xfId="65"/>
    <cellStyle name="Normal_FBGF financials June 2010" xfId="64"/>
    <cellStyle name="Normal_IGI IIF interim 2009 Accounts (Final)" xfId="50"/>
    <cellStyle name="Normal_PIF may account 3rd draft" xfId="55"/>
    <cellStyle name="Normal_Portfolio" xfId="38"/>
    <cellStyle name="Normal_Portfolio 2 2" xfId="43"/>
    <cellStyle name="Normal_PPF account 30 June 2006(Final-18 July 2006) with dividend" xfId="54"/>
    <cellStyle name="Normal_PPFL accounts June 30, 2010(FORMATTED)" xfId="85"/>
    <cellStyle name="Normal_PSM DEC 2003(Final by Auditors)_Draft AGAF-31-03-2010 2" xfId="70"/>
    <cellStyle name="Normal_UTP Half Yearly Acc 31 - 2002" xfId="11"/>
    <cellStyle name="Normal_Worksheet in   PGF 2005 final" xfId="33"/>
    <cellStyle name="Normal1" xfId="77"/>
    <cellStyle name="Percent" xfId="74" builtinId="5"/>
    <cellStyle name="Percent 2" xfId="5"/>
    <cellStyle name="Percent 7" xfId="40"/>
    <cellStyle name="Style 1" xfId="59"/>
    <cellStyle name="Style 1 2" xfId="7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117" Type="http://schemas.openxmlformats.org/officeDocument/2006/relationships/customXml" Target="../customXml/item3.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84" Type="http://schemas.openxmlformats.org/officeDocument/2006/relationships/externalLink" Target="externalLinks/externalLink70.xml"/><Relationship Id="rId89" Type="http://schemas.openxmlformats.org/officeDocument/2006/relationships/externalLink" Target="externalLinks/externalLink75.xml"/><Relationship Id="rId112" Type="http://schemas.openxmlformats.org/officeDocument/2006/relationships/styles" Target="styles.xml"/><Relationship Id="rId16" Type="http://schemas.openxmlformats.org/officeDocument/2006/relationships/externalLink" Target="externalLinks/externalLink2.xml"/><Relationship Id="rId107" Type="http://schemas.openxmlformats.org/officeDocument/2006/relationships/externalLink" Target="externalLinks/externalLink93.xml"/><Relationship Id="rId11" Type="http://schemas.openxmlformats.org/officeDocument/2006/relationships/worksheet" Target="worksheets/sheet11.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102" Type="http://schemas.openxmlformats.org/officeDocument/2006/relationships/externalLink" Target="externalLinks/externalLink88.xml"/><Relationship Id="rId123" Type="http://schemas.openxmlformats.org/officeDocument/2006/relationships/customXml" Target="../customXml/item9.xml"/><Relationship Id="rId5" Type="http://schemas.openxmlformats.org/officeDocument/2006/relationships/worksheet" Target="worksheets/sheet5.xml"/><Relationship Id="rId90" Type="http://schemas.openxmlformats.org/officeDocument/2006/relationships/externalLink" Target="externalLinks/externalLink76.xml"/><Relationship Id="rId95" Type="http://schemas.openxmlformats.org/officeDocument/2006/relationships/externalLink" Target="externalLinks/externalLink81.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113" Type="http://schemas.openxmlformats.org/officeDocument/2006/relationships/sharedStrings" Target="sharedStrings.xml"/><Relationship Id="rId118" Type="http://schemas.openxmlformats.org/officeDocument/2006/relationships/customXml" Target="../customXml/item4.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12" Type="http://schemas.openxmlformats.org/officeDocument/2006/relationships/worksheet" Target="worksheets/sheet12.xml"/><Relationship Id="rId17" Type="http://schemas.openxmlformats.org/officeDocument/2006/relationships/externalLink" Target="externalLinks/externalLink3.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59" Type="http://schemas.openxmlformats.org/officeDocument/2006/relationships/externalLink" Target="externalLinks/externalLink45.xml"/><Relationship Id="rId103" Type="http://schemas.openxmlformats.org/officeDocument/2006/relationships/externalLink" Target="externalLinks/externalLink89.xml"/><Relationship Id="rId108" Type="http://schemas.openxmlformats.org/officeDocument/2006/relationships/externalLink" Target="externalLinks/externalLink94.xml"/><Relationship Id="rId54" Type="http://schemas.openxmlformats.org/officeDocument/2006/relationships/externalLink" Target="externalLinks/externalLink40.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91" Type="http://schemas.openxmlformats.org/officeDocument/2006/relationships/externalLink" Target="externalLinks/externalLink77.xml"/><Relationship Id="rId96" Type="http://schemas.openxmlformats.org/officeDocument/2006/relationships/externalLink" Target="externalLinks/externalLink8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49" Type="http://schemas.openxmlformats.org/officeDocument/2006/relationships/externalLink" Target="externalLinks/externalLink35.xml"/><Relationship Id="rId114" Type="http://schemas.openxmlformats.org/officeDocument/2006/relationships/calcChain" Target="calcChain.xml"/><Relationship Id="rId119" Type="http://schemas.openxmlformats.org/officeDocument/2006/relationships/customXml" Target="../customXml/item5.xml"/><Relationship Id="rId44" Type="http://schemas.openxmlformats.org/officeDocument/2006/relationships/externalLink" Target="externalLinks/externalLink30.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109" Type="http://schemas.openxmlformats.org/officeDocument/2006/relationships/externalLink" Target="externalLinks/externalLink9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04" Type="http://schemas.openxmlformats.org/officeDocument/2006/relationships/externalLink" Target="externalLinks/externalLink90.xml"/><Relationship Id="rId120" Type="http://schemas.openxmlformats.org/officeDocument/2006/relationships/customXml" Target="../customXml/item6.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2" Type="http://schemas.openxmlformats.org/officeDocument/2006/relationships/worksheet" Target="worksheets/sheet2.xml"/><Relationship Id="rId29" Type="http://schemas.openxmlformats.org/officeDocument/2006/relationships/externalLink" Target="externalLinks/externalLink15.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110" Type="http://schemas.openxmlformats.org/officeDocument/2006/relationships/externalLink" Target="externalLinks/externalLink96.xml"/><Relationship Id="rId115" Type="http://schemas.openxmlformats.org/officeDocument/2006/relationships/customXml" Target="../customXml/item1.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9" Type="http://schemas.openxmlformats.org/officeDocument/2006/relationships/externalLink" Target="externalLinks/externalLink5.xml"/><Relationship Id="rId14" Type="http://schemas.openxmlformats.org/officeDocument/2006/relationships/worksheet" Target="worksheets/sheet14.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105" Type="http://schemas.openxmlformats.org/officeDocument/2006/relationships/externalLink" Target="externalLinks/externalLink91.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93" Type="http://schemas.openxmlformats.org/officeDocument/2006/relationships/externalLink" Target="externalLinks/externalLink79.xml"/><Relationship Id="rId98" Type="http://schemas.openxmlformats.org/officeDocument/2006/relationships/externalLink" Target="externalLinks/externalLink84.xml"/><Relationship Id="rId121" Type="http://schemas.openxmlformats.org/officeDocument/2006/relationships/customXml" Target="../customXml/item7.xml"/><Relationship Id="rId3" Type="http://schemas.openxmlformats.org/officeDocument/2006/relationships/worksheet" Target="worksheets/sheet3.xml"/><Relationship Id="rId25" Type="http://schemas.openxmlformats.org/officeDocument/2006/relationships/externalLink" Target="externalLinks/externalLink11.xml"/><Relationship Id="rId46" Type="http://schemas.openxmlformats.org/officeDocument/2006/relationships/externalLink" Target="externalLinks/externalLink32.xml"/><Relationship Id="rId67" Type="http://schemas.openxmlformats.org/officeDocument/2006/relationships/externalLink" Target="externalLinks/externalLink53.xml"/><Relationship Id="rId116" Type="http://schemas.openxmlformats.org/officeDocument/2006/relationships/customXml" Target="../customXml/item2.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62" Type="http://schemas.openxmlformats.org/officeDocument/2006/relationships/externalLink" Target="externalLinks/externalLink48.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111" Type="http://schemas.openxmlformats.org/officeDocument/2006/relationships/theme" Target="theme/theme1.xml"/><Relationship Id="rId15" Type="http://schemas.openxmlformats.org/officeDocument/2006/relationships/externalLink" Target="externalLinks/externalLink1.xml"/><Relationship Id="rId36" Type="http://schemas.openxmlformats.org/officeDocument/2006/relationships/externalLink" Target="externalLinks/externalLink22.xml"/><Relationship Id="rId57" Type="http://schemas.openxmlformats.org/officeDocument/2006/relationships/externalLink" Target="externalLinks/externalLink43.xml"/><Relationship Id="rId106" Type="http://schemas.openxmlformats.org/officeDocument/2006/relationships/externalLink" Target="externalLinks/externalLink92.xml"/><Relationship Id="rId10" Type="http://schemas.openxmlformats.org/officeDocument/2006/relationships/worksheet" Target="worksheets/sheet10.xml"/><Relationship Id="rId31" Type="http://schemas.openxmlformats.org/officeDocument/2006/relationships/externalLink" Target="externalLinks/externalLink17.xml"/><Relationship Id="rId52" Type="http://schemas.openxmlformats.org/officeDocument/2006/relationships/externalLink" Target="externalLinks/externalLink38.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94" Type="http://schemas.openxmlformats.org/officeDocument/2006/relationships/externalLink" Target="externalLinks/externalLink80.xml"/><Relationship Id="rId99" Type="http://schemas.openxmlformats.org/officeDocument/2006/relationships/externalLink" Target="externalLinks/externalLink85.xml"/><Relationship Id="rId101" Type="http://schemas.openxmlformats.org/officeDocument/2006/relationships/externalLink" Target="externalLinks/externalLink87.xml"/><Relationship Id="rId122" Type="http://schemas.openxmlformats.org/officeDocument/2006/relationships/customXml" Target="../customXml/item8.xml"/></Relationships>
</file>

<file path=xl/drawings/drawing1.xml><?xml version="1.0" encoding="utf-8"?>
<xdr:wsDr xmlns:xdr="http://schemas.openxmlformats.org/drawingml/2006/spreadsheetDrawing" xmlns:a="http://schemas.openxmlformats.org/drawingml/2006/main">
  <xdr:twoCellAnchor>
    <xdr:from>
      <xdr:col>1</xdr:col>
      <xdr:colOff>57150</xdr:colOff>
      <xdr:row>46</xdr:row>
      <xdr:rowOff>180975</xdr:rowOff>
    </xdr:from>
    <xdr:to>
      <xdr:col>8</xdr:col>
      <xdr:colOff>962025</xdr:colOff>
      <xdr:row>54</xdr:row>
      <xdr:rowOff>138643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66700" y="8543925"/>
          <a:ext cx="6600825" cy="14816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____________________                                 _____________________                            __________________</a:t>
          </a:r>
        </a:p>
        <a:p>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28576</xdr:colOff>
      <xdr:row>61</xdr:row>
      <xdr:rowOff>66675</xdr:rowOff>
    </xdr:from>
    <xdr:to>
      <xdr:col>9</xdr:col>
      <xdr:colOff>28576</xdr:colOff>
      <xdr:row>68</xdr:row>
      <xdr:rowOff>28575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28576" y="11210925"/>
          <a:ext cx="6191250" cy="1295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____________________                           _____________________                    __________________</a:t>
          </a:r>
        </a:p>
        <a:p>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200025</xdr:colOff>
      <xdr:row>21</xdr:row>
      <xdr:rowOff>76199</xdr:rowOff>
    </xdr:from>
    <xdr:to>
      <xdr:col>12</xdr:col>
      <xdr:colOff>740833</xdr:colOff>
      <xdr:row>30</xdr:row>
      <xdr:rowOff>85724</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95350" y="4257674"/>
          <a:ext cx="6779683" cy="1724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____________________                                 _____________________                            __________________</a:t>
          </a:r>
        </a:p>
        <a:p>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87</xdr:row>
      <xdr:rowOff>142875</xdr:rowOff>
    </xdr:from>
    <xdr:to>
      <xdr:col>13</xdr:col>
      <xdr:colOff>866774</xdr:colOff>
      <xdr:row>94</xdr:row>
      <xdr:rowOff>180975</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0" y="10525125"/>
          <a:ext cx="8743949" cy="1362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pPr algn="l"/>
          <a:r>
            <a:rPr lang="en-US" sz="1000" b="1">
              <a:latin typeface="Arial" panose="020B0604020202020204" pitchFamily="34" charset="0"/>
              <a:cs typeface="Arial" panose="020B0604020202020204" pitchFamily="34" charset="0"/>
            </a:rPr>
            <a:t>____________________                                 		_____________________                         </a:t>
          </a:r>
          <a:r>
            <a:rPr lang="en-US" sz="1000" b="1" baseline="0">
              <a:latin typeface="Arial" panose="020B0604020202020204" pitchFamily="34" charset="0"/>
              <a:cs typeface="Arial" panose="020B0604020202020204" pitchFamily="34" charset="0"/>
            </a:rPr>
            <a:t>                              </a:t>
          </a:r>
          <a:r>
            <a:rPr lang="en-US" sz="1100" b="1">
              <a:solidFill>
                <a:schemeClr val="dk1"/>
              </a:solidFill>
              <a:effectLst/>
              <a:latin typeface="+mn-lt"/>
              <a:ea typeface="+mn-ea"/>
              <a:cs typeface="+mn-cs"/>
            </a:rPr>
            <a:t>_____________________ </a:t>
          </a:r>
          <a:r>
            <a:rPr lang="en-US" sz="1000" b="1">
              <a:latin typeface="Arial" panose="020B0604020202020204" pitchFamily="34" charset="0"/>
              <a:cs typeface="Arial" panose="020B0604020202020204" pitchFamily="34" charset="0"/>
            </a:rPr>
            <a:t>               </a:t>
          </a:r>
          <a:r>
            <a:rPr lang="en-US" sz="1000" b="1" baseline="0">
              <a:latin typeface="Arial" panose="020B0604020202020204" pitchFamily="34" charset="0"/>
              <a:cs typeface="Arial" panose="020B0604020202020204" pitchFamily="34" charset="0"/>
            </a:rPr>
            <a:t>Chief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466725</xdr:colOff>
      <xdr:row>54</xdr:row>
      <xdr:rowOff>9525</xdr:rowOff>
    </xdr:from>
    <xdr:to>
      <xdr:col>11</xdr:col>
      <xdr:colOff>914400</xdr:colOff>
      <xdr:row>61</xdr:row>
      <xdr:rowOff>157693</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647700" y="9705975"/>
          <a:ext cx="6600825" cy="14816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____________________                                 _____________________                            __________________</a:t>
          </a:r>
        </a:p>
        <a:p>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174623</xdr:colOff>
      <xdr:row>240</xdr:row>
      <xdr:rowOff>47625</xdr:rowOff>
    </xdr:from>
    <xdr:to>
      <xdr:col>13</xdr:col>
      <xdr:colOff>0</xdr:colOff>
      <xdr:row>248</xdr:row>
      <xdr:rowOff>152400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488948" y="46024800"/>
          <a:ext cx="6454777" cy="161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____________________                             _____________________                             __________________</a:t>
          </a:r>
        </a:p>
        <a:p>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IMCTemp\MIS\2002-03\Final%20Budget%202002-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hmed-ali\clientdata\asad\ASAD\FINANCIAL\JULY\Plan-1999\BPLTB-99.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ADDITION%2019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211.2.210\Current%20Data\Documents%20and%20Settings\kamran.ahmed\Desktop\OVS.%20quarterly-reportings\September-07%20ovs.%20quarterly\extra%20work\31-march-2007%20mk%20ovs%20cons\bahrain\bahrain%20%20Form%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1.115.87\c$\Accounts-kp\stand%20alone\JUNE%202005\BS300605-QT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APR-02%20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ibl_khi_pdc\public\TO%20BE%20MOVED%20ON%20SERVER\CNG\Annexur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_ali\c\windows\TEMP\SUPPLY%20CAPEX%202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amran\kamran\analysis\Budget%20Pr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oor\c\Noor\PRESENT\gec220699\SIL-BU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y%20Documents\OVS-2001\My%20Documents\XeeShan\temp\OVERSEAS%20AL%20BK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PLKAR\VOL1\ACCOUNTS\FINALIZ\HYDEC_98\FOLDER~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htesham\shared\WINDOWS\TEMP\OVS-2002\%20LS%20APR%2002%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Administrator\Local%20Settings\Temporary%20Internet%20Files\OLK5F\OS%20WITH%20SBP%20ADS%20AS%20CUSTM%20ON%2030-06-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k-khifsr01\AuditB06\Accounts-kp\stand%20alone\2005\December%202005\Intialed%20Accounts%20from%20AFF\dom%20co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mran.ahmed\Desktop\31-march-2007%20mk%20ovs%20cons\bahrain\bahrain%20%20Form%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IL_THK1\AUDIT\SIGMA\AC99.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C)%208340%20Verification%20Other%20Expense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MISJUL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kppbrianfer\SC%20GROUP\Brian%20data\Indus%20Motor%20June%202004\Indus%20FINAL\Documents%20and%20Settings\rahat.hussain\Local%20Settings\Temp\Temporary%20Directory%201%20for%20merit.zip\Merit%20draft%20accounts%20FINAL%2028-07-04.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20%20T+2%2030-06-09%20%20%20final"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ff1\affc\WINDOWS\TEMP\My%20Documents\er\AUG03\My%20Documents\fmmfmsl\FMMdec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averi\quarter\WINDOWS\Desktop\AamirZaveri\Accounts\QuartRepo\1st%20Quarter\1st%20QuarterAccoun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CLOSING\Backup%20of%20SEC31DEC01.xlk"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WINDOWS\BS300603-QTR-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erver\IMCTemp\MIS\2002-03\MIS-Sep-02-B.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Old%20PSAF%20Accounts%20-%2031%20Dec%202010"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Worksheet%20in%202230-1%20Financial%20Statements%202011%20-%20Final"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asirtreasurybo\D\CLOSING\Backup%20of%20SEC31DEC01.xlk"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udit%20c\CLOSING\Backup%20of%20SEC31DEC01.xlk"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ileserver\IMCTemp\MIS\2001-2002\JPN-P&amp;L%20&amp;%20BS%20-FEB02-SA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0.211.2.210\Current%20Data\Documents%20and%20Settings\Asad.Abbas\Desktop\Nadir\MCR\Client%20Provided\mcr\TOTAL%20FEEL%20(30-12-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myasco\statement%20of%20changes%20in%20equit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kpptrainee\NJI\WINDOWS\TEMP\Farooq\DATA\ACCOUNTS\2001\IGI-Insurance(InvestmentNo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aymond\d\MIS\2000-2001\MISOCT(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211.2.210\Current%20Data\Sajid\Investments\CFS\Fresh%20CFS%20Fil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kashif\Monthly%20affairs\2007\January07\REVISED%20AL%20&amp;%20IE%20MHQ%20Dec-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shif\Desktop\kashif1\Monthly%20affairs\2007\March\90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shif\Desktop\kashif1\Monthly%20affairs\2007\March\92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WINDOWS\BS3006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ileserver\IMCTemp\MIS\2001-2002\MISdec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WINDOWS\BS300603-CYRU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My%20Documents\TEM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ERGUSON_AUDITO\Sharing\My%20Documents\TEMP.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hmed-ali\clientdata\asad\ASAD\FINANCIAL\JULY\C%20Drive\SHUAIB\New%20Folder\Audit-2002\PAPL-FINANCIALS-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ILE_SERVER\Audit\My%20Documents\Final%20Accounts%202001As%20per%20Auditor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k-khifsr01\audit\Documents%20and%20Settings\Abhatti\Desktop\pl888122_kpmg%20sampling%20plan_fsa_se_vs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ileserver\myasco\Data\Watts\Stat%20Accounts%202004\JUNE%202004\Consolidated\Auditors\final%20accounts%202001Complete%20Adjustment.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5110%20Bank%20balances%20Combined%20Leadsheet"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hmed-ali\Clientdata\Documents%20and%20Settings\auditors\Desktop\sarah\Investment%20in%20shares%20-%20HFT%20and%20AFS(emai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hmed-ali\Clientdata\Schedule%202002-03\SCHD20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k-khifsr01\AuditB06\Accounts-kp\stand%20alone\September%202006\FBL%20Balance%20With%20%20a%20%20CDB%2030.09.20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ileserver\audit\Auditors\final%20accounts%202001Complete%20Adjustmen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92.168.1.4\Umair%20Work\DOCUME~1\SAUD~1.AHM\LOCALS~1\TEMP\WEEKLY\WEEKLY-2006\June-2006\New%20weekly-17-June-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211.2.210\Current%20Data\Documents%20and%20Settings\Administrator\Local%20Settings\Temporary%20Internet%20Files\OLK5F\OS%20WITH%20SBP%20ADS%20AS%20CUSTM%20ON%2030-06-07.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ileserver\IMCTemp\MIS\2001-2002\Half%20year%20-schedule-SA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oor\c\Noor\PRESENT\GEC30-06-98\SIL-BU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k-khifsr01\AUDIT\Documents%20and%20Settings\User\Desktop\Half%20Yearly%20accounts%20Dec%202007\Mail%20from%20Madiha%20after%20AFS%20change\Documents%20and%20Settings\NAkhter\Desktop\NOMAN%20INTERIM%202007\FOR%20MUZAMMIL\APIF\Related%20pty%20Muz%20APIF%20accounts%20final%20by%20noma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10.65.192\abcd\CLOSING\Backup%20of%20SEC31DEC01.xlk"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G:\iqbal%20sharif%20back%20up\E%20%20back\OVS%2003\June%2003\Book1.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20%20FS-1%20%20APIF%20Financial%20Statement%20June%2030,%202008"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DOCUME~1\MUNEER~1.ZAI\LOCALS~1\Temp\Rar$DI00.547\Documents%20and%20Settings\kashif\Desktop\kashif1\Monthly%20affairs\2007\Feburary%2007\Feburary%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DOCUME~1\MUNEER~1.ZAI\LOCALS~1\Temp\Rar$DI00.547\Audit%20Back%20up\ubl\FJ%20June\T_Bills%20PIB%20FIB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Y:\AIF\Users\usama\Downloads\Documents%20and%20Settings\Administrator\Desktop\MJ-MBF\Income\PHARMATEC%202005\Sameer\3800%20-%20Operating%20assets\Work\Fixed%20Assets\FXA%20Subsidiary%20Record\T-ADD9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DOCUME~1\MUNEER~1.ZAI\LOCALS~1\Temp\Rar$DI00.547\Documents%20and%20Settings\muneer.zaidi\Desktop\June%202007\emails%20recieved\equity%20from%20Jamal\June%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11.2.210\Current%20Data\Documents%20and%20Settings\kamran.ahmed\Desktop\31-march-2007%20mk%20ovs%20cons\bahrain\bahrain%20%20Form%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0.211.2.210\Current%20Data\United%20Bank%20Limited\MCR\mcr%20final\Market%20risk\UBL%20-%20INTERIM%2005\Treasury\Forex\CLIENT\Reval%20All%2030-06-05audit.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ajahat\c%20on%20wajahat\Documents%20and%20Settings\wajahat\Desktop\M.O\Equity%20Portfolio.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Worksheet%20in%203121%20Purchase%20of%20securities%20-%20CMA%20Sampling%20&amp;%20Verification"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DOCUME~1\MUNEER~1.ZAI\LOCALS~1\Temp\Rar$DI00.547\Documents%20and%20Settings\kashif\Desktop\kashif1\Monthly%20affairs\2007\March\90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Documents%20and%20Settings\Asad.Abbas\Desktop\Nadir\MCR\2006\Prior%20Year%20Portions\Investment%20Dec%202004\WINDOWS\BS300603-QTR-fina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72.16.19.75\c$\Audit%202006\Half%20yearly%20review\Osama%20Shaukat\UBL%20investments\Investments%202005\Prior%20Year%20Portions\Investment%20Dec%202004\WINDOWS\BS300603-QTR-fina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211.2.210\Current%20Data\Report-2003\Sec-Mat\Dec-2003\3112200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1.138.119\Data\Documents%20and%20Settings\asad.kerai\Local%20Settings\Temp\ME%20forwards%20as%20of%20March%2031%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hawaja\account-bal-\FINAL%20ACCOUNTS2001\Final%20Accounts%202001As%20per%20Auditors.xls"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List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hmed-ali\clientdata\Documents%20and%20Settings\rahat.hussain\Local%20Settings\Temp\Temporary%20Directory%201%20for%20merit.zip\Merit%20draft%20accounts%20FINAL%2028-07-0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211.2.210\Current%20Data\DOCUME~1\KAUSER~1.PAR\LOCALS~1\Temp\Rar$DI00.547\Treasury\Fcy-Lcy%20Nostro%20Balances-Our-Books-31-12-200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84.8.137\Audit%20C\Documents%20and%20Settings\vijaykukreja\Desktop\Vijay\2011%20-%2012\Financials\Dec%2011\Working\Documents%20and%20Settings\vijaykukreja\Application%20Data\Microsoft\Excel\Magnus-capital%20gain-TY%202011.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fauditors\sharing\Audit%20Back%20up\ubl\FJ%20June\T_Bills%20PIB%20FIB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10.211.2.210\Current%20Data\faisalmain\FaisalDocs\Basel%20II\2009\Basel%20II%20-%20Sep%2009\EPZ.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5153%20%20Detail%20of%20Provision"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PathMissing" Target="Worksheet%20in%205441%20Reconciliation%20Summary%20of%20Non-Performing%20Loans"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Worksheet%20in%206343%20Foreign%20Curreny%20Loan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Worksheet%20in%205241%20Substantive%20Verifiaction%20of%20Investment%20in%20Marketable%20Securities-HFT"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10.9.0.237\accounts%20&amp;%20finance\Documents%20and%20Settings\kamran.hashmi\Desktop\Audit\Dec%2006\Tangible%20sep%2030.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Worksheet%20in%205542%20Detail%20of%20Provision"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YEAR2003\closing%202003\june2003statury.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6143%20Secured%20Borrowing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Users\asfa.anwar\AppData\Local\Microsoft\Windows\Temporary%20Internet%20Files\Content.Outlook\B6KX437D\DOCUME~1\auditor\LOCALS~1\Temp\Xl000000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Desktop\Investments-%20Dec\FINAL%20Working%20paper\REveiwed%20by%20AHA\Investments%20AFS%20and%20HFT.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Investments2011\hft%20&amp;%20af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Desktop\SND\31%20Dec%202011\IGI%20Income%20fund\AMP\IGI%20IF\Workings\BS\IGI%20BANK\PBC%20updated\nw\July%2031,%202009.xls"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Worksheet%20in%205410-1%20T-%20Bills%20-%20AF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hmed-ali\Clientdata\CLOSING\Backup%20of%20SEC31DEC01.xl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Input"/>
      <sheetName val="TOTAL P&amp;L"/>
      <sheetName val="T&amp;D"/>
      <sheetName val="Prf sumry"/>
      <sheetName val="bsheet"/>
      <sheetName val="Ratios"/>
      <sheetName val="Toyota PL ckd"/>
      <sheetName val="cbu pl"/>
      <sheetName val="Toyota ckd_cbu"/>
      <sheetName val="Cuore PL ckd"/>
      <sheetName val="Cuore PL ckd_parts"/>
      <sheetName val="consld pl"/>
      <sheetName val="C Sheet ckd cbu"/>
      <sheetName val="Cashflow"/>
      <sheetName val="Invetory level"/>
      <sheetName val="comparision"/>
      <sheetName val="Sheet1 (3)"/>
      <sheetName val="Sheet1 (2)"/>
      <sheetName val="CKD Variant"/>
      <sheetName val="CBU Variant"/>
      <sheetName val="SUMMARY"/>
      <sheetName val="Sales Plan"/>
      <sheetName val="Reconcilation CKD "/>
      <sheetName val="Reconciliation 2"/>
      <sheetName val="OBJECTIVES"/>
      <sheetName val="R"/>
      <sheetName val="Final Budget 2002-2003"/>
      <sheetName val="in time arr"/>
      <sheetName val="TOTAL_P&amp;L"/>
      <sheetName val="Prf_sumry"/>
      <sheetName val="Toyota_PL_ckd"/>
      <sheetName val="cbu_pl"/>
      <sheetName val="Toyota_ckd_cbu"/>
      <sheetName val="Cuore_PL_ckd"/>
      <sheetName val="Cuore_PL_ckd_parts"/>
      <sheetName val="consld_pl"/>
      <sheetName val="C_Sheet_ckd_cbu"/>
      <sheetName val="Invetory_level"/>
      <sheetName val="Sheet1_(3)"/>
      <sheetName val="Sheet1_(2)"/>
      <sheetName val="CKD_Variant"/>
      <sheetName val="CBU_Variant"/>
      <sheetName val="Sales_Plan"/>
      <sheetName val="Reconcilation_CKD_"/>
      <sheetName val="Reconciliation_2"/>
      <sheetName val="TOTAL_P&amp;L1"/>
      <sheetName val="Prf_sumry1"/>
      <sheetName val="Toyota_PL_ckd1"/>
      <sheetName val="cbu_pl1"/>
      <sheetName val="Toyota_ckd_cbu1"/>
      <sheetName val="Cuore_PL_ckd1"/>
      <sheetName val="Cuore_PL_ckd_parts1"/>
      <sheetName val="consld_pl1"/>
      <sheetName val="C_Sheet_ckd_cbu1"/>
      <sheetName val="Invetory_level1"/>
      <sheetName val="Sheet1_(3)1"/>
      <sheetName val="Sheet1_(2)1"/>
      <sheetName val="CKD_Variant1"/>
      <sheetName val="CBU_Variant1"/>
      <sheetName val="Sales_Plan1"/>
      <sheetName val="Reconcilation_CKD_1"/>
      <sheetName val="Reconciliation_21"/>
      <sheetName val="Final_Budget_2002-2003"/>
      <sheetName val="in_time_arr"/>
      <sheetName val="ELEC. METER READINGS(Annex-A)"/>
      <sheetName val="AC-CODES"/>
      <sheetName val="ATI Payable"/>
      <sheetName val="ISBL-J10"/>
      <sheetName val="BQ Working"/>
      <sheetName val="PipWT"/>
      <sheetName val="FIB-TFC"/>
      <sheetName val="FIB"/>
      <sheetName val="ADD TAXDEP  FIG "/>
      <sheetName val="Adj_EBITDA"/>
      <sheetName val="Adj_EV"/>
      <sheetName val="BVPS"/>
      <sheetName val="EBITDA"/>
      <sheetName val="EV"/>
      <sheetName val="Gross_Yield"/>
      <sheetName val="Start &amp;_EPS"/>
      <sheetName val="PE"/>
      <sheetName val="Recomm"/>
      <sheetName val="corporate"/>
      <sheetName val="middle market"/>
      <sheetName val="sme"/>
      <sheetName val="e"/>
      <sheetName val="22 - 23.1 (C)"/>
      <sheetName val="PROFIT AND LOSS LEADS"/>
      <sheetName val="Balance Sheet Main"/>
      <sheetName val="P&amp;L Comment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1">
          <cell r="B31">
            <v>5</v>
          </cell>
        </row>
      </sheetData>
      <sheetData sheetId="47">
        <row r="31">
          <cell r="B31">
            <v>0</v>
          </cell>
        </row>
      </sheetData>
      <sheetData sheetId="48">
        <row r="31">
          <cell r="B31">
            <v>0</v>
          </cell>
        </row>
      </sheetData>
      <sheetData sheetId="49">
        <row r="31">
          <cell r="B31">
            <v>0</v>
          </cell>
        </row>
      </sheetData>
      <sheetData sheetId="50">
        <row r="31">
          <cell r="B31">
            <v>0</v>
          </cell>
        </row>
      </sheetData>
      <sheetData sheetId="51">
        <row r="31">
          <cell r="B31">
            <v>0</v>
          </cell>
        </row>
      </sheetData>
      <sheetData sheetId="52">
        <row r="31">
          <cell r="B31">
            <v>0</v>
          </cell>
        </row>
      </sheetData>
      <sheetData sheetId="53">
        <row r="31">
          <cell r="B31">
            <v>0</v>
          </cell>
        </row>
      </sheetData>
      <sheetData sheetId="54">
        <row r="31">
          <cell r="B31">
            <v>0</v>
          </cell>
        </row>
      </sheetData>
      <sheetData sheetId="55">
        <row r="31">
          <cell r="B31" t="str">
            <v>GL</v>
          </cell>
        </row>
      </sheetData>
      <sheetData sheetId="56">
        <row r="31">
          <cell r="B31" t="str">
            <v>GL</v>
          </cell>
        </row>
      </sheetData>
      <sheetData sheetId="57"/>
      <sheetData sheetId="58"/>
      <sheetData sheetId="59"/>
      <sheetData sheetId="60"/>
      <sheetData sheetId="61"/>
      <sheetData sheetId="62"/>
      <sheetData sheetId="63"/>
      <sheetData sheetId="64"/>
      <sheetData sheetId="65">
        <row r="31">
          <cell r="B31">
            <v>5</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31">
          <cell r="B31">
            <v>5</v>
          </cell>
        </row>
      </sheetData>
      <sheetData sheetId="9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amp; L"/>
      <sheetName val="B - S"/>
      <sheetName val="Notes"/>
      <sheetName val="T - B"/>
      <sheetName val="Analysis"/>
      <sheetName val="AUS-PL"/>
      <sheetName val="AUS-PLBS"/>
      <sheetName val="AUS-Equity"/>
      <sheetName val="AUS-Forecast"/>
      <sheetName val="AUS-Statistics"/>
      <sheetName val="F-Assets"/>
      <sheetName val="ACC-F-Assets"/>
      <sheetName val="C - Flow"/>
      <sheetName val="F-Flow"/>
      <sheetName val="Ch-REV-GP-OP"/>
      <sheetName val="Ch-GP-OP"/>
      <sheetName val="Ch-Revenue"/>
      <sheetName val="Ch-REV-EXP"/>
      <sheetName val="Ch-EXPENSES"/>
      <sheetName val="Ch-Year-Wise"/>
      <sheetName val="Ch-Breakup"/>
      <sheetName val="VRM"/>
      <sheetName val="SALES"/>
      <sheetName val="LOB-DEC97-NOV98"/>
      <sheetName val="LOB-Detail-DEC97-NOV98"/>
      <sheetName val="STAT-DEC97-NOV98"/>
      <sheetName val="STAT-DEC98-NOV99"/>
      <sheetName val="LOB-DEC98-NOV99"/>
      <sheetName val="LOB-Detail-DEC98-NOV99"/>
      <sheetName val="SALES (2)"/>
      <sheetName val="TB-JUN99"/>
      <sheetName val="TB-JUL99"/>
      <sheetName val="TB-AUG99"/>
      <sheetName val="P_&amp;_L"/>
      <sheetName val="B_-_S"/>
      <sheetName val="T_-_B"/>
      <sheetName val="C_-_Flow"/>
      <sheetName val="SALES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DD1999"/>
      <sheetName val="NORMAL"/>
      <sheetName val="FG"/>
      <sheetName val="sheet2"/>
      <sheetName val="Sheet1"/>
      <sheetName val="CPMLETE TB - original"/>
      <sheetName val="bubbleDATA"/>
      <sheetName val="KWTDetail"/>
      <sheetName val="INCOME-EXP"/>
      <sheetName val="Actualization_Details"/>
      <sheetName val="EJ-16.1 PG Inv Breakup"/>
      <sheetName val="Stocks-01"/>
      <sheetName val="Cost Centre Comparison"/>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I-BR"/>
      <sheetName val="I-B"/>
      <sheetName val="BS-OV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Sundry Deposits"/>
      <sheetName val="BS-DOM"/>
      <sheetName val="BS-OVS"/>
      <sheetName val="BSCOMBINED "/>
      <sheetName val="Balance Sheet"/>
      <sheetName val="Profit&amp;Loss-Rev"/>
      <sheetName val="1"/>
      <sheetName val="2 - 5.3"/>
      <sheetName val="6 - 9.2"/>
      <sheetName val="Note 10-10.1"/>
      <sheetName val="Note 10.2-10.7"/>
      <sheetName val="Note 11 - 12.1"/>
      <sheetName val="10-11.1"/>
      <sheetName val="12-14.9"/>
      <sheetName val="Note 16.2-18"/>
      <sheetName val="Note 22-23"/>
      <sheetName val="15-19"/>
      <sheetName val="20-21"/>
      <sheetName val="22"/>
      <sheetName val="Maturity Investments"/>
      <sheetName val="Maturities of AL OS"/>
      <sheetName val="23"/>
      <sheetName val="Int Yield -OS"/>
      <sheetName val="Int Yield- Dom"/>
      <sheetName val="24-25"/>
      <sheetName val="26"/>
      <sheetName val="27.1, 27.2"/>
      <sheetName val="27.3-DOM"/>
      <sheetName val="27.3-OVS"/>
      <sheetName val="28"/>
      <sheetName val="Currency Risk OVS+UBL"/>
      <sheetName val="Currency Risk DOM"/>
      <sheetName val="Cash flow"/>
      <sheetName val="Maturity of Deposits -KP "/>
      <sheetName val="CFW"/>
      <sheetName val="Note 28.1-30"/>
      <sheetName val="Note 37-38"/>
      <sheetName val="Note 42.2-44"/>
      <sheetName val="T-BILL"/>
      <sheetName val="BS_OVS"/>
      <sheetName val="I-BR"/>
      <sheetName val="Sheet2"/>
      <sheetName val="Implied Rate"/>
      <sheetName val="BSDOMOVS"/>
      <sheetName val="I-B"/>
      <sheetName val="Revised Budget as per CNPP"/>
      <sheetName val="AL905"/>
      <sheetName val="last qrt2001"/>
      <sheetName val="Sundry_Deposits"/>
      <sheetName val="BSCOMBINED_"/>
      <sheetName val="Balance_Sheet"/>
      <sheetName val="2_-_5_3"/>
      <sheetName val="6_-_9_2"/>
      <sheetName val="Note_10-10_1"/>
      <sheetName val="Note_10_2-10_7"/>
      <sheetName val="Note_11_-_12_1"/>
      <sheetName val="10-11_1"/>
      <sheetName val="12-14_9"/>
      <sheetName val="Note_16_2-18"/>
      <sheetName val="Note_22-23"/>
      <sheetName val="Maturity_Investments"/>
      <sheetName val="Maturities_of_AL_OS"/>
      <sheetName val="Int_Yield_-OS"/>
      <sheetName val="Int_Yield-_Dom"/>
      <sheetName val="27_1,_27_2"/>
      <sheetName val="27_3-DOM"/>
      <sheetName val="27_3-OVS"/>
      <sheetName val="Currency_Risk_OVS+UBL"/>
      <sheetName val="Currency_Risk_DOM"/>
      <sheetName val="Cash_flow"/>
      <sheetName val="Maturity_of_Deposits_-KP_"/>
      <sheetName val="Note_28_1-30"/>
      <sheetName val="Note_37-38"/>
      <sheetName val="Note_42_2-44"/>
      <sheetName val="Implied_Rate"/>
      <sheetName val="Revised_Budget_as_per_CNP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Dhabi"/>
      <sheetName val="Dubai"/>
      <sheetName val="UK"/>
      <sheetName val="Bahrain"/>
      <sheetName val="YEMEN"/>
      <sheetName val="AREA-TOTALS"/>
      <sheetName val="BS-US$"/>
      <sheetName val="Sheet1"/>
      <sheetName val="Sheet2"/>
      <sheetName val="DEC-05"/>
      <sheetName val="LS-UAE"/>
      <sheetName val="Note 9.2.4-9.2.7"/>
      <sheetName val="Abu_Dhabi"/>
      <sheetName val="Abu_Dhabi1"/>
      <sheetName val="Tables"/>
      <sheetName val="BS-OVS"/>
      <sheetName val="BSDOMOVS"/>
      <sheetName val="A-C CODE &amp; NAME"/>
      <sheetName val="Lookups"/>
      <sheetName val="1-bwb(cb)"/>
      <sheetName val="Abu_Dhabi2"/>
      <sheetName val="Note_9_2_4-9_2_7"/>
      <sheetName val="A-C_CODE_&amp;_NAME"/>
      <sheetName val="Summary"/>
      <sheetName val="CIBG Budget KPIs"/>
      <sheetName val="Budget 2015"/>
      <sheetName val="TFCs"/>
      <sheetName val="T Bills "/>
      <sheetName val="PIBs"/>
      <sheetName val="Conventional BS"/>
      <sheetName val="WorkSheet"/>
      <sheetName val="PiB"/>
      <sheetName val="T bills"/>
      <sheetName val="Sheet3"/>
      <sheetName val="TFC"/>
      <sheetName val="Data"/>
      <sheetName val="I-B"/>
      <sheetName val="P&amp;L Commentary"/>
      <sheetName val="Abu_Dhabi3"/>
      <sheetName val="Note_9_2_4-9_2_71"/>
      <sheetName val="A-C_CODE_&amp;_NAME1"/>
      <sheetName val="deposit"/>
      <sheetName val="FX_130"/>
      <sheetName val="Template"/>
      <sheetName val="Parameter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ure &quot;A&quot;"/>
      <sheetName val="Annexure &quot;B&quot;"/>
      <sheetName val="Annexure &quot;C&quot;"/>
      <sheetName val="Annexure &quot;D&quot;"/>
      <sheetName val="Annexure &quot;E&quot;"/>
      <sheetName val="Annexure &quot;F&quot;"/>
      <sheetName val="Annexure &quot;G&quot;"/>
      <sheetName val="Annexure &quot;H&quot;"/>
      <sheetName val="Annexure &quot;I&quot;"/>
      <sheetName val="Annexure &quot;J&quot;"/>
      <sheetName val="Annexure &quot;K&quot;"/>
      <sheetName val="Annexure &quot;L&quot;"/>
      <sheetName val="Balance Sheet"/>
    </sheetNames>
    <sheetDataSet>
      <sheetData sheetId="0"/>
      <sheetData sheetId="1"/>
      <sheetData sheetId="2">
        <row r="18">
          <cell r="C18" t="str">
            <v>Jun. '96</v>
          </cell>
          <cell r="D18" t="str">
            <v>Jun. '97</v>
          </cell>
          <cell r="E18" t="str">
            <v>Jun. '98</v>
          </cell>
          <cell r="F18" t="str">
            <v>Jun. '99</v>
          </cell>
          <cell r="G18" t="str">
            <v>Jun. 2000</v>
          </cell>
          <cell r="H18" t="str">
            <v>Aug. 2000</v>
          </cell>
        </row>
        <row r="19">
          <cell r="C19">
            <v>2171</v>
          </cell>
          <cell r="D19">
            <v>2319</v>
          </cell>
          <cell r="E19">
            <v>2589</v>
          </cell>
          <cell r="F19">
            <v>1832</v>
          </cell>
          <cell r="G19">
            <v>1161</v>
          </cell>
          <cell r="H19">
            <v>906</v>
          </cell>
        </row>
        <row r="20">
          <cell r="C20">
            <v>277</v>
          </cell>
          <cell r="D20">
            <v>216</v>
          </cell>
          <cell r="E20">
            <v>126</v>
          </cell>
          <cell r="F20">
            <v>553</v>
          </cell>
          <cell r="G20">
            <v>635</v>
          </cell>
          <cell r="H20">
            <v>650</v>
          </cell>
        </row>
        <row r="21">
          <cell r="C21">
            <v>458</v>
          </cell>
          <cell r="D21">
            <v>540</v>
          </cell>
          <cell r="E21">
            <v>600</v>
          </cell>
          <cell r="F21">
            <v>549</v>
          </cell>
          <cell r="G21">
            <v>171</v>
          </cell>
          <cell r="H21">
            <v>82</v>
          </cell>
        </row>
      </sheetData>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KPI"/>
      <sheetName val="Instructions"/>
      <sheetName val="Capex"/>
      <sheetName val="Factory Op Statement"/>
      <sheetName val="Reconciliation"/>
      <sheetName val="Cover sheet"/>
      <sheetName val="PRINT"/>
      <sheetName val="취합"/>
      <sheetName val="세번째 부분"/>
      <sheetName val="SapAUC"/>
      <sheetName val="7월"/>
      <sheetName val="PV"/>
      <sheetName val="ESY"/>
      <sheetName val="SHT Others"/>
      <sheetName val="Monat"/>
      <sheetName val="FG"/>
      <sheetName val="P03"/>
      <sheetName val="table"/>
      <sheetName val="Factory_Op_Statement"/>
      <sheetName val="Cover_sheet"/>
      <sheetName val="세번째_부분"/>
      <sheetName val="Brand data dump"/>
      <sheetName val="SHT_Others"/>
      <sheetName val="Expense_fr deart"/>
      <sheetName val="KPI sheet"/>
      <sheetName val="Brand_data_dump"/>
      <sheetName val="KPI_she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 sheetId="2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BUD"/>
      <sheetName val="H-L(1)"/>
      <sheetName val="H-L(2)"/>
      <sheetName val="H-L(3)"/>
      <sheetName val="H-L(4)"/>
      <sheetName val="INV-TTL"/>
      <sheetName val="EVEGRPH"/>
      <sheetName val="KSE VS SHR"/>
      <sheetName val="KVS 2"/>
      <sheetName val="KVS3"/>
      <sheetName val="GAIN-LOSS"/>
      <sheetName val="INV-POSITION"/>
      <sheetName val="SALES G"/>
      <sheetName val="SAL-PUR"/>
      <sheetName val="SAL-PUR(2)"/>
      <sheetName val="SAL-PUR(3)"/>
      <sheetName val="PORT G"/>
      <sheetName val="PORT"/>
      <sheetName val="PORT-FOL(1)"/>
      <sheetName val="PORT-FOL(2)"/>
      <sheetName val="PORT-FOL(3)"/>
      <sheetName val="PORT-FOL(4)"/>
      <sheetName val="PORT-FOL(5)"/>
      <sheetName val="PORT-FOL(6)"/>
      <sheetName val="ASSUM"/>
      <sheetName val="ASSUM (2)"/>
      <sheetName val="PL"/>
      <sheetName val="RAT"/>
      <sheetName val="BAL"/>
      <sheetName val="ROE97-98"/>
      <sheetName val="ROE98-99"/>
      <sheetName val="TEN YEAR PER"/>
      <sheetName val="TEN YEARS PER(1)"/>
      <sheetName val="PERF"/>
      <sheetName val="SUMM"/>
      <sheetName val="RECEIPT"/>
      <sheetName val="PAY-CO"/>
      <sheetName val="PAY-FARM-FAM"/>
      <sheetName val="HRD-1"/>
      <sheetName val="HRD-2"/>
      <sheetName val="HRD-3"/>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BUD"/>
      <sheetName val="OBJ"/>
      <sheetName val="IMP-EVEN"/>
      <sheetName val="H-L(1)"/>
      <sheetName val="COMP"/>
      <sheetName val="H-L(6)"/>
      <sheetName val="H-L(8)"/>
      <sheetName val="H-L(2)"/>
      <sheetName val="H-L(4)"/>
      <sheetName val="PERS"/>
      <sheetName val="INV-TTL"/>
      <sheetName val="EVENTS"/>
      <sheetName val="PORTFOLIO-GRAPH"/>
      <sheetName val="VALUATION"/>
      <sheetName val="GAIN-LOSS"/>
      <sheetName val="PORT-FOL(1)"/>
      <sheetName val="PORT-FOL(2)"/>
      <sheetName val="PORT-FOL(3)"/>
      <sheetName val="PORT-FOL(4)"/>
      <sheetName val="INV-POSITION"/>
      <sheetName val="OBJ (2)"/>
      <sheetName val="ASSUM"/>
      <sheetName val="ASSUM (2)"/>
      <sheetName val="SIL (5)"/>
      <sheetName val="SIL (6)"/>
      <sheetName val="5 YEARS"/>
      <sheetName val="ROE9899"/>
      <sheetName val="ROE9900"/>
      <sheetName val="TEN YEAR PER"/>
      <sheetName val="TEN YEARS PER(1)"/>
      <sheetName val="SUMM"/>
      <sheetName val="RECEIPT"/>
      <sheetName val="PAY-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BSDOMOVS"/>
      <sheetName val="LS-UAE"/>
      <sheetName val="ASSETS"/>
      <sheetName val="OUTSTANDING FX-SWAP"/>
      <sheetName val="Code"/>
      <sheetName val="Lookups"/>
      <sheetName val="Pool"/>
      <sheetName val="RC-0997"/>
      <sheetName val="Macro1"/>
      <sheetName val="A-C CODE &amp; NAME"/>
      <sheetName val="TABLES"/>
      <sheetName val="actual (2)"/>
      <sheetName val="B2 STMT"/>
      <sheetName val="List"/>
      <sheetName val="T-BILL"/>
      <sheetName val="Abu Dhabi"/>
      <sheetName val="1-bwb(cb)"/>
      <sheetName val="Implied Rate"/>
      <sheetName val="Rating"/>
      <sheetName val="INPUT"/>
      <sheetName val="RATE"/>
      <sheetName val="BS-OVS"/>
      <sheetName val="PKRV"/>
      <sheetName val="B2 STMT - F"/>
      <sheetName val="ADI"/>
      <sheetName val="II- INV CO"/>
      <sheetName val="OUTSTANDING_FX-SWAP"/>
      <sheetName val="A-C_CODE_&amp;_NAME"/>
      <sheetName val="actual_(2)"/>
      <sheetName val="B2_STMT"/>
      <sheetName val="Abu_Dhabi"/>
      <sheetName val="Implied_Rate"/>
      <sheetName val="B2_STMT_-_F"/>
      <sheetName val="Product &amp; TL list"/>
      <sheetName val="TL List"/>
      <sheetName val="WEEKLY 1"/>
      <sheetName val="RATES"/>
      <sheetName val="B-SHEET"/>
      <sheetName val="AVERAGES"/>
      <sheetName val="OUTSTANDING_FX-SWAP1"/>
      <sheetName val="A-C_CODE_&amp;_NAME1"/>
      <sheetName val="actual_(2)1"/>
      <sheetName val="B2_STMT1"/>
      <sheetName val="Abu_Dhabi1"/>
      <sheetName val="Implied_Rate1"/>
      <sheetName val="B2_STMT_-_F1"/>
      <sheetName val="Product_&amp;_TL_list"/>
      <sheetName val="TL_List"/>
      <sheetName val="II-_INV_CO"/>
      <sheetName val="tran"/>
      <sheetName val="tb"/>
      <sheetName val="Sheet3"/>
      <sheetName val="Variables"/>
      <sheetName val="Sheet Tally! PNL PRODUCT"/>
      <sheetName val="PNL Assorted"/>
      <sheetName val="Switch &amp; IBFT"/>
      <sheetName val="Sheet Tally! PNL PRODUCT in Mn."/>
      <sheetName val="Switch"/>
      <sheetName val="IBFT"/>
      <sheetName val="BPS PNL"/>
      <sheetName val="SDRS"/>
      <sheetName val="Recertification &amp; Others"/>
      <sheetName val="PayPak"/>
      <sheetName val="VISA PNL"/>
      <sheetName val="Loyalty"/>
      <sheetName val="OTC PNL"/>
      <sheetName val="POS"/>
      <sheetName val="CUP PNL"/>
      <sheetName val="JCB"/>
      <sheetName val="MasterCard PNL"/>
      <sheetName val="FRMS PNL"/>
      <sheetName val="PERSO"/>
      <sheetName val="BR"/>
      <sheetName val="FS"/>
      <sheetName val="Software sum (Main Cal Hidden)"/>
      <sheetName val="Sheet tally"/>
      <sheetName val="Software Bifurcation June 2019"/>
      <sheetName val="Hardware Calcu Sum"/>
      <sheetName val="Main Calcus"/>
      <sheetName val="GPS Settlement"/>
      <sheetName val="Total TPS Tally"/>
      <sheetName val="Segment"/>
      <sheetName val="last qrt2001"/>
      <sheetName val="Sheet2"/>
      <sheetName val="Sheet1"/>
      <sheetName val="OUTSTANDING_FX-SWAP2"/>
      <sheetName val="A-C_CODE_&amp;_NAME2"/>
      <sheetName val="actual_(2)2"/>
      <sheetName val="B2_STMT2"/>
      <sheetName val="Abu_Dhabi2"/>
      <sheetName val="Implied_Rate2"/>
      <sheetName val="B2_STMT_-_F2"/>
      <sheetName val="II-_INV_CO1"/>
      <sheetName val="Product_&amp;_TL_list1"/>
      <sheetName val="TL_List1"/>
      <sheetName val="last_qrt2001"/>
      <sheetName val="Final"/>
      <sheetName val="MODEL"/>
      <sheetName val="handout_data"/>
      <sheetName val="Data"/>
      <sheetName val="Control"/>
      <sheetName val="Frontpage"/>
      <sheetName val="Stock"/>
      <sheetName val="Revenue-Fire-Marine-Motor"/>
    </sheetNames>
    <sheetDataSet>
      <sheetData sheetId="0" refreshError="1">
        <row r="8">
          <cell r="O8" t="str">
            <v>||\027\033\068</v>
          </cell>
        </row>
        <row r="16">
          <cell r="L16">
            <v>2300000</v>
          </cell>
          <cell r="Q16" t="e">
            <v>#REF!</v>
          </cell>
          <cell r="Y16">
            <v>0</v>
          </cell>
        </row>
        <row r="17">
          <cell r="L17">
            <v>33660.413</v>
          </cell>
          <cell r="Q17" t="e">
            <v>#REF!</v>
          </cell>
          <cell r="Y17">
            <v>106941.372</v>
          </cell>
        </row>
        <row r="18">
          <cell r="L18">
            <v>0</v>
          </cell>
          <cell r="Q18" t="e">
            <v>#REF!</v>
          </cell>
          <cell r="Y18">
            <v>0</v>
          </cell>
        </row>
        <row r="19">
          <cell r="L19">
            <v>0</v>
          </cell>
          <cell r="Q19" t="e">
            <v>#REF!</v>
          </cell>
          <cell r="Y19">
            <v>1895000</v>
          </cell>
        </row>
        <row r="20">
          <cell r="L20">
            <v>0</v>
          </cell>
          <cell r="Q20" t="e">
            <v>#REF!</v>
          </cell>
          <cell r="Y20">
            <v>0</v>
          </cell>
        </row>
        <row r="21">
          <cell r="L21">
            <v>2817064.3510000003</v>
          </cell>
          <cell r="Q21" t="e">
            <v>#REF!</v>
          </cell>
          <cell r="Y21">
            <v>15963.751</v>
          </cell>
        </row>
        <row r="22">
          <cell r="L22">
            <v>0</v>
          </cell>
          <cell r="Q22" t="e">
            <v>#REF!</v>
          </cell>
          <cell r="Y22">
            <v>0</v>
          </cell>
        </row>
        <row r="23">
          <cell r="L23">
            <v>0</v>
          </cell>
          <cell r="Q23" t="e">
            <v>#REF!</v>
          </cell>
          <cell r="Y23">
            <v>11375.326999999999</v>
          </cell>
        </row>
        <row r="24">
          <cell r="L24">
            <v>0</v>
          </cell>
          <cell r="Q24" t="e">
            <v>#REF!</v>
          </cell>
          <cell r="Y24">
            <v>0</v>
          </cell>
        </row>
        <row r="25">
          <cell r="L25">
            <v>0</v>
          </cell>
          <cell r="Q25" t="e">
            <v>#REF!</v>
          </cell>
          <cell r="Y25">
            <v>0</v>
          </cell>
        </row>
        <row r="26">
          <cell r="L26">
            <v>0</v>
          </cell>
          <cell r="Q26" t="e">
            <v>#REF!</v>
          </cell>
          <cell r="Y26">
            <v>-153169.35200000001</v>
          </cell>
        </row>
        <row r="27">
          <cell r="L27">
            <v>0</v>
          </cell>
          <cell r="Q27" t="e">
            <v>#REF!</v>
          </cell>
          <cell r="Y27">
            <v>13001885.411</v>
          </cell>
        </row>
        <row r="28">
          <cell r="L28">
            <v>0</v>
          </cell>
          <cell r="Q28" t="e">
            <v>#REF!</v>
          </cell>
          <cell r="Y28">
            <v>0</v>
          </cell>
        </row>
        <row r="29">
          <cell r="L29">
            <v>0</v>
          </cell>
          <cell r="Q29" t="e">
            <v>#REF!</v>
          </cell>
          <cell r="Y29">
            <v>2940600</v>
          </cell>
        </row>
        <row r="30">
          <cell r="L30">
            <v>1720250.2149999999</v>
          </cell>
          <cell r="Q30" t="e">
            <v>#REF!</v>
          </cell>
          <cell r="Y30">
            <v>0</v>
          </cell>
        </row>
        <row r="31">
          <cell r="L31">
            <v>52433.093999999997</v>
          </cell>
          <cell r="Q31" t="e">
            <v>#REF!</v>
          </cell>
          <cell r="Y31">
            <v>0</v>
          </cell>
        </row>
        <row r="32">
          <cell r="L32">
            <v>219566.79</v>
          </cell>
          <cell r="Q32" t="e">
            <v>#REF!</v>
          </cell>
          <cell r="Y32">
            <v>592768.07499999995</v>
          </cell>
        </row>
        <row r="33">
          <cell r="L33">
            <v>0</v>
          </cell>
          <cell r="Q33" t="e">
            <v>#REF!</v>
          </cell>
          <cell r="Y33">
            <v>0</v>
          </cell>
        </row>
        <row r="34">
          <cell r="L34">
            <v>40699</v>
          </cell>
          <cell r="Q34" t="e">
            <v>#REF!</v>
          </cell>
          <cell r="Y34">
            <v>0</v>
          </cell>
        </row>
        <row r="35">
          <cell r="L35">
            <v>0</v>
          </cell>
          <cell r="Q35" t="e">
            <v>#REF!</v>
          </cell>
          <cell r="Y35">
            <v>0</v>
          </cell>
        </row>
        <row r="36">
          <cell r="L36">
            <v>36162.53</v>
          </cell>
          <cell r="Q36" t="e">
            <v>#REF!</v>
          </cell>
          <cell r="Y36">
            <v>39693.930999999997</v>
          </cell>
        </row>
        <row r="37">
          <cell r="L37">
            <v>126981.822</v>
          </cell>
          <cell r="Q37" t="e">
            <v>#REF!</v>
          </cell>
          <cell r="Y37">
            <v>4519235.5609999998</v>
          </cell>
        </row>
        <row r="38">
          <cell r="L38">
            <v>0</v>
          </cell>
          <cell r="Q38" t="e">
            <v>#REF!</v>
          </cell>
          <cell r="Y38">
            <v>0</v>
          </cell>
        </row>
        <row r="39">
          <cell r="L39">
            <v>23755.813999999998</v>
          </cell>
          <cell r="Q39" t="e">
            <v>#REF!</v>
          </cell>
          <cell r="Y39">
            <v>252000</v>
          </cell>
        </row>
        <row r="40">
          <cell r="L40">
            <v>0</v>
          </cell>
          <cell r="Q40" t="e">
            <v>#REF!</v>
          </cell>
          <cell r="Y40">
            <v>25000</v>
          </cell>
        </row>
        <row r="41">
          <cell r="L41">
            <v>4080600</v>
          </cell>
          <cell r="Q41" t="e">
            <v>#REF!</v>
          </cell>
          <cell r="Y41">
            <v>1510873.9300000002</v>
          </cell>
        </row>
        <row r="42">
          <cell r="L42">
            <v>0</v>
          </cell>
          <cell r="Q42" t="e">
            <v>#REF!</v>
          </cell>
          <cell r="Y42">
            <v>0</v>
          </cell>
        </row>
        <row r="43">
          <cell r="L43">
            <v>12141.620999999999</v>
          </cell>
          <cell r="Q43" t="e">
            <v>#REF!</v>
          </cell>
          <cell r="Y43">
            <v>4641809.2860000003</v>
          </cell>
        </row>
        <row r="44">
          <cell r="L44">
            <v>0</v>
          </cell>
          <cell r="Q44" t="e">
            <v>#REF!</v>
          </cell>
          <cell r="Y44">
            <v>0</v>
          </cell>
        </row>
        <row r="45">
          <cell r="L45">
            <v>0</v>
          </cell>
          <cell r="Q45" t="e">
            <v>#REF!</v>
          </cell>
          <cell r="Y45">
            <v>0</v>
          </cell>
        </row>
        <row r="46">
          <cell r="L46">
            <v>0</v>
          </cell>
          <cell r="Q46" t="e">
            <v>#REF!</v>
          </cell>
          <cell r="Y46">
            <v>0</v>
          </cell>
        </row>
        <row r="48">
          <cell r="L48">
            <v>1246347.0989999999</v>
          </cell>
          <cell r="Q48" t="e">
            <v>#REF!</v>
          </cell>
          <cell r="Y48">
            <v>3282.598</v>
          </cell>
        </row>
        <row r="49">
          <cell r="L49">
            <v>0</v>
          </cell>
          <cell r="Q49" t="e">
            <v>#REF!</v>
          </cell>
          <cell r="Y49">
            <v>175290.41999999998</v>
          </cell>
        </row>
        <row r="50">
          <cell r="L50">
            <v>0</v>
          </cell>
          <cell r="Q50" t="e">
            <v>#REF!</v>
          </cell>
          <cell r="Y50">
            <v>3488648.6310000001</v>
          </cell>
        </row>
        <row r="51">
          <cell r="L51">
            <v>7169953.6749999998</v>
          </cell>
          <cell r="Q51" t="e">
            <v>#REF!</v>
          </cell>
          <cell r="Y51">
            <v>0</v>
          </cell>
        </row>
        <row r="52">
          <cell r="L52">
            <v>0</v>
          </cell>
          <cell r="Q52" t="e">
            <v>#REF!</v>
          </cell>
          <cell r="Y52">
            <v>31898.387999999999</v>
          </cell>
        </row>
        <row r="53">
          <cell r="L53">
            <v>13759768.784</v>
          </cell>
          <cell r="Q53" t="e">
            <v>#REF!</v>
          </cell>
          <cell r="Y53">
            <v>0</v>
          </cell>
        </row>
        <row r="54">
          <cell r="L54">
            <v>0</v>
          </cell>
          <cell r="Q54" t="e">
            <v>#REF!</v>
          </cell>
          <cell r="Y54">
            <v>732765.84</v>
          </cell>
        </row>
        <row r="55">
          <cell r="L55">
            <v>0</v>
          </cell>
          <cell r="Q55" t="e">
            <v>#REF!</v>
          </cell>
          <cell r="Y55">
            <v>211700</v>
          </cell>
        </row>
        <row r="56">
          <cell r="L56">
            <v>11611.779999999999</v>
          </cell>
          <cell r="Q56" t="e">
            <v>#REF!</v>
          </cell>
          <cell r="Y56">
            <v>47027.165999999997</v>
          </cell>
        </row>
        <row r="57">
          <cell r="L57">
            <v>0</v>
          </cell>
          <cell r="Q57" t="e">
            <v>#REF!</v>
          </cell>
          <cell r="Y57">
            <v>0</v>
          </cell>
        </row>
        <row r="58">
          <cell r="L58">
            <v>0</v>
          </cell>
          <cell r="Q58" t="e">
            <v>#REF!</v>
          </cell>
          <cell r="Y58">
            <v>0</v>
          </cell>
        </row>
        <row r="59">
          <cell r="L59">
            <v>0</v>
          </cell>
          <cell r="Q59" t="e">
            <v>#REF!</v>
          </cell>
          <cell r="Y59">
            <v>0</v>
          </cell>
        </row>
        <row r="60">
          <cell r="L60">
            <v>0</v>
          </cell>
          <cell r="Q60" t="e">
            <v>#REF!</v>
          </cell>
          <cell r="Y60">
            <v>0</v>
          </cell>
        </row>
        <row r="61">
          <cell r="L61">
            <v>0</v>
          </cell>
          <cell r="Q61" t="e">
            <v>#REF!</v>
          </cell>
          <cell r="Y61">
            <v>95017.777000000002</v>
          </cell>
        </row>
        <row r="62">
          <cell r="L62">
            <v>0</v>
          </cell>
          <cell r="Q62" t="e">
            <v>#REF!</v>
          </cell>
          <cell r="Y62">
            <v>3121.0209999999997</v>
          </cell>
        </row>
        <row r="63">
          <cell r="L63">
            <v>177617.62599999999</v>
          </cell>
          <cell r="Q63" t="e">
            <v>#REF!</v>
          </cell>
          <cell r="Y63">
            <v>0</v>
          </cell>
        </row>
        <row r="64">
          <cell r="L64">
            <v>0</v>
          </cell>
          <cell r="Q64" t="e">
            <v>#REF!</v>
          </cell>
          <cell r="Y64">
            <v>311.3</v>
          </cell>
        </row>
        <row r="65">
          <cell r="L65">
            <v>0</v>
          </cell>
          <cell r="Q65" t="e">
            <v>#REF!</v>
          </cell>
          <cell r="Y65">
            <v>0</v>
          </cell>
        </row>
        <row r="66">
          <cell r="L66">
            <v>0</v>
          </cell>
          <cell r="Q66" t="e">
            <v>#REF!</v>
          </cell>
          <cell r="Y66">
            <v>0</v>
          </cell>
        </row>
        <row r="67">
          <cell r="L67">
            <v>0</v>
          </cell>
          <cell r="Q67" t="e">
            <v>#REF!</v>
          </cell>
          <cell r="Y67">
            <v>0</v>
          </cell>
        </row>
        <row r="68">
          <cell r="L68">
            <v>0</v>
          </cell>
          <cell r="Q68" t="e">
            <v>#REF!</v>
          </cell>
          <cell r="Y68">
            <v>0</v>
          </cell>
        </row>
        <row r="69">
          <cell r="L69">
            <v>0</v>
          </cell>
          <cell r="Q69" t="e">
            <v>#REF!</v>
          </cell>
          <cell r="Y69">
            <v>0</v>
          </cell>
        </row>
        <row r="70">
          <cell r="L70">
            <v>524515.14500000002</v>
          </cell>
          <cell r="Q70" t="e">
            <v>#REF!</v>
          </cell>
          <cell r="Y70">
            <v>0</v>
          </cell>
        </row>
        <row r="71">
          <cell r="L71">
            <v>0</v>
          </cell>
          <cell r="Q71" t="e">
            <v>#REF!</v>
          </cell>
          <cell r="Y71">
            <v>0</v>
          </cell>
        </row>
        <row r="72">
          <cell r="L72">
            <v>0</v>
          </cell>
          <cell r="Q72" t="e">
            <v>#REF!</v>
          </cell>
          <cell r="Y72">
            <v>0</v>
          </cell>
        </row>
        <row r="73">
          <cell r="L73">
            <v>0</v>
          </cell>
          <cell r="Q73" t="e">
            <v>#REF!</v>
          </cell>
          <cell r="Y73">
            <v>100</v>
          </cell>
        </row>
        <row r="74">
          <cell r="L74">
            <v>0</v>
          </cell>
          <cell r="Q74" t="e">
            <v>#REF!</v>
          </cell>
          <cell r="Y74">
            <v>0</v>
          </cell>
        </row>
        <row r="75">
          <cell r="L75">
            <v>0</v>
          </cell>
          <cell r="Q75" t="e">
            <v>#REF!</v>
          </cell>
          <cell r="Y75">
            <v>0</v>
          </cell>
        </row>
        <row r="77">
          <cell r="L77">
            <v>0</v>
          </cell>
          <cell r="Q77" t="e">
            <v>#REF!</v>
          </cell>
          <cell r="Y77">
            <v>0</v>
          </cell>
        </row>
        <row r="78">
          <cell r="L78">
            <v>0</v>
          </cell>
          <cell r="Q78" t="e">
            <v>#REF!</v>
          </cell>
          <cell r="Y78">
            <v>0</v>
          </cell>
        </row>
        <row r="79">
          <cell r="L79">
            <v>0</v>
          </cell>
          <cell r="Q79" t="e">
            <v>#REF!</v>
          </cell>
          <cell r="Y79">
            <v>0</v>
          </cell>
        </row>
        <row r="80">
          <cell r="L80">
            <v>0</v>
          </cell>
          <cell r="Q80" t="e">
            <v>#REF!</v>
          </cell>
          <cell r="Y80">
            <v>132817.76799999998</v>
          </cell>
        </row>
        <row r="81">
          <cell r="L81">
            <v>0</v>
          </cell>
          <cell r="Q81" t="e">
            <v>#REF!</v>
          </cell>
          <cell r="Y81">
            <v>0</v>
          </cell>
        </row>
        <row r="82">
          <cell r="L82">
            <v>0</v>
          </cell>
          <cell r="Q82" t="e">
            <v>#REF!</v>
          </cell>
          <cell r="Y82">
            <v>0</v>
          </cell>
        </row>
        <row r="83">
          <cell r="L83">
            <v>0</v>
          </cell>
          <cell r="Q83" t="e">
            <v>#REF!</v>
          </cell>
          <cell r="Y83">
            <v>0</v>
          </cell>
        </row>
        <row r="84">
          <cell r="L84">
            <v>0</v>
          </cell>
          <cell r="Q84" t="e">
            <v>#REF!</v>
          </cell>
          <cell r="Y84">
            <v>0</v>
          </cell>
        </row>
        <row r="85">
          <cell r="L85">
            <v>11593</v>
          </cell>
          <cell r="Q85" t="e">
            <v>#REF!</v>
          </cell>
          <cell r="Y85">
            <v>11593</v>
          </cell>
        </row>
        <row r="86">
          <cell r="L86">
            <v>2396683</v>
          </cell>
          <cell r="Q86" t="e">
            <v>#REF!</v>
          </cell>
          <cell r="Y86">
            <v>2396683</v>
          </cell>
        </row>
        <row r="87">
          <cell r="L87">
            <v>244566</v>
          </cell>
          <cell r="Q87" t="e">
            <v>#REF!</v>
          </cell>
          <cell r="Y87">
            <v>244566</v>
          </cell>
        </row>
        <row r="88">
          <cell r="L88">
            <v>731613.6</v>
          </cell>
          <cell r="Q88" t="e">
            <v>#REF!</v>
          </cell>
          <cell r="Y88">
            <v>731613.6</v>
          </cell>
        </row>
        <row r="89">
          <cell r="L89">
            <v>0</v>
          </cell>
          <cell r="Q89" t="e">
            <v>#REF!</v>
          </cell>
          <cell r="Y89">
            <v>0</v>
          </cell>
        </row>
        <row r="90">
          <cell r="L90">
            <v>17900</v>
          </cell>
          <cell r="Q90" t="e">
            <v>#REF!</v>
          </cell>
          <cell r="Y90">
            <v>17900</v>
          </cell>
        </row>
        <row r="91">
          <cell r="L91">
            <v>0</v>
          </cell>
          <cell r="Q91" t="e">
            <v>#REF!</v>
          </cell>
          <cell r="Y91">
            <v>0</v>
          </cell>
        </row>
        <row r="92">
          <cell r="L92">
            <v>4721528.4210000001</v>
          </cell>
          <cell r="Q92" t="e">
            <v>#REF!</v>
          </cell>
          <cell r="Y92">
            <v>4719039.5659999996</v>
          </cell>
        </row>
        <row r="93">
          <cell r="L93">
            <v>0</v>
          </cell>
          <cell r="Q93" t="e">
            <v>#REF!</v>
          </cell>
          <cell r="Y93">
            <v>0</v>
          </cell>
        </row>
        <row r="94">
          <cell r="L94">
            <v>3732499.0830000001</v>
          </cell>
          <cell r="Q94" t="e">
            <v>#REF!</v>
          </cell>
          <cell r="Y94">
            <v>3766159.4960000003</v>
          </cell>
        </row>
        <row r="95">
          <cell r="L95">
            <v>0</v>
          </cell>
          <cell r="Q95" t="e">
            <v>#REF!</v>
          </cell>
          <cell r="Y95">
            <v>0</v>
          </cell>
        </row>
        <row r="97">
          <cell r="L97" t="str">
            <v>-</v>
          </cell>
          <cell r="Q97" t="str">
            <v>-</v>
          </cell>
          <cell r="Y97" t="str">
            <v>-</v>
          </cell>
        </row>
        <row r="98">
          <cell r="L98">
            <v>46209512.862999998</v>
          </cell>
          <cell r="Q98" t="e">
            <v>#REF!</v>
          </cell>
          <cell r="Y98">
            <v>46209512.863000005</v>
          </cell>
        </row>
        <row r="99">
          <cell r="L99" t="str">
            <v>-</v>
          </cell>
          <cell r="Q99" t="str">
            <v>-</v>
          </cell>
          <cell r="Y99" t="str">
            <v>-</v>
          </cell>
        </row>
        <row r="100">
          <cell r="L100">
            <v>46209512.862999998</v>
          </cell>
          <cell r="Q100" t="e">
            <v>#REF!</v>
          </cell>
          <cell r="Y100">
            <v>46209512.862999998</v>
          </cell>
        </row>
        <row r="101">
          <cell r="L101" t="str">
            <v>-</v>
          </cell>
          <cell r="Q101" t="str">
            <v>-</v>
          </cell>
          <cell r="Y101" t="str">
            <v>-</v>
          </cell>
        </row>
        <row r="102">
          <cell r="L102">
            <v>0</v>
          </cell>
          <cell r="Q102" t="e">
            <v>#REF!</v>
          </cell>
          <cell r="Y102">
            <v>0</v>
          </cell>
        </row>
        <row r="103">
          <cell r="L103" t="str">
            <v>-</v>
          </cell>
          <cell r="Q103" t="str">
            <v>-</v>
          </cell>
          <cell r="Y103" t="str">
            <v>-</v>
          </cell>
        </row>
        <row r="104">
          <cell r="L104">
            <v>28488660.443999998</v>
          </cell>
          <cell r="Q104" t="e">
            <v>#REF!</v>
          </cell>
          <cell r="Y104">
            <v>15679225.751</v>
          </cell>
        </row>
        <row r="105">
          <cell r="L105" t="str">
            <v>-</v>
          </cell>
          <cell r="Q105" t="str">
            <v>-</v>
          </cell>
          <cell r="Y105" t="str">
            <v>-</v>
          </cell>
        </row>
        <row r="112">
          <cell r="O112" t="str">
            <v>||\027\033\068</v>
          </cell>
        </row>
        <row r="118">
          <cell r="D118" t="e">
            <v>#REF!</v>
          </cell>
        </row>
        <row r="119">
          <cell r="D119" t="e">
            <v>#REF!</v>
          </cell>
        </row>
        <row r="120">
          <cell r="D120" t="e">
            <v>#REF!</v>
          </cell>
        </row>
        <row r="121">
          <cell r="D121" t="e">
            <v>#REF!</v>
          </cell>
        </row>
        <row r="122">
          <cell r="D122" t="e">
            <v>#REF!</v>
          </cell>
        </row>
        <row r="123">
          <cell r="D123" t="e">
            <v>#REF!</v>
          </cell>
        </row>
        <row r="124">
          <cell r="D124" t="e">
            <v>#REF!</v>
          </cell>
        </row>
        <row r="125">
          <cell r="D125" t="e">
            <v>#REF!</v>
          </cell>
        </row>
        <row r="126">
          <cell r="D126" t="e">
            <v>#REF!</v>
          </cell>
        </row>
        <row r="127">
          <cell r="D127" t="e">
            <v>#REF!</v>
          </cell>
        </row>
        <row r="128">
          <cell r="D128" t="e">
            <v>#REF!</v>
          </cell>
        </row>
        <row r="129">
          <cell r="D129" t="e">
            <v>#REF!</v>
          </cell>
        </row>
        <row r="130">
          <cell r="D130" t="e">
            <v>#REF!</v>
          </cell>
        </row>
        <row r="131">
          <cell r="D131" t="e">
            <v>#REF!</v>
          </cell>
        </row>
        <row r="132">
          <cell r="D132" t="e">
            <v>#REF!</v>
          </cell>
        </row>
        <row r="133">
          <cell r="D133" t="e">
            <v>#REF!</v>
          </cell>
        </row>
        <row r="134">
          <cell r="D134" t="e">
            <v>#REF!</v>
          </cell>
        </row>
        <row r="135">
          <cell r="D135" t="e">
            <v>#REF!</v>
          </cell>
        </row>
        <row r="136">
          <cell r="D136" t="e">
            <v>#REF!</v>
          </cell>
        </row>
        <row r="137">
          <cell r="D137" t="e">
            <v>#REF!</v>
          </cell>
        </row>
        <row r="138">
          <cell r="D138" t="e">
            <v>#REF!</v>
          </cell>
        </row>
        <row r="139">
          <cell r="D139" t="e">
            <v>#REF!</v>
          </cell>
        </row>
        <row r="140">
          <cell r="D140" t="e">
            <v>#REF!</v>
          </cell>
        </row>
        <row r="141">
          <cell r="D141" t="e">
            <v>#REF!</v>
          </cell>
        </row>
        <row r="142">
          <cell r="D142" t="e">
            <v>#REF!</v>
          </cell>
        </row>
        <row r="143">
          <cell r="D143" t="e">
            <v>#REF!</v>
          </cell>
        </row>
        <row r="144">
          <cell r="D144" t="e">
            <v>#REF!</v>
          </cell>
        </row>
        <row r="145">
          <cell r="D145" t="e">
            <v>#REF!</v>
          </cell>
        </row>
        <row r="146">
          <cell r="D146" t="e">
            <v>#REF!</v>
          </cell>
        </row>
        <row r="147">
          <cell r="D147" t="e">
            <v>#REF!</v>
          </cell>
        </row>
        <row r="148">
          <cell r="D148" t="e">
            <v>#REF!</v>
          </cell>
        </row>
        <row r="150">
          <cell r="D150" t="e">
            <v>#REF!</v>
          </cell>
        </row>
        <row r="151">
          <cell r="D151" t="e">
            <v>#REF!</v>
          </cell>
        </row>
        <row r="152">
          <cell r="D152" t="e">
            <v>#REF!</v>
          </cell>
        </row>
        <row r="153">
          <cell r="D153" t="e">
            <v>#REF!</v>
          </cell>
        </row>
        <row r="154">
          <cell r="D154" t="e">
            <v>#REF!</v>
          </cell>
        </row>
        <row r="155">
          <cell r="D155" t="e">
            <v>#REF!</v>
          </cell>
        </row>
        <row r="156">
          <cell r="D156" t="e">
            <v>#REF!</v>
          </cell>
        </row>
        <row r="157">
          <cell r="D157" t="e">
            <v>#REF!</v>
          </cell>
        </row>
        <row r="158">
          <cell r="D158" t="e">
            <v>#REF!</v>
          </cell>
        </row>
        <row r="159">
          <cell r="D159" t="e">
            <v>#REF!</v>
          </cell>
        </row>
        <row r="160">
          <cell r="D160" t="e">
            <v>#REF!</v>
          </cell>
        </row>
        <row r="161">
          <cell r="D161" t="e">
            <v>#REF!</v>
          </cell>
        </row>
        <row r="162">
          <cell r="D162" t="e">
            <v>#REF!</v>
          </cell>
        </row>
        <row r="163">
          <cell r="D163" t="e">
            <v>#REF!</v>
          </cell>
        </row>
        <row r="164">
          <cell r="D164" t="e">
            <v>#REF!</v>
          </cell>
        </row>
        <row r="165">
          <cell r="D165" t="e">
            <v>#REF!</v>
          </cell>
        </row>
        <row r="166">
          <cell r="D166" t="e">
            <v>#REF!</v>
          </cell>
        </row>
        <row r="167">
          <cell r="D167" t="e">
            <v>#REF!</v>
          </cell>
        </row>
        <row r="168">
          <cell r="D168" t="e">
            <v>#REF!</v>
          </cell>
        </row>
        <row r="169">
          <cell r="D169" t="e">
            <v>#REF!</v>
          </cell>
        </row>
        <row r="170">
          <cell r="D170" t="e">
            <v>#REF!</v>
          </cell>
        </row>
        <row r="171">
          <cell r="D171" t="e">
            <v>#REF!</v>
          </cell>
        </row>
        <row r="172">
          <cell r="D172" t="e">
            <v>#REF!</v>
          </cell>
        </row>
        <row r="173">
          <cell r="D173" t="e">
            <v>#REF!</v>
          </cell>
        </row>
        <row r="174">
          <cell r="D174" t="e">
            <v>#REF!</v>
          </cell>
        </row>
        <row r="175">
          <cell r="D175" t="e">
            <v>#REF!</v>
          </cell>
        </row>
        <row r="176">
          <cell r="D176" t="e">
            <v>#REF!</v>
          </cell>
        </row>
        <row r="177">
          <cell r="D177" t="e">
            <v>#REF!</v>
          </cell>
        </row>
        <row r="179">
          <cell r="D179" t="e">
            <v>#REF!</v>
          </cell>
        </row>
        <row r="180">
          <cell r="D180" t="e">
            <v>#REF!</v>
          </cell>
        </row>
        <row r="181">
          <cell r="D181" t="e">
            <v>#REF!</v>
          </cell>
        </row>
        <row r="182">
          <cell r="D182" t="e">
            <v>#REF!</v>
          </cell>
        </row>
        <row r="183">
          <cell r="D183" t="e">
            <v>#REF!</v>
          </cell>
        </row>
        <row r="184">
          <cell r="D184" t="e">
            <v>#REF!</v>
          </cell>
        </row>
        <row r="185">
          <cell r="D185" t="e">
            <v>#REF!</v>
          </cell>
        </row>
        <row r="186">
          <cell r="D186" t="e">
            <v>#REF!</v>
          </cell>
        </row>
        <row r="187">
          <cell r="D187" t="e">
            <v>#REF!</v>
          </cell>
        </row>
        <row r="188">
          <cell r="D188" t="e">
            <v>#REF!</v>
          </cell>
        </row>
        <row r="189">
          <cell r="D189" t="e">
            <v>#REF!</v>
          </cell>
        </row>
        <row r="190">
          <cell r="D190" t="e">
            <v>#REF!</v>
          </cell>
        </row>
        <row r="191">
          <cell r="D191" t="e">
            <v>#REF!</v>
          </cell>
        </row>
        <row r="192">
          <cell r="D192" t="e">
            <v>#REF!</v>
          </cell>
        </row>
        <row r="193">
          <cell r="D193" t="e">
            <v>#REF!</v>
          </cell>
        </row>
        <row r="194">
          <cell r="D194" t="e">
            <v>#REF!</v>
          </cell>
        </row>
        <row r="195">
          <cell r="D195" t="e">
            <v>#REF!</v>
          </cell>
        </row>
        <row r="196">
          <cell r="D196" t="e">
            <v>#REF!</v>
          </cell>
        </row>
        <row r="197">
          <cell r="D197" t="e">
            <v>#REF!</v>
          </cell>
        </row>
        <row r="199">
          <cell r="D199" t="str">
            <v>-</v>
          </cell>
        </row>
        <row r="200">
          <cell r="D200" t="e">
            <v>#REF!</v>
          </cell>
        </row>
        <row r="201">
          <cell r="D201" t="str">
            <v>-</v>
          </cell>
        </row>
        <row r="202">
          <cell r="D202" t="e">
            <v>#REF!</v>
          </cell>
        </row>
        <row r="203">
          <cell r="D203" t="str">
            <v>-</v>
          </cell>
        </row>
        <row r="204">
          <cell r="D204" t="e">
            <v>#REF!</v>
          </cell>
        </row>
        <row r="205">
          <cell r="D205" t="str">
            <v>-</v>
          </cell>
        </row>
        <row r="206">
          <cell r="D206" t="e">
            <v>#REF!</v>
          </cell>
        </row>
        <row r="207">
          <cell r="D207" t="str">
            <v>-</v>
          </cell>
        </row>
        <row r="214">
          <cell r="A214" t="str">
            <v>||\027\033\068</v>
          </cell>
        </row>
        <row r="216">
          <cell r="O216" t="str">
            <v>||\027\033\068</v>
          </cell>
        </row>
        <row r="224">
          <cell r="L224">
            <v>750000000</v>
          </cell>
          <cell r="S224">
            <v>0</v>
          </cell>
          <cell r="Y224">
            <v>4374151.68</v>
          </cell>
        </row>
        <row r="225">
          <cell r="L225">
            <v>14604455.57</v>
          </cell>
          <cell r="S225">
            <v>238769.23000000004</v>
          </cell>
          <cell r="Y225">
            <v>5513382.3399999999</v>
          </cell>
        </row>
        <row r="226">
          <cell r="L226">
            <v>0</v>
          </cell>
          <cell r="S226">
            <v>0</v>
          </cell>
          <cell r="Y226">
            <v>0</v>
          </cell>
        </row>
        <row r="227">
          <cell r="L227">
            <v>29989300</v>
          </cell>
          <cell r="S227">
            <v>0</v>
          </cell>
          <cell r="Y227">
            <v>275250074.12</v>
          </cell>
        </row>
        <row r="228">
          <cell r="L228">
            <v>5999828.9000000004</v>
          </cell>
          <cell r="S228">
            <v>0</v>
          </cell>
          <cell r="Y228">
            <v>0</v>
          </cell>
        </row>
        <row r="229">
          <cell r="L229">
            <v>78499347.74000001</v>
          </cell>
          <cell r="S229">
            <v>151235.01999999999</v>
          </cell>
          <cell r="Y229">
            <v>3645022.96</v>
          </cell>
        </row>
        <row r="230">
          <cell r="L230">
            <v>76537584</v>
          </cell>
          <cell r="S230">
            <v>603115</v>
          </cell>
          <cell r="Y230">
            <v>1361618.22</v>
          </cell>
        </row>
        <row r="231">
          <cell r="L231">
            <v>0</v>
          </cell>
          <cell r="S231">
            <v>276139.32999999996</v>
          </cell>
          <cell r="Y231">
            <v>-113225000.62</v>
          </cell>
        </row>
        <row r="232">
          <cell r="L232">
            <v>0</v>
          </cell>
          <cell r="S232">
            <v>0</v>
          </cell>
          <cell r="Y232">
            <v>0</v>
          </cell>
        </row>
        <row r="233">
          <cell r="L233">
            <v>0</v>
          </cell>
          <cell r="S233">
            <v>0</v>
          </cell>
          <cell r="Y233">
            <v>0</v>
          </cell>
        </row>
        <row r="234">
          <cell r="L234">
            <v>0</v>
          </cell>
          <cell r="S234">
            <v>48797.74</v>
          </cell>
          <cell r="Y234">
            <v>225408968.98999998</v>
          </cell>
        </row>
        <row r="235">
          <cell r="L235">
            <v>0</v>
          </cell>
          <cell r="S235">
            <v>0</v>
          </cell>
          <cell r="Y235">
            <v>920551908.37</v>
          </cell>
        </row>
        <row r="236">
          <cell r="L236">
            <v>0</v>
          </cell>
          <cell r="S236">
            <v>0</v>
          </cell>
          <cell r="Y236">
            <v>0</v>
          </cell>
        </row>
        <row r="237">
          <cell r="L237">
            <v>0</v>
          </cell>
          <cell r="S237">
            <v>34066668.909999996</v>
          </cell>
          <cell r="Y237">
            <v>0</v>
          </cell>
        </row>
        <row r="238">
          <cell r="L238">
            <v>152302001.98000002</v>
          </cell>
          <cell r="S238">
            <v>0</v>
          </cell>
          <cell r="Y238">
            <v>0</v>
          </cell>
        </row>
        <row r="239">
          <cell r="L239">
            <v>7035630.8899999997</v>
          </cell>
          <cell r="S239">
            <v>0</v>
          </cell>
          <cell r="Y239">
            <v>0</v>
          </cell>
        </row>
        <row r="240">
          <cell r="L240">
            <v>153771425.58000001</v>
          </cell>
          <cell r="S240">
            <v>3564184.18</v>
          </cell>
          <cell r="Y240">
            <v>1060405805.58</v>
          </cell>
        </row>
        <row r="241">
          <cell r="L241">
            <v>0</v>
          </cell>
          <cell r="S241">
            <v>0</v>
          </cell>
          <cell r="Y241">
            <v>0</v>
          </cell>
        </row>
        <row r="242">
          <cell r="L242">
            <v>13405415.34</v>
          </cell>
          <cell r="S242">
            <v>0</v>
          </cell>
          <cell r="Y242">
            <v>0</v>
          </cell>
        </row>
        <row r="243">
          <cell r="L243">
            <v>28733787.93</v>
          </cell>
          <cell r="S243">
            <v>0</v>
          </cell>
          <cell r="Y243">
            <v>0</v>
          </cell>
        </row>
        <row r="244">
          <cell r="L244">
            <v>2923956.48</v>
          </cell>
          <cell r="S244">
            <v>734145.86</v>
          </cell>
          <cell r="Y244">
            <v>1022124.63</v>
          </cell>
        </row>
        <row r="245">
          <cell r="L245">
            <v>8564534.7400000002</v>
          </cell>
          <cell r="S245">
            <v>12152720.940000001</v>
          </cell>
          <cell r="Y245">
            <v>14292870.289999999</v>
          </cell>
        </row>
        <row r="246">
          <cell r="L246">
            <v>0</v>
          </cell>
          <cell r="S246">
            <v>0</v>
          </cell>
          <cell r="Y246">
            <v>0</v>
          </cell>
        </row>
        <row r="247">
          <cell r="L247">
            <v>0</v>
          </cell>
          <cell r="S247">
            <v>0</v>
          </cell>
          <cell r="Y247">
            <v>0</v>
          </cell>
        </row>
        <row r="248">
          <cell r="L248">
            <v>0</v>
          </cell>
          <cell r="S248">
            <v>0</v>
          </cell>
          <cell r="Y248">
            <v>0</v>
          </cell>
        </row>
        <row r="249">
          <cell r="L249">
            <v>0</v>
          </cell>
          <cell r="S249">
            <v>0</v>
          </cell>
          <cell r="Y249">
            <v>2373570.48</v>
          </cell>
        </row>
        <row r="250">
          <cell r="L250">
            <v>0</v>
          </cell>
          <cell r="S250">
            <v>0</v>
          </cell>
          <cell r="Y250">
            <v>0</v>
          </cell>
        </row>
        <row r="251">
          <cell r="L251">
            <v>0</v>
          </cell>
          <cell r="S251">
            <v>0</v>
          </cell>
          <cell r="Y251">
            <v>0</v>
          </cell>
        </row>
        <row r="252">
          <cell r="L252">
            <v>0</v>
          </cell>
          <cell r="S252">
            <v>0</v>
          </cell>
          <cell r="Y252">
            <v>0</v>
          </cell>
        </row>
        <row r="253">
          <cell r="L253">
            <v>0</v>
          </cell>
          <cell r="S253">
            <v>0</v>
          </cell>
          <cell r="Y253">
            <v>0</v>
          </cell>
        </row>
        <row r="254">
          <cell r="L254">
            <v>0</v>
          </cell>
        </row>
        <row r="255">
          <cell r="L255">
            <v>0</v>
          </cell>
          <cell r="S255">
            <v>0</v>
          </cell>
          <cell r="Y255">
            <v>0</v>
          </cell>
        </row>
        <row r="256">
          <cell r="L256">
            <v>262079774.88000003</v>
          </cell>
          <cell r="S256">
            <v>565164.27</v>
          </cell>
          <cell r="Y256">
            <v>51089902.710000001</v>
          </cell>
        </row>
        <row r="257">
          <cell r="L257">
            <v>79878373.549999997</v>
          </cell>
          <cell r="S257">
            <v>92772.11</v>
          </cell>
          <cell r="Y257">
            <v>4039736.7600000002</v>
          </cell>
        </row>
        <row r="258">
          <cell r="L258">
            <v>0</v>
          </cell>
          <cell r="S258">
            <v>17631069.439999998</v>
          </cell>
          <cell r="Y258">
            <v>85487441.75999999</v>
          </cell>
        </row>
        <row r="259">
          <cell r="L259">
            <v>403801973.25</v>
          </cell>
          <cell r="S259">
            <v>0</v>
          </cell>
          <cell r="Y259">
            <v>0</v>
          </cell>
        </row>
        <row r="260">
          <cell r="L260">
            <v>0</v>
          </cell>
          <cell r="S260">
            <v>0</v>
          </cell>
          <cell r="Y260">
            <v>0</v>
          </cell>
        </row>
        <row r="261">
          <cell r="L261">
            <v>468410157.93000001</v>
          </cell>
          <cell r="S261">
            <v>0</v>
          </cell>
          <cell r="Y261">
            <v>0</v>
          </cell>
        </row>
        <row r="262">
          <cell r="L262">
            <v>0</v>
          </cell>
          <cell r="S262">
            <v>980981.79</v>
          </cell>
          <cell r="Y262">
            <v>0</v>
          </cell>
        </row>
        <row r="263">
          <cell r="L263">
            <v>0</v>
          </cell>
          <cell r="S263">
            <v>103160.37</v>
          </cell>
          <cell r="Y263">
            <v>149076.46</v>
          </cell>
        </row>
        <row r="264">
          <cell r="L264">
            <v>4647803.25</v>
          </cell>
          <cell r="S264">
            <v>0</v>
          </cell>
          <cell r="Y264">
            <v>0</v>
          </cell>
        </row>
        <row r="265">
          <cell r="L265">
            <v>1692190.54</v>
          </cell>
          <cell r="S265">
            <v>0</v>
          </cell>
          <cell r="Y265">
            <v>0</v>
          </cell>
        </row>
        <row r="266">
          <cell r="L266">
            <v>711810</v>
          </cell>
          <cell r="S266">
            <v>0</v>
          </cell>
          <cell r="Y266">
            <v>0</v>
          </cell>
        </row>
        <row r="267">
          <cell r="L267">
            <v>62829.71</v>
          </cell>
          <cell r="S267">
            <v>0</v>
          </cell>
          <cell r="Y267">
            <v>0</v>
          </cell>
        </row>
        <row r="268">
          <cell r="L268">
            <v>0</v>
          </cell>
          <cell r="S268">
            <v>293177.40999999997</v>
          </cell>
          <cell r="Y268">
            <v>0</v>
          </cell>
        </row>
        <row r="269">
          <cell r="L269">
            <v>141740</v>
          </cell>
          <cell r="S269">
            <v>147742.65000000002</v>
          </cell>
          <cell r="Y269">
            <v>7773113.0700000003</v>
          </cell>
        </row>
        <row r="270">
          <cell r="L270">
            <v>17670806.59</v>
          </cell>
          <cell r="S270">
            <v>9367.27</v>
          </cell>
          <cell r="Y270">
            <v>484761.88</v>
          </cell>
        </row>
        <row r="271">
          <cell r="L271">
            <v>27223197.699999999</v>
          </cell>
          <cell r="S271">
            <v>1889.69</v>
          </cell>
          <cell r="Y271">
            <v>0</v>
          </cell>
        </row>
        <row r="272">
          <cell r="L272">
            <v>0</v>
          </cell>
          <cell r="S272">
            <v>900</v>
          </cell>
          <cell r="Y272">
            <v>9850</v>
          </cell>
        </row>
        <row r="273">
          <cell r="L273">
            <v>0</v>
          </cell>
          <cell r="S273">
            <v>102405.73</v>
          </cell>
          <cell r="Y273">
            <v>0</v>
          </cell>
        </row>
        <row r="274">
          <cell r="L274">
            <v>0</v>
          </cell>
          <cell r="S274">
            <v>0</v>
          </cell>
          <cell r="Y274">
            <v>0</v>
          </cell>
        </row>
        <row r="275">
          <cell r="L275">
            <v>0</v>
          </cell>
          <cell r="S275">
            <v>0</v>
          </cell>
          <cell r="Y275">
            <v>0</v>
          </cell>
        </row>
        <row r="276">
          <cell r="L276">
            <v>0</v>
          </cell>
          <cell r="S276">
            <v>0</v>
          </cell>
          <cell r="Y276">
            <v>0</v>
          </cell>
        </row>
        <row r="277">
          <cell r="L277">
            <v>0</v>
          </cell>
          <cell r="S277">
            <v>0</v>
          </cell>
          <cell r="Y277">
            <v>0</v>
          </cell>
        </row>
        <row r="278">
          <cell r="L278">
            <v>27988442.219999999</v>
          </cell>
          <cell r="S278">
            <v>37706.78</v>
          </cell>
          <cell r="Y278">
            <v>0</v>
          </cell>
        </row>
        <row r="279">
          <cell r="L279">
            <v>2005965</v>
          </cell>
          <cell r="S279">
            <v>0</v>
          </cell>
          <cell r="Y279">
            <v>0</v>
          </cell>
        </row>
        <row r="280">
          <cell r="L280">
            <v>0</v>
          </cell>
          <cell r="S280">
            <v>0</v>
          </cell>
          <cell r="Y280">
            <v>0</v>
          </cell>
        </row>
        <row r="281">
          <cell r="L281">
            <v>11500000</v>
          </cell>
          <cell r="S281">
            <v>4336</v>
          </cell>
          <cell r="Y281">
            <v>59337.89</v>
          </cell>
        </row>
        <row r="282">
          <cell r="L282">
            <v>0</v>
          </cell>
          <cell r="S282">
            <v>0</v>
          </cell>
          <cell r="Y282">
            <v>0</v>
          </cell>
        </row>
        <row r="283">
          <cell r="L283">
            <v>0</v>
          </cell>
          <cell r="S283">
            <v>0</v>
          </cell>
          <cell r="Y283">
            <v>167240</v>
          </cell>
        </row>
        <row r="285">
          <cell r="L285">
            <v>0</v>
          </cell>
          <cell r="S285">
            <v>-90</v>
          </cell>
          <cell r="Y285">
            <v>7980</v>
          </cell>
        </row>
        <row r="286">
          <cell r="L286">
            <v>0</v>
          </cell>
          <cell r="S286">
            <v>4707.92</v>
          </cell>
          <cell r="Y286">
            <v>1060733.5</v>
          </cell>
        </row>
        <row r="287">
          <cell r="L287">
            <v>0</v>
          </cell>
          <cell r="S287">
            <v>0</v>
          </cell>
          <cell r="Y287">
            <v>1033945.04</v>
          </cell>
        </row>
        <row r="288">
          <cell r="L288">
            <v>0</v>
          </cell>
          <cell r="S288">
            <v>681241.71</v>
          </cell>
          <cell r="Y288">
            <v>39695438.049999997</v>
          </cell>
        </row>
        <row r="289">
          <cell r="L289">
            <v>0</v>
          </cell>
          <cell r="S289">
            <v>0</v>
          </cell>
          <cell r="Y289">
            <v>0</v>
          </cell>
        </row>
        <row r="290">
          <cell r="L290">
            <v>0</v>
          </cell>
          <cell r="S290">
            <v>0</v>
          </cell>
          <cell r="Y290">
            <v>0</v>
          </cell>
        </row>
        <row r="291">
          <cell r="L291">
            <v>0</v>
          </cell>
          <cell r="S291">
            <v>0</v>
          </cell>
          <cell r="Y291">
            <v>0</v>
          </cell>
        </row>
        <row r="292">
          <cell r="L292">
            <v>0</v>
          </cell>
          <cell r="S292">
            <v>0</v>
          </cell>
          <cell r="Y292">
            <v>0</v>
          </cell>
        </row>
        <row r="293">
          <cell r="L293">
            <v>0</v>
          </cell>
          <cell r="S293">
            <v>0</v>
          </cell>
          <cell r="Y293">
            <v>0</v>
          </cell>
        </row>
        <row r="294">
          <cell r="L294">
            <v>34556566.200000003</v>
          </cell>
          <cell r="S294">
            <v>1567851.3699999999</v>
          </cell>
          <cell r="Y294">
            <v>34556566.200000003</v>
          </cell>
        </row>
        <row r="295">
          <cell r="L295">
            <v>23431506</v>
          </cell>
          <cell r="S295">
            <v>50966.06</v>
          </cell>
          <cell r="Y295">
            <v>23431506</v>
          </cell>
        </row>
        <row r="296">
          <cell r="L296">
            <v>43474827</v>
          </cell>
          <cell r="S296">
            <v>0</v>
          </cell>
          <cell r="Y296">
            <v>43474827</v>
          </cell>
        </row>
        <row r="297">
          <cell r="L297">
            <v>0</v>
          </cell>
          <cell r="S297">
            <v>0</v>
          </cell>
          <cell r="Y297">
            <v>0</v>
          </cell>
        </row>
        <row r="298">
          <cell r="L298">
            <v>0</v>
          </cell>
          <cell r="S298">
            <v>0</v>
          </cell>
          <cell r="Y298">
            <v>0</v>
          </cell>
        </row>
        <row r="299">
          <cell r="L299">
            <v>0</v>
          </cell>
          <cell r="S299">
            <v>0</v>
          </cell>
          <cell r="Y299">
            <v>0</v>
          </cell>
        </row>
        <row r="300">
          <cell r="L300">
            <v>5736068.7800000003</v>
          </cell>
          <cell r="S300">
            <v>5525546.4000000004</v>
          </cell>
          <cell r="Y300">
            <v>1354351.37</v>
          </cell>
        </row>
        <row r="301">
          <cell r="L301">
            <v>0</v>
          </cell>
          <cell r="S301">
            <v>0</v>
          </cell>
          <cell r="Y301">
            <v>0</v>
          </cell>
        </row>
        <row r="302">
          <cell r="L302">
            <v>205117839.66</v>
          </cell>
          <cell r="S302">
            <v>2020487.96</v>
          </cell>
          <cell r="Y302">
            <v>247648836.68000004</v>
          </cell>
        </row>
        <row r="303">
          <cell r="L303">
            <v>0</v>
          </cell>
          <cell r="S303">
            <v>0</v>
          </cell>
          <cell r="Y303">
            <v>0</v>
          </cell>
        </row>
        <row r="305">
          <cell r="L305" t="str">
            <v>-</v>
          </cell>
          <cell r="S305" t="str">
            <v>-</v>
          </cell>
          <cell r="Y305" t="str">
            <v>-</v>
          </cell>
        </row>
        <row r="306">
          <cell r="L306">
            <v>2942499141.4099998</v>
          </cell>
          <cell r="S306">
            <v>81657161.140000015</v>
          </cell>
          <cell r="Y306">
            <v>2942499141.4100003</v>
          </cell>
        </row>
        <row r="307">
          <cell r="L307" t="str">
            <v>-</v>
          </cell>
          <cell r="S307" t="str">
            <v>-</v>
          </cell>
          <cell r="Y307" t="str">
            <v>-</v>
          </cell>
        </row>
        <row r="308">
          <cell r="L308">
            <v>2942499141.4100003</v>
          </cell>
          <cell r="S308">
            <v>81657161.140000001</v>
          </cell>
          <cell r="Y308">
            <v>2942499141.4100003</v>
          </cell>
        </row>
        <row r="309">
          <cell r="L309" t="str">
            <v>-</v>
          </cell>
          <cell r="S309" t="str">
            <v>-</v>
          </cell>
          <cell r="Y309" t="str">
            <v>-</v>
          </cell>
        </row>
        <row r="310">
          <cell r="L310">
            <v>0</v>
          </cell>
          <cell r="S310">
            <v>0</v>
          </cell>
          <cell r="Y310">
            <v>0</v>
          </cell>
        </row>
        <row r="311">
          <cell r="L311" t="str">
            <v>-</v>
          </cell>
          <cell r="S311" t="str">
            <v>-</v>
          </cell>
          <cell r="Y311" t="str">
            <v>-</v>
          </cell>
        </row>
        <row r="312">
          <cell r="L312">
            <v>1580907032.55</v>
          </cell>
          <cell r="S312">
            <v>32260014.779999997</v>
          </cell>
          <cell r="Y312">
            <v>158454723.09</v>
          </cell>
        </row>
        <row r="313">
          <cell r="L313" t="str">
            <v>-</v>
          </cell>
          <cell r="S313" t="str">
            <v>-</v>
          </cell>
          <cell r="Y313" t="str">
            <v>-</v>
          </cell>
        </row>
        <row r="318">
          <cell r="A318" t="str">
            <v>||\027\033\068</v>
          </cell>
        </row>
        <row r="320">
          <cell r="O320" t="str">
            <v>||\027\033\068</v>
          </cell>
        </row>
        <row r="326">
          <cell r="F326">
            <v>0</v>
          </cell>
        </row>
        <row r="327">
          <cell r="F327">
            <v>0</v>
          </cell>
        </row>
        <row r="328">
          <cell r="F328">
            <v>0</v>
          </cell>
          <cell r="U328">
            <v>86162.44</v>
          </cell>
        </row>
        <row r="329">
          <cell r="F329">
            <v>0</v>
          </cell>
          <cell r="S329">
            <v>16039</v>
          </cell>
          <cell r="U329">
            <v>1264365.1600000001</v>
          </cell>
        </row>
        <row r="330">
          <cell r="F330">
            <v>0</v>
          </cell>
          <cell r="S330">
            <v>20606965.59</v>
          </cell>
        </row>
        <row r="331">
          <cell r="F331">
            <v>17899376.960000001</v>
          </cell>
        </row>
        <row r="332">
          <cell r="F332">
            <v>0</v>
          </cell>
        </row>
        <row r="333">
          <cell r="F333">
            <v>2028780.7</v>
          </cell>
          <cell r="Q333">
            <v>530671.75</v>
          </cell>
          <cell r="U333">
            <v>6108409.0300000003</v>
          </cell>
        </row>
        <row r="334">
          <cell r="F334">
            <v>1401306.62</v>
          </cell>
          <cell r="Q334">
            <v>1305627.23</v>
          </cell>
          <cell r="U334">
            <v>212610.86</v>
          </cell>
        </row>
        <row r="335">
          <cell r="F335">
            <v>0</v>
          </cell>
          <cell r="S335">
            <v>12448.39</v>
          </cell>
          <cell r="U335">
            <v>259984.08</v>
          </cell>
        </row>
        <row r="336">
          <cell r="F336">
            <v>0</v>
          </cell>
        </row>
        <row r="337">
          <cell r="F337">
            <v>0</v>
          </cell>
        </row>
        <row r="338">
          <cell r="F338">
            <v>0</v>
          </cell>
          <cell r="S338">
            <v>240664.9</v>
          </cell>
          <cell r="U338">
            <v>796103.85999999987</v>
          </cell>
        </row>
        <row r="339">
          <cell r="F339">
            <v>0</v>
          </cell>
          <cell r="Q339">
            <v>31000000</v>
          </cell>
          <cell r="U339">
            <v>82952873</v>
          </cell>
        </row>
        <row r="340">
          <cell r="F340">
            <v>1970946.72</v>
          </cell>
        </row>
        <row r="341">
          <cell r="F341">
            <v>0</v>
          </cell>
          <cell r="Q341">
            <v>2500000</v>
          </cell>
          <cell r="U341">
            <v>78542994</v>
          </cell>
        </row>
        <row r="342">
          <cell r="F342">
            <v>151757.71000000002</v>
          </cell>
        </row>
        <row r="343">
          <cell r="F343">
            <v>0</v>
          </cell>
        </row>
        <row r="344">
          <cell r="F344">
            <v>2500</v>
          </cell>
          <cell r="S344">
            <v>74061550</v>
          </cell>
        </row>
        <row r="345">
          <cell r="F345">
            <v>5145</v>
          </cell>
        </row>
        <row r="346">
          <cell r="F346">
            <v>1207869.72</v>
          </cell>
        </row>
        <row r="347">
          <cell r="F347">
            <v>0</v>
          </cell>
        </row>
        <row r="348">
          <cell r="F348">
            <v>0</v>
          </cell>
          <cell r="S348">
            <v>544.37</v>
          </cell>
          <cell r="U348">
            <v>343410.21</v>
          </cell>
        </row>
        <row r="349">
          <cell r="F349">
            <v>35017.230000000003</v>
          </cell>
          <cell r="Q349">
            <v>1397920.19</v>
          </cell>
          <cell r="S349">
            <v>9674129.5500000007</v>
          </cell>
          <cell r="U349">
            <v>15834994.460000001</v>
          </cell>
        </row>
        <row r="350">
          <cell r="F350">
            <v>0</v>
          </cell>
          <cell r="S350">
            <v>171205.06</v>
          </cell>
          <cell r="U350">
            <v>21684080.039999999</v>
          </cell>
        </row>
        <row r="351">
          <cell r="F351">
            <v>11198546.82</v>
          </cell>
        </row>
        <row r="352">
          <cell r="F352">
            <v>0</v>
          </cell>
          <cell r="Q352">
            <v>75000</v>
          </cell>
        </row>
        <row r="353">
          <cell r="F353">
            <v>552770.66</v>
          </cell>
          <cell r="S353">
            <v>1378370.61</v>
          </cell>
          <cell r="U353">
            <v>16863453.329999998</v>
          </cell>
        </row>
        <row r="354">
          <cell r="F354">
            <v>0</v>
          </cell>
        </row>
        <row r="355">
          <cell r="F355">
            <v>400000</v>
          </cell>
          <cell r="S355">
            <v>24632394.239999998</v>
          </cell>
        </row>
        <row r="356">
          <cell r="F356">
            <v>5111110.4399999995</v>
          </cell>
          <cell r="Q356">
            <v>1958540.1</v>
          </cell>
        </row>
        <row r="357">
          <cell r="F357">
            <v>0</v>
          </cell>
        </row>
        <row r="358">
          <cell r="F358">
            <v>7229415.0099999998</v>
          </cell>
        </row>
        <row r="359">
          <cell r="F359">
            <v>407251.85</v>
          </cell>
        </row>
        <row r="360">
          <cell r="F360">
            <v>0</v>
          </cell>
          <cell r="Q360">
            <v>195664.03</v>
          </cell>
          <cell r="U360">
            <v>2003040.44</v>
          </cell>
        </row>
        <row r="361">
          <cell r="F361">
            <v>7132467.4700000007</v>
          </cell>
          <cell r="Q361">
            <v>24973.42</v>
          </cell>
          <cell r="U361">
            <v>9615763.3800000008</v>
          </cell>
        </row>
        <row r="362">
          <cell r="F362">
            <v>0</v>
          </cell>
          <cell r="Q362">
            <v>3219015.49</v>
          </cell>
          <cell r="S362">
            <v>9404781.0399999991</v>
          </cell>
          <cell r="U362">
            <v>11011197.130000001</v>
          </cell>
        </row>
        <row r="363">
          <cell r="F363">
            <v>5336836.7699999996</v>
          </cell>
        </row>
        <row r="364">
          <cell r="F364">
            <v>0</v>
          </cell>
          <cell r="Q364">
            <v>2185691.7599999998</v>
          </cell>
          <cell r="S364">
            <v>141500</v>
          </cell>
          <cell r="U364">
            <v>1415654</v>
          </cell>
        </row>
        <row r="365">
          <cell r="F365">
            <v>0</v>
          </cell>
        </row>
        <row r="366">
          <cell r="F366">
            <v>0</v>
          </cell>
          <cell r="U366">
            <v>5042124</v>
          </cell>
        </row>
        <row r="367">
          <cell r="F367">
            <v>90736.88</v>
          </cell>
          <cell r="S367">
            <v>253187.86</v>
          </cell>
          <cell r="U367">
            <v>8000</v>
          </cell>
        </row>
        <row r="368">
          <cell r="F368">
            <v>0</v>
          </cell>
          <cell r="U368">
            <v>7543439.2999999998</v>
          </cell>
        </row>
        <row r="369">
          <cell r="F369">
            <v>0</v>
          </cell>
        </row>
        <row r="370">
          <cell r="F370">
            <v>0</v>
          </cell>
        </row>
        <row r="371">
          <cell r="F371">
            <v>0</v>
          </cell>
        </row>
        <row r="372">
          <cell r="F372">
            <v>0</v>
          </cell>
          <cell r="Q372">
            <v>510000</v>
          </cell>
          <cell r="S372">
            <v>71538</v>
          </cell>
        </row>
        <row r="373">
          <cell r="F373">
            <v>1191469.6700000002</v>
          </cell>
          <cell r="Q373">
            <v>201954.86</v>
          </cell>
          <cell r="S373">
            <v>5605.65</v>
          </cell>
          <cell r="U373">
            <v>509739</v>
          </cell>
        </row>
        <row r="374">
          <cell r="F374">
            <v>0</v>
          </cell>
          <cell r="Q374">
            <v>5830.59</v>
          </cell>
          <cell r="S374">
            <v>935.32</v>
          </cell>
          <cell r="U374">
            <v>178071.21</v>
          </cell>
        </row>
        <row r="375">
          <cell r="F375">
            <v>0</v>
          </cell>
          <cell r="S375">
            <v>301.39999999999998</v>
          </cell>
        </row>
        <row r="376">
          <cell r="F376">
            <v>0</v>
          </cell>
          <cell r="Q376">
            <v>32646.49</v>
          </cell>
          <cell r="S376">
            <v>40</v>
          </cell>
          <cell r="U376">
            <v>12000</v>
          </cell>
        </row>
        <row r="377">
          <cell r="F377">
            <v>0</v>
          </cell>
        </row>
        <row r="378">
          <cell r="F378">
            <v>0</v>
          </cell>
        </row>
        <row r="379">
          <cell r="F379">
            <v>0</v>
          </cell>
        </row>
        <row r="380">
          <cell r="F380">
            <v>6796131.7699999996</v>
          </cell>
        </row>
        <row r="381">
          <cell r="F381">
            <v>0</v>
          </cell>
        </row>
        <row r="382">
          <cell r="F382">
            <v>0</v>
          </cell>
          <cell r="Q382">
            <v>16478.580000000002</v>
          </cell>
        </row>
        <row r="383">
          <cell r="F383">
            <v>0</v>
          </cell>
          <cell r="Q383">
            <v>169481.3</v>
          </cell>
        </row>
        <row r="384">
          <cell r="F384">
            <v>0</v>
          </cell>
          <cell r="U384">
            <v>4298</v>
          </cell>
        </row>
        <row r="385">
          <cell r="F385">
            <v>0</v>
          </cell>
        </row>
        <row r="386">
          <cell r="Q386">
            <v>110854.95</v>
          </cell>
          <cell r="U386">
            <v>326499</v>
          </cell>
        </row>
        <row r="387">
          <cell r="F387">
            <v>0</v>
          </cell>
          <cell r="U387">
            <v>17500</v>
          </cell>
        </row>
        <row r="388">
          <cell r="F388">
            <v>0</v>
          </cell>
        </row>
        <row r="389">
          <cell r="F389">
            <v>0</v>
          </cell>
          <cell r="S389">
            <v>22.92</v>
          </cell>
        </row>
        <row r="390">
          <cell r="F390">
            <v>0</v>
          </cell>
        </row>
        <row r="391">
          <cell r="F391">
            <v>0</v>
          </cell>
        </row>
        <row r="392">
          <cell r="F392">
            <v>0</v>
          </cell>
          <cell r="Q392">
            <v>19826.55</v>
          </cell>
          <cell r="S392">
            <v>7489549</v>
          </cell>
          <cell r="U392">
            <v>493689</v>
          </cell>
        </row>
        <row r="393">
          <cell r="F393">
            <v>0</v>
          </cell>
        </row>
        <row r="394">
          <cell r="F394">
            <v>0</v>
          </cell>
        </row>
        <row r="395">
          <cell r="F395">
            <v>0</v>
          </cell>
        </row>
        <row r="396">
          <cell r="F396">
            <v>1567851.3699999999</v>
          </cell>
        </row>
        <row r="397">
          <cell r="F397">
            <v>50966.06</v>
          </cell>
          <cell r="Q397">
            <v>0</v>
          </cell>
          <cell r="S397">
            <v>0</v>
          </cell>
          <cell r="U397">
            <v>0</v>
          </cell>
        </row>
        <row r="398">
          <cell r="F398">
            <v>0</v>
          </cell>
          <cell r="Q398">
            <v>18620913</v>
          </cell>
          <cell r="S398">
            <v>764286</v>
          </cell>
          <cell r="U398">
            <v>9687850</v>
          </cell>
        </row>
        <row r="399">
          <cell r="F399">
            <v>0</v>
          </cell>
          <cell r="Q399">
            <v>0</v>
          </cell>
          <cell r="S399">
            <v>10062</v>
          </cell>
          <cell r="U399">
            <v>17466800</v>
          </cell>
        </row>
        <row r="400">
          <cell r="F400">
            <v>0</v>
          </cell>
          <cell r="Q400">
            <v>658954</v>
          </cell>
          <cell r="S400">
            <v>144537</v>
          </cell>
          <cell r="U400">
            <v>15131600</v>
          </cell>
        </row>
        <row r="401">
          <cell r="F401">
            <v>0</v>
          </cell>
          <cell r="Q401">
            <v>0</v>
          </cell>
          <cell r="S401">
            <v>0</v>
          </cell>
          <cell r="U401">
            <v>0</v>
          </cell>
        </row>
        <row r="402">
          <cell r="F402">
            <v>5552534.0899999999</v>
          </cell>
          <cell r="Q402">
            <v>19672</v>
          </cell>
          <cell r="S402">
            <v>0</v>
          </cell>
          <cell r="U402">
            <v>298500</v>
          </cell>
        </row>
        <row r="403">
          <cell r="F403">
            <v>0</v>
          </cell>
        </row>
        <row r="404">
          <cell r="F404">
            <v>4336371.62</v>
          </cell>
        </row>
        <row r="405">
          <cell r="F405">
            <v>0</v>
          </cell>
        </row>
        <row r="406">
          <cell r="Q406">
            <v>2445565.4300000002</v>
          </cell>
          <cell r="S406">
            <v>10306104.33</v>
          </cell>
          <cell r="U406">
            <v>17318973.57</v>
          </cell>
        </row>
        <row r="407">
          <cell r="F407" t="str">
            <v>-</v>
          </cell>
        </row>
        <row r="408">
          <cell r="F408">
            <v>81657161.140000015</v>
          </cell>
        </row>
        <row r="409">
          <cell r="F409" t="str">
            <v>-</v>
          </cell>
          <cell r="Q409" t="str">
            <v>-</v>
          </cell>
          <cell r="S409" t="str">
            <v>-</v>
          </cell>
          <cell r="U409" t="str">
            <v>-</v>
          </cell>
        </row>
        <row r="410">
          <cell r="F410">
            <v>81657161.140000001</v>
          </cell>
          <cell r="Q410">
            <v>67205281.720000014</v>
          </cell>
          <cell r="S410">
            <v>159386762.23000002</v>
          </cell>
          <cell r="U410">
            <v>323034178.50000006</v>
          </cell>
        </row>
        <row r="411">
          <cell r="F411" t="str">
            <v>-</v>
          </cell>
          <cell r="Q411" t="str">
            <v>-</v>
          </cell>
          <cell r="S411" t="str">
            <v>-</v>
          </cell>
          <cell r="U411" t="str">
            <v>-</v>
          </cell>
        </row>
        <row r="412">
          <cell r="F412">
            <v>0</v>
          </cell>
          <cell r="Q412">
            <v>67205281.719999999</v>
          </cell>
          <cell r="S412">
            <v>159386762.22999999</v>
          </cell>
          <cell r="U412">
            <v>323034178.5</v>
          </cell>
        </row>
        <row r="413">
          <cell r="F413" t="str">
            <v>-</v>
          </cell>
          <cell r="Q413" t="str">
            <v>-</v>
          </cell>
          <cell r="S413" t="str">
            <v>-</v>
          </cell>
          <cell r="U413" t="str">
            <v>-</v>
          </cell>
        </row>
        <row r="414">
          <cell r="F414">
            <v>40741635.400000006</v>
          </cell>
          <cell r="Q414">
            <v>0</v>
          </cell>
          <cell r="S414">
            <v>0</v>
          </cell>
          <cell r="U414">
            <v>0</v>
          </cell>
        </row>
        <row r="415">
          <cell r="F415" t="str">
            <v>-</v>
          </cell>
          <cell r="Q415" t="str">
            <v>-</v>
          </cell>
          <cell r="S415" t="str">
            <v>-</v>
          </cell>
          <cell r="U415" t="str">
            <v>-</v>
          </cell>
        </row>
        <row r="416">
          <cell r="Q416">
            <v>9056804.9900000002</v>
          </cell>
          <cell r="S416">
            <v>45656112.729999997</v>
          </cell>
          <cell r="U416">
            <v>91365156.289999992</v>
          </cell>
        </row>
        <row r="417">
          <cell r="Q417" t="str">
            <v>-</v>
          </cell>
          <cell r="S417" t="str">
            <v>-</v>
          </cell>
          <cell r="U417" t="str">
            <v>-</v>
          </cell>
        </row>
        <row r="422">
          <cell r="A422" t="str">
            <v>||\027\033\068</v>
          </cell>
          <cell r="P422" t="e">
            <v>#REF!</v>
          </cell>
        </row>
        <row r="423">
          <cell r="P423" t="str">
            <v xml:space="preserve">STATEMENT OF AFFAIRS  AS ON 31ST DECEMBER, 1998 </v>
          </cell>
        </row>
        <row r="425">
          <cell r="P425" t="str">
            <v>-</v>
          </cell>
          <cell r="Q425" t="str">
            <v>-</v>
          </cell>
        </row>
        <row r="426">
          <cell r="Q426" t="str">
            <v>TOTAL ALL OVERSEAS</v>
          </cell>
        </row>
        <row r="427">
          <cell r="Q427" t="str">
            <v>PAK.RS.</v>
          </cell>
        </row>
        <row r="428">
          <cell r="P428" t="str">
            <v>HEAD OF ACCOUNTS</v>
          </cell>
          <cell r="Q428" t="str">
            <v>DECEMBER,1998</v>
          </cell>
        </row>
        <row r="429">
          <cell r="P429" t="str">
            <v>-</v>
          </cell>
          <cell r="Q429" t="str">
            <v>-</v>
          </cell>
        </row>
        <row r="430">
          <cell r="H430">
            <v>10000000</v>
          </cell>
          <cell r="P430" t="str">
            <v>A S S E T S</v>
          </cell>
        </row>
        <row r="431">
          <cell r="P431" t="str">
            <v>-----------</v>
          </cell>
        </row>
        <row r="432">
          <cell r="H432">
            <v>8000000</v>
          </cell>
          <cell r="P432" t="str">
            <v>FOREIGN CURRENCY ON HAND</v>
          </cell>
          <cell r="Q432" t="e">
            <v>#REF!</v>
          </cell>
        </row>
        <row r="433">
          <cell r="H433">
            <v>6196500</v>
          </cell>
          <cell r="P433" t="str">
            <v>CASH ON HAND</v>
          </cell>
          <cell r="Q433" t="e">
            <v>#REF!</v>
          </cell>
        </row>
        <row r="434">
          <cell r="F434">
            <v>-150056</v>
          </cell>
          <cell r="P434" t="e">
            <v>#REF!</v>
          </cell>
          <cell r="Q434" t="e">
            <v>#REF!</v>
          </cell>
        </row>
        <row r="435">
          <cell r="D435">
            <v>6095584.0599999996</v>
          </cell>
          <cell r="F435">
            <v>6786000</v>
          </cell>
          <cell r="H435">
            <v>14989292.26</v>
          </cell>
          <cell r="P435" t="e">
            <v>#REF!</v>
          </cell>
          <cell r="Q435" t="e">
            <v>#REF!</v>
          </cell>
        </row>
        <row r="436">
          <cell r="Q436" t="e">
            <v>#REF!</v>
          </cell>
        </row>
        <row r="437">
          <cell r="P437" t="str">
            <v>BALANCE WITH CENTRAL BANK</v>
          </cell>
          <cell r="Q437" t="e">
            <v>#REF!</v>
          </cell>
        </row>
        <row r="438">
          <cell r="P438" t="str">
            <v>BALANCE WITH LOCAL/OTHER BANKS</v>
          </cell>
          <cell r="Q438" t="e">
            <v>#REF!</v>
          </cell>
        </row>
        <row r="439">
          <cell r="P439" t="str">
            <v>BALANCE WITH FOREIGN BANKS</v>
          </cell>
          <cell r="Q439" t="e">
            <v>#REF!</v>
          </cell>
        </row>
        <row r="440">
          <cell r="Q440" t="e">
            <v>#REF!</v>
          </cell>
        </row>
        <row r="441">
          <cell r="P441" t="e">
            <v>#REF!</v>
          </cell>
          <cell r="Q441" t="e">
            <v>#REF!</v>
          </cell>
        </row>
        <row r="442">
          <cell r="P442" t="e">
            <v>#REF!</v>
          </cell>
          <cell r="Q442" t="e">
            <v>#REF!</v>
          </cell>
        </row>
        <row r="443">
          <cell r="P443" t="e">
            <v>#REF!</v>
          </cell>
          <cell r="Q443" t="e">
            <v>#REF!</v>
          </cell>
        </row>
        <row r="444">
          <cell r="D444">
            <v>589061.12</v>
          </cell>
          <cell r="F444">
            <v>258507.12</v>
          </cell>
          <cell r="H444">
            <v>27426723.82</v>
          </cell>
          <cell r="Q444" t="e">
            <v>#REF!</v>
          </cell>
        </row>
        <row r="445">
          <cell r="H445">
            <v>64844.52</v>
          </cell>
          <cell r="P445" t="e">
            <v>#REF!</v>
          </cell>
          <cell r="Q445" t="e">
            <v>#REF!</v>
          </cell>
        </row>
        <row r="446">
          <cell r="F446">
            <v>12324.88</v>
          </cell>
          <cell r="H446">
            <v>892474.36</v>
          </cell>
          <cell r="P446" t="str">
            <v>CALL LOAN TO BANKERS</v>
          </cell>
          <cell r="Q446" t="e">
            <v>#REF!</v>
          </cell>
        </row>
        <row r="447">
          <cell r="Q447" t="e">
            <v>#REF!</v>
          </cell>
        </row>
        <row r="448">
          <cell r="F448">
            <v>10062</v>
          </cell>
          <cell r="H448">
            <v>414196</v>
          </cell>
          <cell r="P448" t="str">
            <v>INVESTMENT-GOVT. SECURITIES</v>
          </cell>
          <cell r="Q448" t="e">
            <v>#REF!</v>
          </cell>
        </row>
        <row r="449">
          <cell r="F449">
            <v>15523</v>
          </cell>
          <cell r="H449">
            <v>682700</v>
          </cell>
          <cell r="Q449" t="e">
            <v>#REF!</v>
          </cell>
        </row>
        <row r="450">
          <cell r="D450">
            <v>2721048.53</v>
          </cell>
          <cell r="F450">
            <v>553.75</v>
          </cell>
          <cell r="H450">
            <v>1403162</v>
          </cell>
          <cell r="P450" t="str">
            <v>A D V A N C E S</v>
          </cell>
          <cell r="Q450" t="e">
            <v>#REF!</v>
          </cell>
        </row>
        <row r="451">
          <cell r="F451">
            <v>6782.83</v>
          </cell>
          <cell r="P451" t="str">
            <v>---------------</v>
          </cell>
          <cell r="Q451" t="e">
            <v>#REF!</v>
          </cell>
        </row>
        <row r="452">
          <cell r="P452" t="str">
            <v>STAFF LOANS</v>
          </cell>
          <cell r="Q452" t="e">
            <v>#REF!</v>
          </cell>
        </row>
        <row r="453">
          <cell r="D453">
            <v>596261.56999999995</v>
          </cell>
          <cell r="H453">
            <v>212969.5</v>
          </cell>
          <cell r="P453" t="str">
            <v>LOANS</v>
          </cell>
          <cell r="Q453" t="e">
            <v>#REF!</v>
          </cell>
        </row>
        <row r="454">
          <cell r="P454" t="str">
            <v>LOANS AGST.IMP.MERCH.</v>
          </cell>
          <cell r="Q454" t="e">
            <v>#REF!</v>
          </cell>
        </row>
        <row r="455">
          <cell r="F455">
            <v>16500000</v>
          </cell>
          <cell r="P455" t="str">
            <v>LOANS AGST.FOREIGN BILLS</v>
          </cell>
          <cell r="Q455" t="e">
            <v>#REF!</v>
          </cell>
        </row>
        <row r="456">
          <cell r="P456" t="str">
            <v>LOAN AGAINST PACKING CREDIT</v>
          </cell>
          <cell r="Q456" t="e">
            <v>#REF!</v>
          </cell>
        </row>
        <row r="457">
          <cell r="D457">
            <v>15293531.859999999</v>
          </cell>
          <cell r="H457">
            <v>321132.86</v>
          </cell>
          <cell r="P457" t="str">
            <v>LOANS AGST.TRUST RECEIPTS</v>
          </cell>
          <cell r="Q457" t="e">
            <v>#REF!</v>
          </cell>
        </row>
        <row r="458">
          <cell r="Q458" t="e">
            <v>#REF!</v>
          </cell>
        </row>
        <row r="459">
          <cell r="F459">
            <v>95366438.319999993</v>
          </cell>
          <cell r="P459" t="e">
            <v>#REF!</v>
          </cell>
          <cell r="Q459" t="e">
            <v>#REF!</v>
          </cell>
        </row>
        <row r="460">
          <cell r="F460">
            <v>5630447.4800000004</v>
          </cell>
          <cell r="H460">
            <v>169396.52</v>
          </cell>
          <cell r="P460" t="e">
            <v>#REF!</v>
          </cell>
          <cell r="Q460" t="e">
            <v>#REF!</v>
          </cell>
        </row>
        <row r="461">
          <cell r="Q461" t="e">
            <v>#REF!</v>
          </cell>
        </row>
        <row r="462">
          <cell r="D462">
            <v>95633.94</v>
          </cell>
          <cell r="H462">
            <v>28751359.390000001</v>
          </cell>
          <cell r="Q462" t="e">
            <v>#REF!</v>
          </cell>
        </row>
        <row r="464">
          <cell r="P464" t="str">
            <v>TEMPORARY OVERDRAFT</v>
          </cell>
          <cell r="Q464" t="e">
            <v>#REF!</v>
          </cell>
        </row>
        <row r="465">
          <cell r="D465">
            <v>2344254.56</v>
          </cell>
          <cell r="F465">
            <v>12346621.640000001</v>
          </cell>
          <cell r="H465">
            <v>67223061.109999999</v>
          </cell>
          <cell r="P465" t="str">
            <v>CLEAN OVERDRAFT</v>
          </cell>
          <cell r="Q465" t="e">
            <v>#REF!</v>
          </cell>
        </row>
        <row r="466">
          <cell r="H466">
            <v>12526860.02</v>
          </cell>
          <cell r="P466" t="str">
            <v>SANCTIONED OVERDRAFT</v>
          </cell>
          <cell r="Q466" t="e">
            <v>#REF!</v>
          </cell>
        </row>
        <row r="467">
          <cell r="H467">
            <v>68045916.120000005</v>
          </cell>
          <cell r="Q467" t="e">
            <v>#REF!</v>
          </cell>
        </row>
        <row r="468">
          <cell r="H468">
            <v>64697.73</v>
          </cell>
          <cell r="P468" t="str">
            <v>PAD (OVERDUE IFDBC)</v>
          </cell>
          <cell r="Q468" t="e">
            <v>#REF!</v>
          </cell>
        </row>
        <row r="469">
          <cell r="P469" t="str">
            <v>INLAND BILLS PURCHASED</v>
          </cell>
          <cell r="Q469" t="e">
            <v>#REF!</v>
          </cell>
        </row>
        <row r="470">
          <cell r="H470">
            <v>218779</v>
          </cell>
          <cell r="P470" t="str">
            <v>PAYMENT AGST. DOCUMENTS</v>
          </cell>
          <cell r="Q470" t="e">
            <v>#REF!</v>
          </cell>
        </row>
        <row r="471">
          <cell r="P471" t="str">
            <v>FOREIGN BILLS PUR/DISCOUNTED</v>
          </cell>
          <cell r="Q471" t="e">
            <v>#REF!</v>
          </cell>
        </row>
        <row r="472">
          <cell r="P472" t="str">
            <v>LOCAL BILLS DISCOUNTED</v>
          </cell>
          <cell r="Q472" t="e">
            <v>#REF!</v>
          </cell>
        </row>
        <row r="473">
          <cell r="H473">
            <v>14975</v>
          </cell>
          <cell r="Q473" t="e">
            <v>#REF!</v>
          </cell>
        </row>
        <row r="474">
          <cell r="P474" t="str">
            <v>OTHER ASSETS</v>
          </cell>
          <cell r="Q474" t="e">
            <v>#REF!</v>
          </cell>
        </row>
        <row r="475">
          <cell r="P475" t="str">
            <v>------------</v>
          </cell>
          <cell r="Q475" t="e">
            <v>#REF!</v>
          </cell>
        </row>
        <row r="476">
          <cell r="P476" t="str">
            <v>IMMOVABLE PROPERTY</v>
          </cell>
          <cell r="Q476" t="e">
            <v>#REF!</v>
          </cell>
        </row>
        <row r="477">
          <cell r="D477">
            <v>106271.18</v>
          </cell>
          <cell r="F477">
            <v>316344</v>
          </cell>
          <cell r="H477">
            <v>2015950</v>
          </cell>
          <cell r="P477" t="str">
            <v>FURNITURE &amp; FIXTURE</v>
          </cell>
          <cell r="Q477" t="e">
            <v>#REF!</v>
          </cell>
        </row>
        <row r="478">
          <cell r="P478" t="str">
            <v>STOCK OF STATIONERY</v>
          </cell>
          <cell r="Q478" t="e">
            <v>#REF!</v>
          </cell>
        </row>
        <row r="479">
          <cell r="D479">
            <v>14800000</v>
          </cell>
          <cell r="P479" t="str">
            <v>STAMPS ON HAND</v>
          </cell>
          <cell r="Q479" t="e">
            <v>#REF!</v>
          </cell>
        </row>
        <row r="480">
          <cell r="D480">
            <v>1350000</v>
          </cell>
          <cell r="P480" t="str">
            <v>ADVANCE DEPOSITS</v>
          </cell>
          <cell r="Q480" t="e">
            <v>#REF!</v>
          </cell>
        </row>
        <row r="481">
          <cell r="P481" t="str">
            <v>LEASE HOLD IMPROVEMENT</v>
          </cell>
          <cell r="Q481" t="e">
            <v>#REF!</v>
          </cell>
        </row>
        <row r="482">
          <cell r="Q482" t="e">
            <v>#REF!</v>
          </cell>
        </row>
        <row r="483">
          <cell r="Q483" t="e">
            <v>#REF!</v>
          </cell>
        </row>
        <row r="484">
          <cell r="D484">
            <v>527659.87</v>
          </cell>
          <cell r="F484">
            <v>13079232.449999999</v>
          </cell>
          <cell r="H484">
            <v>10026787.970000001</v>
          </cell>
          <cell r="P484" t="str">
            <v>SUSPENSE ACCOUNT</v>
          </cell>
          <cell r="Q484" t="e">
            <v>#REF!</v>
          </cell>
        </row>
        <row r="485">
          <cell r="P485" t="str">
            <v>----------------</v>
          </cell>
          <cell r="Q485" t="e">
            <v>#REF!</v>
          </cell>
        </row>
        <row r="486">
          <cell r="P486" t="str">
            <v>SUNDRY DEBTORS</v>
          </cell>
          <cell r="Q486" t="e">
            <v>#REF!</v>
          </cell>
        </row>
        <row r="487">
          <cell r="H487">
            <v>967000</v>
          </cell>
          <cell r="P487" t="str">
            <v>D.D.PAID WITHOUT ADVICE</v>
          </cell>
          <cell r="Q487" t="e">
            <v>#REF!</v>
          </cell>
        </row>
        <row r="488">
          <cell r="P488" t="str">
            <v>D.DS. CANCELLED</v>
          </cell>
          <cell r="Q488" t="e">
            <v>#REF!</v>
          </cell>
        </row>
        <row r="489">
          <cell r="F489">
            <v>206880</v>
          </cell>
          <cell r="P489" t="str">
            <v>ADVANCE AGST. T.A.BILLS/SALARY</v>
          </cell>
          <cell r="Q489" t="e">
            <v>#REF!</v>
          </cell>
        </row>
        <row r="490">
          <cell r="P490" t="str">
            <v>CLEARING/T.D.ADJUSTMENTS</v>
          </cell>
          <cell r="Q490" t="e">
            <v>#REF!</v>
          </cell>
        </row>
        <row r="491">
          <cell r="P491" t="str">
            <v>ADVANCE RENT PAID</v>
          </cell>
          <cell r="Q491" t="e">
            <v>#REF!</v>
          </cell>
        </row>
        <row r="493">
          <cell r="P493" t="str">
            <v>POSTAGE/TELEPHONE/PETTY CASH</v>
          </cell>
          <cell r="Q493" t="e">
            <v>#REF!</v>
          </cell>
        </row>
        <row r="494">
          <cell r="P494" t="str">
            <v>LEGAL EXPENSES</v>
          </cell>
          <cell r="Q494" t="e">
            <v>#REF!</v>
          </cell>
        </row>
        <row r="495">
          <cell r="P495" t="str">
            <v>OTHERS</v>
          </cell>
          <cell r="Q495" t="e">
            <v>#REF!</v>
          </cell>
        </row>
        <row r="496">
          <cell r="P496" t="e">
            <v>#REF!</v>
          </cell>
          <cell r="Q496" t="e">
            <v>#REF!</v>
          </cell>
        </row>
        <row r="497">
          <cell r="Q497" t="e">
            <v>#REF!</v>
          </cell>
        </row>
        <row r="498">
          <cell r="Q498" t="e">
            <v>#REF!</v>
          </cell>
        </row>
        <row r="499">
          <cell r="P499" t="str">
            <v xml:space="preserve">C O N T R A </v>
          </cell>
          <cell r="Q499" t="e">
            <v>#REF!</v>
          </cell>
        </row>
        <row r="500">
          <cell r="D500">
            <v>18620913</v>
          </cell>
          <cell r="F500">
            <v>764286</v>
          </cell>
          <cell r="H500">
            <v>9687850</v>
          </cell>
          <cell r="P500" t="str">
            <v>-----------</v>
          </cell>
          <cell r="Q500" t="e">
            <v>#REF!</v>
          </cell>
        </row>
        <row r="501">
          <cell r="F501">
            <v>10062</v>
          </cell>
          <cell r="H501">
            <v>17466800</v>
          </cell>
          <cell r="P501" t="str">
            <v>BILLS LODGED</v>
          </cell>
          <cell r="Q501" t="e">
            <v>#REF!</v>
          </cell>
        </row>
        <row r="502">
          <cell r="D502">
            <v>658954</v>
          </cell>
          <cell r="F502">
            <v>144537</v>
          </cell>
          <cell r="H502">
            <v>15131600</v>
          </cell>
          <cell r="P502" t="str">
            <v>FOREIGN BILLS LODGED</v>
          </cell>
          <cell r="Q502" t="e">
            <v>#REF!</v>
          </cell>
        </row>
        <row r="503">
          <cell r="P503" t="str">
            <v>CURTOMER'S LIABILITY L.G.</v>
          </cell>
          <cell r="Q503" t="e">
            <v>#REF!</v>
          </cell>
        </row>
        <row r="504">
          <cell r="D504">
            <v>19672</v>
          </cell>
          <cell r="H504">
            <v>298500</v>
          </cell>
          <cell r="P504" t="str">
            <v>CUSTOMER'S LIABILITY L.C.</v>
          </cell>
          <cell r="Q504" t="e">
            <v>#REF!</v>
          </cell>
        </row>
        <row r="505">
          <cell r="P505" t="str">
            <v>CUSTOMER'S LIABILITY L.C.(GOVT)</v>
          </cell>
          <cell r="Q505" t="e">
            <v>#REF!</v>
          </cell>
        </row>
        <row r="506">
          <cell r="P506" t="str">
            <v>CUSTOMER'S LIABILITY S.G.</v>
          </cell>
          <cell r="Q506" t="e">
            <v>#REF!</v>
          </cell>
        </row>
        <row r="507">
          <cell r="Q507" t="e">
            <v>#REF!</v>
          </cell>
        </row>
        <row r="508">
          <cell r="D508">
            <v>3386436.03</v>
          </cell>
          <cell r="F508">
            <v>8082215.7599999998</v>
          </cell>
          <cell r="H508">
            <v>19820650.32</v>
          </cell>
          <cell r="P508" t="str">
            <v>MAIN OFFICE ACCOUNT</v>
          </cell>
          <cell r="Q508" t="e">
            <v>#REF!</v>
          </cell>
        </row>
        <row r="509">
          <cell r="Q509" t="e">
            <v>#REF!</v>
          </cell>
        </row>
        <row r="510">
          <cell r="P510" t="str">
            <v>EXPENDITURE ACCOUNT</v>
          </cell>
          <cell r="Q510" t="e">
            <v>#REF!</v>
          </cell>
        </row>
        <row r="511">
          <cell r="D511" t="str">
            <v>-</v>
          </cell>
          <cell r="F511" t="str">
            <v>-</v>
          </cell>
          <cell r="H511" t="str">
            <v>-</v>
          </cell>
          <cell r="P511" t="str">
            <v>INCOME ACCOUNT (DEBIT)</v>
          </cell>
          <cell r="Q511" t="e">
            <v>#REF!</v>
          </cell>
        </row>
        <row r="512">
          <cell r="D512">
            <v>67205281.719999999</v>
          </cell>
          <cell r="F512">
            <v>159386762.22999996</v>
          </cell>
          <cell r="H512">
            <v>323034178.5</v>
          </cell>
        </row>
        <row r="513">
          <cell r="D513" t="str">
            <v>-</v>
          </cell>
          <cell r="F513" t="str">
            <v>-</v>
          </cell>
          <cell r="H513" t="str">
            <v>-</v>
          </cell>
          <cell r="P513" t="str">
            <v>-</v>
          </cell>
          <cell r="Q513" t="str">
            <v>-</v>
          </cell>
        </row>
        <row r="514">
          <cell r="D514">
            <v>67205281.719999999</v>
          </cell>
          <cell r="F514">
            <v>159386762.22999999</v>
          </cell>
          <cell r="H514">
            <v>323034178.5</v>
          </cell>
          <cell r="P514" t="str">
            <v>TOTAL ASSETS</v>
          </cell>
          <cell r="Q514" t="e">
            <v>#REF!</v>
          </cell>
        </row>
        <row r="515">
          <cell r="D515" t="str">
            <v>-</v>
          </cell>
          <cell r="F515" t="str">
            <v>-</v>
          </cell>
          <cell r="H515" t="str">
            <v>-</v>
          </cell>
          <cell r="P515" t="str">
            <v>-</v>
          </cell>
          <cell r="Q515" t="str">
            <v>-</v>
          </cell>
        </row>
        <row r="516">
          <cell r="D516">
            <v>0</v>
          </cell>
          <cell r="F516">
            <v>0</v>
          </cell>
          <cell r="H516">
            <v>0</v>
          </cell>
          <cell r="P516" t="str">
            <v>ASSETS</v>
          </cell>
          <cell r="Q516" t="e">
            <v>#REF!</v>
          </cell>
        </row>
        <row r="517">
          <cell r="D517" t="str">
            <v>-</v>
          </cell>
          <cell r="F517" t="str">
            <v>-</v>
          </cell>
          <cell r="H517" t="str">
            <v>-</v>
          </cell>
          <cell r="P517" t="str">
            <v>-</v>
          </cell>
          <cell r="Q517" t="str">
            <v>-</v>
          </cell>
        </row>
        <row r="518">
          <cell r="D518">
            <v>21639791.579999998</v>
          </cell>
          <cell r="F518">
            <v>130147261.02</v>
          </cell>
          <cell r="H518">
            <v>208199493.94999999</v>
          </cell>
          <cell r="P518" t="str">
            <v>DIFFERENCE</v>
          </cell>
          <cell r="Q518" t="e">
            <v>#REF!</v>
          </cell>
        </row>
        <row r="519">
          <cell r="D519" t="str">
            <v>-</v>
          </cell>
          <cell r="F519" t="str">
            <v>-</v>
          </cell>
          <cell r="H519" t="str">
            <v>-</v>
          </cell>
          <cell r="P519" t="str">
            <v>-</v>
          </cell>
          <cell r="Q519" t="str">
            <v>-</v>
          </cell>
        </row>
        <row r="520">
          <cell r="P520" t="str">
            <v>ADVANCES</v>
          </cell>
          <cell r="Q520" t="e">
            <v>#REF!</v>
          </cell>
        </row>
        <row r="521">
          <cell r="P521" t="str">
            <v>-</v>
          </cell>
          <cell r="Q521" t="str">
            <v>-</v>
          </cell>
        </row>
        <row r="522">
          <cell r="P522" t="str">
            <v>INTER BRANCH ADVANCES</v>
          </cell>
          <cell r="Q522" t="e">
            <v>#REF!</v>
          </cell>
        </row>
        <row r="523">
          <cell r="P523" t="str">
            <v>NET ADVANCES</v>
          </cell>
          <cell r="Q523" t="e">
            <v>#REF!</v>
          </cell>
        </row>
        <row r="524">
          <cell r="B524" t="str">
            <v>UNITED BANK LIMITED  FINANCE DIVISION (OVERSEAS BRANCHES)</v>
          </cell>
        </row>
        <row r="525">
          <cell r="B525" t="str">
            <v xml:space="preserve">STATEMENT OF AFFAIRS  AS ON 31ST DECEMBER, 1998 </v>
          </cell>
        </row>
        <row r="527">
          <cell r="B527" t="str">
            <v>-</v>
          </cell>
          <cell r="D527" t="str">
            <v>-</v>
          </cell>
        </row>
        <row r="528">
          <cell r="D528" t="str">
            <v>TOTAL ALL OVERSEAS</v>
          </cell>
        </row>
        <row r="529">
          <cell r="D529" t="str">
            <v>PAK.RS.</v>
          </cell>
        </row>
        <row r="530">
          <cell r="B530" t="str">
            <v>HEAD OF ACCOUNTS</v>
          </cell>
          <cell r="D530" t="str">
            <v>DECEMBER,1998</v>
          </cell>
        </row>
        <row r="531">
          <cell r="B531" t="str">
            <v>-</v>
          </cell>
          <cell r="D531" t="str">
            <v>-</v>
          </cell>
        </row>
        <row r="532">
          <cell r="B532" t="str">
            <v>LIABILITIES</v>
          </cell>
        </row>
        <row r="533">
          <cell r="B533" t="str">
            <v>-----------</v>
          </cell>
        </row>
        <row r="534">
          <cell r="B534" t="str">
            <v>CAPITAL</v>
          </cell>
          <cell r="D534" t="e">
            <v>#REF!</v>
          </cell>
        </row>
        <row r="535">
          <cell r="B535" t="str">
            <v>PROFIT (UNREMITTED)</v>
          </cell>
          <cell r="D535" t="e">
            <v>#REF!</v>
          </cell>
        </row>
        <row r="536">
          <cell r="B536" t="str">
            <v>RESERVE FOR CAPITAL REQUIREMENT</v>
          </cell>
          <cell r="D536" t="e">
            <v>#REF!</v>
          </cell>
        </row>
        <row r="537">
          <cell r="B537" t="str">
            <v>LEGAL RESERVE</v>
          </cell>
          <cell r="D537" t="e">
            <v>#REF!</v>
          </cell>
        </row>
        <row r="538">
          <cell r="B538" t="str">
            <v>EXCHANGE FLUCTUATION RESERVE</v>
          </cell>
          <cell r="D538" t="e">
            <v>#REF!</v>
          </cell>
        </row>
        <row r="539">
          <cell r="B539" t="str">
            <v>PROVISION FOR BAD DEBTS</v>
          </cell>
          <cell r="D539" t="e">
            <v>#REF!</v>
          </cell>
        </row>
        <row r="540">
          <cell r="B540" t="str">
            <v>PROVISION L.G. CLAIM LOSSES</v>
          </cell>
          <cell r="D540" t="e">
            <v>#REF!</v>
          </cell>
        </row>
        <row r="541">
          <cell r="B541" t="str">
            <v>CAPITAL AND OTHER FUNDS - UK</v>
          </cell>
          <cell r="D541" t="e">
            <v>#REF!</v>
          </cell>
        </row>
        <row r="542">
          <cell r="B542" t="str">
            <v>GENERAL PROVISION - UK</v>
          </cell>
          <cell r="D542" t="e">
            <v>#REF!</v>
          </cell>
        </row>
        <row r="543">
          <cell r="D543" t="e">
            <v>#REF!</v>
          </cell>
        </row>
        <row r="544">
          <cell r="D544" t="e">
            <v>#REF!</v>
          </cell>
        </row>
        <row r="545">
          <cell r="D545" t="e">
            <v>#REF!</v>
          </cell>
        </row>
        <row r="546">
          <cell r="B546" t="str">
            <v>D E P O S I T S</v>
          </cell>
          <cell r="D546" t="e">
            <v>#REF!</v>
          </cell>
        </row>
        <row r="547">
          <cell r="B547" t="str">
            <v>---------------</v>
          </cell>
          <cell r="D547" t="e">
            <v>#REF!</v>
          </cell>
        </row>
        <row r="548">
          <cell r="B548" t="str">
            <v>CURRENT DEPOSITS</v>
          </cell>
          <cell r="D548" t="e">
            <v>#REF!</v>
          </cell>
        </row>
        <row r="549">
          <cell r="B549" t="str">
            <v>CALL DEPOSITS</v>
          </cell>
          <cell r="D549" t="e">
            <v>#REF!</v>
          </cell>
        </row>
        <row r="550">
          <cell r="B550" t="str">
            <v>FOREIGN CURRENCY CURRENT DEPOSITS</v>
          </cell>
          <cell r="D550" t="e">
            <v>#REF!</v>
          </cell>
        </row>
        <row r="551">
          <cell r="B551" t="str">
            <v xml:space="preserve"> </v>
          </cell>
          <cell r="D551" t="e">
            <v>#REF!</v>
          </cell>
        </row>
        <row r="552">
          <cell r="B552" t="str">
            <v>MARGIN ON L.G.</v>
          </cell>
          <cell r="D552" t="e">
            <v>#REF!</v>
          </cell>
        </row>
        <row r="553">
          <cell r="B553" t="str">
            <v>MARGIN ON L.C.</v>
          </cell>
          <cell r="D553" t="e">
            <v>#REF!</v>
          </cell>
        </row>
        <row r="554">
          <cell r="B554" t="str">
            <v>SUNDRY CREDITOR</v>
          </cell>
          <cell r="D554" t="e">
            <v>#REF!</v>
          </cell>
        </row>
        <row r="555">
          <cell r="B555" t="str">
            <v>OTHERS</v>
          </cell>
          <cell r="D555" t="e">
            <v>#REF!</v>
          </cell>
        </row>
        <row r="556">
          <cell r="D556" t="e">
            <v>#REF!</v>
          </cell>
        </row>
        <row r="557">
          <cell r="B557" t="str">
            <v>DEPOSITS FROM BANKS-CURRENT</v>
          </cell>
          <cell r="D557" t="e">
            <v>#REF!</v>
          </cell>
        </row>
        <row r="558">
          <cell r="B558" t="str">
            <v>DEPOSITS FROM BANKS-CALL</v>
          </cell>
          <cell r="D558" t="e">
            <v>#REF!</v>
          </cell>
        </row>
        <row r="559">
          <cell r="B559" t="str">
            <v>DEPOSITS FROM BANKS-TIME</v>
          </cell>
          <cell r="D559" t="e">
            <v>#REF!</v>
          </cell>
        </row>
        <row r="560">
          <cell r="D560" t="e">
            <v>#REF!</v>
          </cell>
        </row>
        <row r="561">
          <cell r="B561" t="str">
            <v>DEPOSITS FROM BRANCHES-CURRENT</v>
          </cell>
          <cell r="D561" t="e">
            <v>#REF!</v>
          </cell>
        </row>
        <row r="562">
          <cell r="B562" t="str">
            <v>DEPOSITS FROM BRANCHES-CALL</v>
          </cell>
          <cell r="D562" t="e">
            <v>#REF!</v>
          </cell>
        </row>
        <row r="563">
          <cell r="B563" t="str">
            <v>DEPOSITS FROM BRANCHES-FIXED</v>
          </cell>
          <cell r="D563" t="e">
            <v>#REF!</v>
          </cell>
        </row>
        <row r="564">
          <cell r="B564" t="str">
            <v>HEAD OFFICE DEPOSITS</v>
          </cell>
          <cell r="D564" t="e">
            <v>#REF!</v>
          </cell>
        </row>
        <row r="565">
          <cell r="D565">
            <v>0</v>
          </cell>
        </row>
        <row r="566">
          <cell r="B566" t="str">
            <v>SAVING BANK DEPOSITS</v>
          </cell>
          <cell r="D566" t="e">
            <v>#REF!</v>
          </cell>
        </row>
        <row r="567">
          <cell r="B567" t="str">
            <v>FOREIGN CURRENCY S.B.DEPOSITS</v>
          </cell>
          <cell r="D567" t="e">
            <v>#REF!</v>
          </cell>
        </row>
        <row r="568">
          <cell r="D568" t="e">
            <v>#REF!</v>
          </cell>
        </row>
        <row r="569">
          <cell r="B569" t="str">
            <v>FIXED DEPOSITS</v>
          </cell>
          <cell r="D569" t="e">
            <v>#REF!</v>
          </cell>
        </row>
        <row r="570">
          <cell r="B570" t="str">
            <v>SHORT TERM DEPOSITS</v>
          </cell>
          <cell r="D570" t="e">
            <v>#REF!</v>
          </cell>
        </row>
        <row r="571">
          <cell r="B571" t="str">
            <v>FOREIGN CURRENCY FIXED DEPOSITS</v>
          </cell>
          <cell r="D571" t="e">
            <v>#REF!</v>
          </cell>
        </row>
        <row r="572">
          <cell r="B572" t="str">
            <v>F.CURRENCY SHORT TERM DEP.</v>
          </cell>
          <cell r="D572" t="e">
            <v>#REF!</v>
          </cell>
        </row>
        <row r="573">
          <cell r="D573" t="e">
            <v>#REF!</v>
          </cell>
        </row>
        <row r="574">
          <cell r="B574" t="str">
            <v>PAY ORDERS ISSUED</v>
          </cell>
          <cell r="D574" t="e">
            <v>#REF!</v>
          </cell>
        </row>
        <row r="575">
          <cell r="B575" t="str">
            <v>PAY SLIPS ISSUED</v>
          </cell>
          <cell r="D575" t="e">
            <v>#REF!</v>
          </cell>
        </row>
        <row r="576">
          <cell r="B576" t="str">
            <v>DEMAND DRAFTS PAYABLE</v>
          </cell>
          <cell r="D576" t="e">
            <v>#REF!</v>
          </cell>
        </row>
        <row r="577">
          <cell r="B577" t="str">
            <v>TELEGRAPHIC TRANSFERS</v>
          </cell>
          <cell r="D577" t="e">
            <v>#REF!</v>
          </cell>
        </row>
        <row r="578">
          <cell r="B578" t="str">
            <v>MAIL TRANSFER</v>
          </cell>
          <cell r="D578" t="e">
            <v>#REF!</v>
          </cell>
        </row>
        <row r="579">
          <cell r="B579" t="str">
            <v>FOREIGN MAIL TRANSFERS</v>
          </cell>
          <cell r="D579" t="e">
            <v>#REF!</v>
          </cell>
        </row>
        <row r="580">
          <cell r="B580" t="str">
            <v>B/P - HEAD OFFICE</v>
          </cell>
          <cell r="D580" t="e">
            <v>#REF!</v>
          </cell>
        </row>
        <row r="581">
          <cell r="B581" t="str">
            <v>ADJUSTING ACCOUNT CREDIT</v>
          </cell>
          <cell r="D581" t="e">
            <v>#REF!</v>
          </cell>
        </row>
        <row r="582">
          <cell r="D582" t="e">
            <v>#REF!</v>
          </cell>
        </row>
        <row r="583">
          <cell r="B583" t="str">
            <v>BORROWINGS FROM BANKS</v>
          </cell>
          <cell r="D583" t="e">
            <v>#REF!</v>
          </cell>
        </row>
        <row r="584">
          <cell r="B584" t="str">
            <v>BORROWINGS FROM BRANCHES</v>
          </cell>
          <cell r="D584" t="e">
            <v>#REF!</v>
          </cell>
        </row>
        <row r="585">
          <cell r="D585" t="e">
            <v>#REF!</v>
          </cell>
        </row>
        <row r="586">
          <cell r="B586" t="str">
            <v>OTHER LIABILITIES</v>
          </cell>
          <cell r="D586" t="e">
            <v>#REF!</v>
          </cell>
        </row>
        <row r="587">
          <cell r="B587" t="str">
            <v>-----------------</v>
          </cell>
          <cell r="D587" t="e">
            <v>#REF!</v>
          </cell>
        </row>
        <row r="588">
          <cell r="B588" t="str">
            <v>INTEREST ON CLASSIFIED ADVANCES</v>
          </cell>
          <cell r="D588" t="e">
            <v>#REF!</v>
          </cell>
        </row>
        <row r="589">
          <cell r="B589" t="str">
            <v>PROVISION FOR TAX</v>
          </cell>
          <cell r="D589" t="e">
            <v>#REF!</v>
          </cell>
        </row>
        <row r="590">
          <cell r="B590" t="str">
            <v>ACCMULATED DEPRECIATION ON F/F</v>
          </cell>
          <cell r="D590" t="e">
            <v>#REF!</v>
          </cell>
        </row>
        <row r="591">
          <cell r="B591" t="str">
            <v>OTHERS</v>
          </cell>
          <cell r="D591" t="e">
            <v>#REF!</v>
          </cell>
        </row>
        <row r="592">
          <cell r="B592" t="str">
            <v>CONTRA CASH ATM</v>
          </cell>
          <cell r="D592" t="e">
            <v>#REF!</v>
          </cell>
        </row>
        <row r="593">
          <cell r="B593" t="str">
            <v>PROV.FOR DIMUNATION VAL.</v>
          </cell>
          <cell r="D593" t="e">
            <v>#REF!</v>
          </cell>
        </row>
        <row r="594">
          <cell r="D594">
            <v>0</v>
          </cell>
        </row>
        <row r="595">
          <cell r="B595" t="str">
            <v>BALANCE OF LOCAL/OTHER BANKS</v>
          </cell>
          <cell r="D595" t="e">
            <v>#REF!</v>
          </cell>
        </row>
        <row r="596">
          <cell r="B596" t="str">
            <v>BALANCE OF FOREIGN BANKS</v>
          </cell>
          <cell r="D596" t="e">
            <v>#REF!</v>
          </cell>
        </row>
        <row r="597">
          <cell r="D597" t="e">
            <v>#REF!</v>
          </cell>
        </row>
        <row r="598">
          <cell r="B598" t="str">
            <v>BALANCE OF LOCAL UBL BRS.</v>
          </cell>
          <cell r="D598" t="e">
            <v>#REF!</v>
          </cell>
        </row>
        <row r="599">
          <cell r="B599" t="str">
            <v>BALANCE OF FOREIGN UBL BRS.</v>
          </cell>
          <cell r="D599" t="e">
            <v>#REF!</v>
          </cell>
        </row>
        <row r="600">
          <cell r="D600" t="e">
            <v>#REF!</v>
          </cell>
        </row>
        <row r="601">
          <cell r="B601" t="str">
            <v xml:space="preserve">C O N T R A </v>
          </cell>
          <cell r="D601" t="e">
            <v>#REF!</v>
          </cell>
        </row>
        <row r="602">
          <cell r="B602" t="str">
            <v>-----------</v>
          </cell>
          <cell r="D602" t="e">
            <v>#REF!</v>
          </cell>
        </row>
        <row r="603">
          <cell r="B603" t="str">
            <v>BILLS FOR COLLECTION</v>
          </cell>
          <cell r="D603" t="e">
            <v>#REF!</v>
          </cell>
        </row>
        <row r="604">
          <cell r="B604" t="str">
            <v>FOREIGN BILLS FOR COLLECTION</v>
          </cell>
          <cell r="D604" t="e">
            <v>#REF!</v>
          </cell>
        </row>
        <row r="605">
          <cell r="B605" t="str">
            <v>BANKER'S LIABILITY L.G.</v>
          </cell>
          <cell r="D605" t="e">
            <v>#REF!</v>
          </cell>
        </row>
        <row r="606">
          <cell r="B606" t="str">
            <v>BANKER'S LIABILITY L.C.</v>
          </cell>
          <cell r="D606" t="e">
            <v>#REF!</v>
          </cell>
        </row>
        <row r="607">
          <cell r="B607" t="str">
            <v>BANKER'S LIABILITY L.C.(GOVT.)</v>
          </cell>
          <cell r="D607" t="e">
            <v>#REF!</v>
          </cell>
        </row>
        <row r="608">
          <cell r="B608" t="str">
            <v>BANKER'S LIABILITY S.G.</v>
          </cell>
          <cell r="D608" t="e">
            <v>#REF!</v>
          </cell>
        </row>
        <row r="609">
          <cell r="D609" t="e">
            <v>#REF!</v>
          </cell>
        </row>
        <row r="610">
          <cell r="B610" t="str">
            <v>MAIN OFFICE ACCOUNT</v>
          </cell>
          <cell r="D610" t="e">
            <v>#REF!</v>
          </cell>
        </row>
        <row r="611">
          <cell r="D611" t="e">
            <v>#REF!</v>
          </cell>
        </row>
        <row r="612">
          <cell r="B612" t="str">
            <v>INCOME ACCOUNT</v>
          </cell>
          <cell r="D612" t="e">
            <v>#REF!</v>
          </cell>
        </row>
        <row r="613">
          <cell r="B613" t="str">
            <v>EXPENDITURE A/C. (CREDIT)</v>
          </cell>
          <cell r="D613" t="e">
            <v>#REF!</v>
          </cell>
        </row>
        <row r="614">
          <cell r="D614">
            <v>0</v>
          </cell>
        </row>
        <row r="615">
          <cell r="B615" t="str">
            <v>-</v>
          </cell>
          <cell r="D615" t="str">
            <v>-</v>
          </cell>
        </row>
        <row r="616">
          <cell r="B616" t="str">
            <v>TOTAL LIABILITIES</v>
          </cell>
          <cell r="D616" t="e">
            <v>#REF!</v>
          </cell>
        </row>
        <row r="617">
          <cell r="B617" t="str">
            <v>-</v>
          </cell>
          <cell r="D617" t="str">
            <v>-</v>
          </cell>
        </row>
        <row r="618">
          <cell r="B618" t="str">
            <v>LIABILITIES</v>
          </cell>
          <cell r="D618" t="e">
            <v>#REF!</v>
          </cell>
        </row>
        <row r="619">
          <cell r="B619" t="str">
            <v>-</v>
          </cell>
          <cell r="D619" t="str">
            <v>-</v>
          </cell>
        </row>
        <row r="620">
          <cell r="B620" t="str">
            <v>DIFFERENCE</v>
          </cell>
          <cell r="D620" t="e">
            <v>#REF!</v>
          </cell>
        </row>
        <row r="621">
          <cell r="B621" t="str">
            <v>-</v>
          </cell>
          <cell r="D621" t="str">
            <v>-</v>
          </cell>
        </row>
        <row r="622">
          <cell r="B622" t="str">
            <v>GROSS DEPOSITS</v>
          </cell>
          <cell r="D622" t="e">
            <v>#REF!</v>
          </cell>
        </row>
        <row r="623">
          <cell r="B623" t="str">
            <v>-</v>
          </cell>
          <cell r="D623" t="str">
            <v>-</v>
          </cell>
        </row>
        <row r="624">
          <cell r="B624" t="str">
            <v>INTER BRANCH DEPOSITS</v>
          </cell>
          <cell r="D624" t="e">
            <v>#REF!</v>
          </cell>
        </row>
        <row r="625">
          <cell r="B625" t="str">
            <v>NET DEPOSITS</v>
          </cell>
          <cell r="D625"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ed ac"/>
      <sheetName val="Graph (2)"/>
      <sheetName val="Graph"/>
      <sheetName val="Reasons"/>
      <sheetName val="exchequers"/>
      <sheetName val="tran"/>
      <sheetName val="working"/>
      <sheetName val="CGI"/>
      <sheetName val="PLBS"/>
      <sheetName val="BSC"/>
      <sheetName val="Variation with Budget"/>
      <sheetName val="PLC"/>
      <sheetName val="CFC"/>
      <sheetName val="production"/>
      <sheetName val="Cash Flow"/>
      <sheetName val="Anlysis"/>
      <sheetName val="Transactions - Assoc Concerns"/>
      <sheetName val="Trial Balance"/>
      <sheetName val="Database - Tran"/>
      <sheetName val="BS Commentary"/>
      <sheetName val="P&amp;L Commentary"/>
      <sheetName val="Profit Loss - Balance Sheet"/>
      <sheetName val="Printed Accounts Front"/>
      <sheetName val="Printed Accounts_ Back"/>
      <sheetName val="P_L Commentary"/>
      <sheetName val="TRANS"/>
      <sheetName val="Graph - Commentory"/>
      <sheetName val="Graph - Board of Director"/>
      <sheetName val="Printed_ac"/>
      <sheetName val="Graph_(2)"/>
      <sheetName val="Variation_with_Budget"/>
      <sheetName val="Cash_Flow"/>
      <sheetName val="Transactions_-_Assoc_Concerns"/>
      <sheetName val="Trial_Balance"/>
      <sheetName val="Database_-_Tran"/>
      <sheetName val="BS_Commentary"/>
      <sheetName val="P&amp;L_Commentary"/>
      <sheetName val="Profit_Loss_-_Balance_Sheet"/>
      <sheetName val="Printed_Accounts_Front"/>
      <sheetName val="Printed_Accounts__Back"/>
      <sheetName val="P_L_Commentary"/>
      <sheetName val="Grouping"/>
      <sheetName val="Detail"/>
      <sheetName val="Top Sheet"/>
      <sheetName val="Shares-AFS"/>
      <sheetName val="Tickmarks"/>
      <sheetName val="TB"/>
      <sheetName val="Printed_ac1"/>
      <sheetName val="Graph_(2)1"/>
      <sheetName val="Variation_with_Budget1"/>
      <sheetName val="Cash_Flow1"/>
      <sheetName val="Transactions_-_Assoc_Concerns1"/>
      <sheetName val="Trial_Balance1"/>
      <sheetName val="Database_-_Tran1"/>
      <sheetName val="BS_Commentary1"/>
      <sheetName val="P&amp;L_Commentary1"/>
      <sheetName val="Profit_Loss_-_Balance_Sheet1"/>
      <sheetName val="Printed_Accounts_Front1"/>
      <sheetName val="Printed_Accounts__Back1"/>
      <sheetName val="Graph_-_Commentory"/>
      <sheetName val="Graph_-_Board_of_Director"/>
      <sheetName val="P_L_Commentary1"/>
      <sheetName val="2009-2010"/>
      <sheetName val="Monthly Stocks-Product Basis"/>
      <sheetName val="COPY"/>
      <sheetName val="FOLDER~1"/>
      <sheetName val="RC-0997"/>
      <sheetName val="Graph_-_Commentory1"/>
      <sheetName val="Graph_-_Board_of_Director1"/>
      <sheetName val="Variation_with_Budget2"/>
      <sheetName val="Printed_ac2"/>
      <sheetName val="Graph_(2)2"/>
      <sheetName val="Cash_Flow2"/>
      <sheetName val="Transactions_-_Assoc_Concerns2"/>
      <sheetName val="Trial_Balance2"/>
      <sheetName val="Database_-_Tran2"/>
      <sheetName val="BS_Commentary2"/>
      <sheetName val="P&amp;L_Commentary2"/>
      <sheetName val="Profit_Loss_-_Balance_Sheet2"/>
      <sheetName val="Printed_Accounts_Front2"/>
      <sheetName val="Printed_Accounts__Back2"/>
      <sheetName val="P_L_Commentary2"/>
      <sheetName val="Top_Sheet"/>
      <sheetName val="Graph_-_Commentory2"/>
      <sheetName val="Graph_-_Board_of_Director2"/>
      <sheetName val="Variation_with_Budget3"/>
      <sheetName val="Printed_ac3"/>
      <sheetName val="Graph_(2)3"/>
      <sheetName val="Cash_Flow3"/>
      <sheetName val="Transactions_-_Assoc_Concerns3"/>
      <sheetName val="Trial_Balance3"/>
      <sheetName val="Database_-_Tran3"/>
      <sheetName val="BS_Commentary3"/>
      <sheetName val="P&amp;L_Commentary3"/>
      <sheetName val="Profit_Loss_-_Balance_Sheet3"/>
      <sheetName val="Printed_Accounts_Front3"/>
      <sheetName val="Printed_Accounts__Back3"/>
      <sheetName val="P_L_Commentary3"/>
      <sheetName val="Top_Sheet1"/>
      <sheetName val="Graph_-_Commentory3"/>
      <sheetName val="Graph_-_Board_of_Director3"/>
      <sheetName val="Variation_with_Budget4"/>
      <sheetName val="Printed_ac4"/>
      <sheetName val="Graph_(2)4"/>
      <sheetName val="Cash_Flow4"/>
      <sheetName val="Transactions_-_Assoc_Concerns4"/>
      <sheetName val="Trial_Balance4"/>
      <sheetName val="Database_-_Tran4"/>
      <sheetName val="BS_Commentary4"/>
      <sheetName val="P&amp;L_Commentary4"/>
      <sheetName val="Profit_Loss_-_Balance_Sheet4"/>
      <sheetName val="Printed_Accounts_Front4"/>
      <sheetName val="Printed_Accounts__Back4"/>
      <sheetName val="P_L_Commentary4"/>
      <sheetName val="Top_Sheet2"/>
      <sheetName val="Graph_-_Commentory4"/>
      <sheetName val="Graph_-_Board_of_Director4"/>
      <sheetName val="Variation_with_Budget5"/>
      <sheetName val="Printed_ac5"/>
      <sheetName val="Graph_(2)5"/>
      <sheetName val="Cash_Flow5"/>
      <sheetName val="Transactions_-_Assoc_Concerns5"/>
      <sheetName val="Trial_Balance5"/>
      <sheetName val="Database_-_Tran5"/>
      <sheetName val="BS_Commentary5"/>
      <sheetName val="P&amp;L_Commentary5"/>
      <sheetName val="Profit_Loss_-_Balance_Sheet5"/>
      <sheetName val="Printed_Accounts_Front5"/>
      <sheetName val="Printed_Accounts__Back5"/>
      <sheetName val="P_L_Commentary5"/>
      <sheetName val="Top_Sheet3"/>
      <sheetName val="Graph_-_Commentory5"/>
      <sheetName val="Graph_-_Board_of_Director5"/>
      <sheetName val="Variation_with_Budget6"/>
      <sheetName val="Printed_ac6"/>
      <sheetName val="Graph_(2)6"/>
      <sheetName val="Cash_Flow6"/>
      <sheetName val="Transactions_-_Assoc_Concerns6"/>
      <sheetName val="Trial_Balance6"/>
      <sheetName val="Database_-_Tran6"/>
      <sheetName val="BS_Commentary6"/>
      <sheetName val="P&amp;L_Commentary6"/>
      <sheetName val="Profit_Loss_-_Balance_Sheet6"/>
      <sheetName val="Printed_Accounts_Front6"/>
      <sheetName val="Printed_Accounts__Back6"/>
      <sheetName val="P_L_Commentary6"/>
      <sheetName val="Top_Sheet4"/>
      <sheetName val="Graph_-_Commentory6"/>
      <sheetName val="Graph_-_Board_of_Director6"/>
      <sheetName val="Variation_with_Budget7"/>
      <sheetName val="Printed_ac7"/>
      <sheetName val="Graph_(2)7"/>
      <sheetName val="Cash_Flow7"/>
      <sheetName val="Transactions_-_Assoc_Concerns7"/>
      <sheetName val="Trial_Balance7"/>
      <sheetName val="Database_-_Tran7"/>
      <sheetName val="BS_Commentary7"/>
      <sheetName val="P&amp;L_Commentary7"/>
      <sheetName val="Profit_Loss_-_Balance_Sheet7"/>
      <sheetName val="Printed_Accounts_Front7"/>
      <sheetName val="Printed_Accounts__Back7"/>
      <sheetName val="P_L_Commentary7"/>
      <sheetName val="Top_Sheet5"/>
      <sheetName val="Graph_-_Commentory7"/>
      <sheetName val="Graph_-_Board_of_Director7"/>
      <sheetName val="Variation_with_Budget8"/>
      <sheetName val="Printed_ac8"/>
      <sheetName val="Graph_(2)8"/>
      <sheetName val="Cash_Flow8"/>
      <sheetName val="Transactions_-_Assoc_Concerns8"/>
      <sheetName val="Trial_Balance8"/>
      <sheetName val="Database_-_Tran8"/>
      <sheetName val="BS_Commentary8"/>
      <sheetName val="P&amp;L_Commentary8"/>
      <sheetName val="Profit_Loss_-_Balance_Sheet8"/>
      <sheetName val="Printed_Accounts_Front8"/>
      <sheetName val="Printed_Accounts__Back8"/>
      <sheetName val="P_L_Commentary8"/>
      <sheetName val="Top_Sheet6"/>
      <sheetName val="Graph_-_Commentory9"/>
      <sheetName val="Graph_-_Board_of_Director9"/>
      <sheetName val="Variation_with_Budget10"/>
      <sheetName val="Printed_ac10"/>
      <sheetName val="Graph_(2)10"/>
      <sheetName val="Cash_Flow10"/>
      <sheetName val="Transactions_-_Assoc_Concerns10"/>
      <sheetName val="Trial_Balance10"/>
      <sheetName val="Database_-_Tran10"/>
      <sheetName val="BS_Commentary10"/>
      <sheetName val="P&amp;L_Commentary10"/>
      <sheetName val="Profit_Loss_-_Balance_Sheet10"/>
      <sheetName val="Printed_Accounts_Front10"/>
      <sheetName val="Printed_Accounts__Back10"/>
      <sheetName val="P_L_Commentary10"/>
      <sheetName val="Top_Sheet8"/>
      <sheetName val="Graph_-_Commentory8"/>
      <sheetName val="Graph_-_Board_of_Director8"/>
      <sheetName val="Variation_with_Budget9"/>
      <sheetName val="Printed_ac9"/>
      <sheetName val="Graph_(2)9"/>
      <sheetName val="Cash_Flow9"/>
      <sheetName val="Transactions_-_Assoc_Concerns9"/>
      <sheetName val="Trial_Balance9"/>
      <sheetName val="Database_-_Tran9"/>
      <sheetName val="BS_Commentary9"/>
      <sheetName val="P&amp;L_Commentary9"/>
      <sheetName val="Profit_Loss_-_Balance_Sheet9"/>
      <sheetName val="Printed_Accounts_Front9"/>
      <sheetName val="Printed_Accounts__Back9"/>
      <sheetName val="P_L_Commentary9"/>
      <sheetName val="Top_Sheet7"/>
      <sheetName val="Graph_-_Commentory10"/>
      <sheetName val="Graph_-_Board_of_Director10"/>
      <sheetName val="Variation_with_Budget11"/>
      <sheetName val="Printed_ac11"/>
      <sheetName val="Graph_(2)11"/>
      <sheetName val="Cash_Flow11"/>
      <sheetName val="Transactions_-_Assoc_Concerns11"/>
      <sheetName val="Trial_Balance11"/>
      <sheetName val="Database_-_Tran11"/>
      <sheetName val="BS_Commentary11"/>
      <sheetName val="P&amp;L_Commentary11"/>
      <sheetName val="Profit_Loss_-_Balance_Sheet11"/>
      <sheetName val="Printed_Accounts_Front11"/>
      <sheetName val="Printed_Accounts__Back11"/>
      <sheetName val="P_L_Commentary11"/>
      <sheetName val="Top_Sheet9"/>
      <sheetName val="Graph_-_Commentory11"/>
      <sheetName val="Graph_-_Board_of_Director11"/>
      <sheetName val="Variation_with_Budget12"/>
      <sheetName val="Printed_ac12"/>
      <sheetName val="Graph_(2)12"/>
      <sheetName val="Cash_Flow12"/>
      <sheetName val="Transactions_-_Assoc_Concerns12"/>
      <sheetName val="Trial_Balance12"/>
      <sheetName val="Database_-_Tran12"/>
      <sheetName val="BS_Commentary12"/>
      <sheetName val="P&amp;L_Commentary12"/>
      <sheetName val="Profit_Loss_-_Balance_Sheet12"/>
      <sheetName val="Printed_Accounts_Front12"/>
      <sheetName val="Printed_Accounts__Back12"/>
      <sheetName val="P_L_Commentary12"/>
      <sheetName val="Top_Sheet10"/>
      <sheetName val="Graph_-_Commentory13"/>
      <sheetName val="Graph_-_Board_of_Director13"/>
      <sheetName val="Variation_with_Budget14"/>
      <sheetName val="Printed_ac14"/>
      <sheetName val="Graph_(2)14"/>
      <sheetName val="Cash_Flow14"/>
      <sheetName val="Transactions_-_Assoc_Concerns14"/>
      <sheetName val="Trial_Balance14"/>
      <sheetName val="Database_-_Tran14"/>
      <sheetName val="BS_Commentary14"/>
      <sheetName val="P&amp;L_Commentary14"/>
      <sheetName val="Profit_Loss_-_Balance_Sheet14"/>
      <sheetName val="Printed_Accounts_Front14"/>
      <sheetName val="Printed_Accounts__Back14"/>
      <sheetName val="P_L_Commentary14"/>
      <sheetName val="Top_Sheet12"/>
      <sheetName val="Graph_-_Commentory12"/>
      <sheetName val="Graph_-_Board_of_Director12"/>
      <sheetName val="Variation_with_Budget13"/>
      <sheetName val="Printed_ac13"/>
      <sheetName val="Graph_(2)13"/>
      <sheetName val="Cash_Flow13"/>
      <sheetName val="Transactions_-_Assoc_Concerns13"/>
      <sheetName val="Trial_Balance13"/>
      <sheetName val="Database_-_Tran13"/>
      <sheetName val="BS_Commentary13"/>
      <sheetName val="P&amp;L_Commentary13"/>
      <sheetName val="Profit_Loss_-_Balance_Sheet13"/>
      <sheetName val="Printed_Accounts_Front13"/>
      <sheetName val="Printed_Accounts__Back13"/>
      <sheetName val="P_L_Commentary13"/>
      <sheetName val="Top_Sheet11"/>
      <sheetName val="Monthly_Stocks-Product_Basis"/>
      <sheetName val="Notes 1-25"/>
      <sheetName val="Summary"/>
      <sheetName val="Travelling Data"/>
      <sheetName val="Data Sheet"/>
      <sheetName val="Travelling DV"/>
      <sheetName val="Revenue-Fire-Marine-Motor"/>
      <sheetName val="acct"/>
      <sheetName val="DS"/>
      <sheetName val="KeyData"/>
      <sheetName val="Sheet2"/>
      <sheetName val="FP Analysis"/>
      <sheetName val="PAYROLL TZS"/>
      <sheetName val="Accounts"/>
      <sheetName val="Lead Sheet"/>
      <sheetName val="Segment Wise"/>
      <sheetName val="Sheet1 (2)"/>
      <sheetName val="P&amp;L_Commentary15"/>
      <sheetName val="Printed_ac15"/>
      <sheetName val="Graph_(2)15"/>
      <sheetName val="Variation_with_Budget15"/>
      <sheetName val="Cash_Flow15"/>
      <sheetName val="Transactions_-_Assoc_Concerns15"/>
      <sheetName val="Trial_Balance15"/>
      <sheetName val="Database_-_Tran15"/>
      <sheetName val="BS_Commentary15"/>
      <sheetName val="Profit_Loss_-_Balance_Sheet15"/>
      <sheetName val="Printed_Accounts_Front15"/>
      <sheetName val="Printed_Accounts__Back15"/>
      <sheetName val="P_L_Commentary15"/>
      <sheetName val="Graph_-_Commentory14"/>
      <sheetName val="Graph_-_Board_of_Director14"/>
      <sheetName val="Top_Sheet13"/>
      <sheetName val="Monthly_Stocks-Product_Basis1"/>
      <sheetName val="Notes_1-25"/>
      <sheetName val="Travelling_Data"/>
      <sheetName val="Data_Sheet"/>
      <sheetName val="Travelling_DV"/>
      <sheetName val="Lead_Sheet"/>
      <sheetName val="FP_Analysis"/>
      <sheetName val="PAYROLL_TZS"/>
      <sheetName val="Segment_Wise"/>
      <sheetName val="Accounting Policy"/>
      <sheetName val="PopList"/>
      <sheetName val="SUMM-2"/>
      <sheetName val="Reference"/>
      <sheetName val="FX"/>
      <sheetName val="Financial analysis (CFO)"/>
      <sheetName val="뜃맟뭁돽띿맟?-BLDG"/>
      <sheetName val="Pivot values"/>
      <sheetName val="DO Thatta 19-20"/>
      <sheetName val="Pivot_values"/>
      <sheetName val=" System note"/>
      <sheetName val="TB-HHGR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UAE"/>
      <sheetName val="LS-UK"/>
      <sheetName val="0"/>
      <sheetName val="PIB&amp;A.G.ZURICH"/>
      <sheetName val="LS-OTHERS"/>
      <sheetName val="Sheet1"/>
      <sheetName val="LS-TOTAL"/>
      <sheetName val="a"/>
      <sheetName val="LS_UAE"/>
      <sheetName val="#REF"/>
      <sheetName val="PKRV"/>
      <sheetName val="BSDOMOVS"/>
      <sheetName val="Abu Dhabi"/>
      <sheetName val="5 TO 36"/>
      <sheetName val="BS"/>
      <sheetName val="FF"/>
      <sheetName val="PIB&amp;A_G_ZURICH"/>
      <sheetName val="PIB&amp;A_G_ZURICH1"/>
      <sheetName val="Balance sheet UAE"/>
      <sheetName val="Maturity profile assump"/>
      <sheetName val="Furniture"/>
      <sheetName val="34-38.2"/>
      <sheetName val="PIB&amp;A_G_ZURICH2"/>
      <sheetName val="Abu_Dhabi"/>
      <sheetName val="5_TO_36"/>
      <sheetName val="Tables"/>
      <sheetName val="Rating"/>
      <sheetName val="Note 9.2.4-9.2.7"/>
      <sheetName val="II- INV CO"/>
      <sheetName val="Sum"/>
      <sheetName val="I-B"/>
      <sheetName val="I-BR"/>
      <sheetName val="30-34"/>
      <sheetName val="15-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Deposits"/>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NV-OTHER ASSETS "/>
      <sheetName val="BS-DOM"/>
      <sheetName val="BS-OVS"/>
      <sheetName val="BSCOMBINED "/>
      <sheetName val="#REF"/>
      <sheetName val="T-BILL"/>
      <sheetName val="I-BR"/>
      <sheetName val="List"/>
      <sheetName val="Sheet1"/>
      <sheetName val="AL905"/>
      <sheetName val="Abu Dhabi"/>
      <sheetName val="1-bwb(cb)"/>
      <sheetName val="INPUT"/>
      <sheetName val="29-30"/>
      <sheetName val="Lookups"/>
      <sheetName val="DD110"/>
      <sheetName val="FEb"/>
      <sheetName val="PARTWISE BREAKUP"/>
      <sheetName val="Sheet4"/>
      <sheetName val="Sheet2"/>
      <sheetName val="Lists"/>
      <sheetName val="Implied Rate"/>
      <sheetName val="A-C CODE &amp; NAME"/>
      <sheetName val="actual (2)"/>
      <sheetName val="I-B"/>
    </sheetNames>
    <sheetDataSet>
      <sheetData sheetId="0">
        <row r="140">
          <cell r="I140">
            <v>-9419269.4538429994</v>
          </cell>
        </row>
      </sheetData>
      <sheetData sheetId="1"/>
      <sheetData sheetId="2">
        <row r="140">
          <cell r="I140">
            <v>-9419269.4538429994</v>
          </cell>
        </row>
        <row r="177">
          <cell r="I177">
            <v>39476829171.10128</v>
          </cell>
        </row>
        <row r="182">
          <cell r="I182">
            <v>74718888.259252995</v>
          </cell>
        </row>
        <row r="193">
          <cell r="I193">
            <v>79956479.800536931</v>
          </cell>
        </row>
        <row r="196">
          <cell r="I196">
            <v>2633790152.157959</v>
          </cell>
        </row>
        <row r="197">
          <cell r="I197">
            <v>6599648252.119422</v>
          </cell>
        </row>
        <row r="198">
          <cell r="I198">
            <v>463566743.09803283</v>
          </cell>
        </row>
        <row r="199">
          <cell r="I199">
            <v>6367721.818</v>
          </cell>
        </row>
        <row r="200">
          <cell r="I200">
            <v>95192233.803413495</v>
          </cell>
        </row>
        <row r="201">
          <cell r="I201">
            <v>51267040.075999998</v>
          </cell>
        </row>
        <row r="207">
          <cell r="I207">
            <v>317107479.20281661</v>
          </cell>
        </row>
        <row r="209">
          <cell r="I209">
            <v>110807297.04154299</v>
          </cell>
        </row>
        <row r="214">
          <cell r="I214">
            <v>21149381.779200003</v>
          </cell>
        </row>
        <row r="215">
          <cell r="I215">
            <v>73022605.164682999</v>
          </cell>
        </row>
        <row r="216">
          <cell r="I216">
            <v>69670823.155003294</v>
          </cell>
        </row>
        <row r="225">
          <cell r="I225">
            <v>194377888288.28598</v>
          </cell>
        </row>
        <row r="227">
          <cell r="I227">
            <v>50072068724.377579</v>
          </cell>
        </row>
        <row r="233">
          <cell r="I233">
            <v>8162134108.7328329</v>
          </cell>
        </row>
        <row r="236">
          <cell r="I236">
            <v>6596108605.3126411</v>
          </cell>
        </row>
        <row r="239">
          <cell r="I239">
            <v>21721232244.269104</v>
          </cell>
        </row>
        <row r="240">
          <cell r="I240">
            <v>65740342829.488098</v>
          </cell>
        </row>
        <row r="241">
          <cell r="I241">
            <v>87461575073.757202</v>
          </cell>
        </row>
        <row r="242">
          <cell r="I242">
            <v>-21721232244.269104</v>
          </cell>
        </row>
        <row r="256">
          <cell r="I256">
            <v>573620076.34338379</v>
          </cell>
        </row>
        <row r="279">
          <cell r="I279">
            <v>609810626.86105835</v>
          </cell>
        </row>
        <row r="281">
          <cell r="I281">
            <v>629352970.96508241</v>
          </cell>
        </row>
        <row r="284">
          <cell r="I284">
            <v>135928861.80949962</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Market Rates"/>
      <sheetName val="I-BR"/>
      <sheetName val="I-B"/>
      <sheetName val="Sheet4"/>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heet"/>
      <sheetName val="p&amp;loss"/>
      <sheetName val="cash flow"/>
      <sheetName val="Not 3-30 (2)"/>
      <sheetName val="Not 6.1-30"/>
      <sheetName val="Not 10-11"/>
      <sheetName val="Not-21.1 - 23"/>
      <sheetName val="Not 24-26"/>
      <sheetName val="Not 27"/>
      <sheetName val="I.R.R"/>
      <sheetName val="garbag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
      <sheetName val="Top Sheet"/>
      <sheetName val="Verification"/>
      <sheetName val="MUS Calculations- Figure 5410.1"/>
      <sheetName val="MUS Selections"/>
      <sheetName val="Population"/>
      <sheetName val="Sampling Sheet"/>
      <sheetName val="Tickmarks"/>
      <sheetName val="CMA_SampleDesign"/>
      <sheetName val="DialogInsert"/>
    </sheetNames>
    <sheetDataSet>
      <sheetData sheetId="0"/>
      <sheetData sheetId="1"/>
      <sheetData sheetId="2"/>
      <sheetData sheetId="3" refreshError="1">
        <row r="1568">
          <cell r="D1568">
            <v>129642392.75999998</v>
          </cell>
          <cell r="H1568">
            <v>-499999.99999996647</v>
          </cell>
        </row>
      </sheetData>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Income Tax"/>
      <sheetName val="DTLBSNW"/>
      <sheetName val="Adv to vendor"/>
      <sheetName val="BSNW"/>
      <sheetName val="Balance Sheet"/>
      <sheetName val="Assets Liab"/>
      <sheetName val="Other Income"/>
      <sheetName val="Cash Flow  HOH"/>
      <sheetName val="Prov Liab"/>
      <sheetName val="Dealers Sumry"/>
      <sheetName val="Dealer Agencies"/>
      <sheetName val="PNL Taksh"/>
      <sheetName val="HOH Balance She"/>
      <sheetName val="HOH     P  L"/>
      <sheetName val="FixedAssets"/>
      <sheetName val="Budget 2001-02"/>
      <sheetName val="Half yearly "/>
      <sheetName val="Ratio Analysis"/>
      <sheetName val="Statiscal Data"/>
      <sheetName val="CKD Tax Comput"/>
      <sheetName val="Deferred Tax"/>
      <sheetName val="ProfitProv"/>
      <sheetName val="DTLP&amp;LNW"/>
      <sheetName val="P&amp;LNW"/>
      <sheetName val="ProdlineNW"/>
      <sheetName val="Profit Loss"/>
      <sheetName val="Final Accounts"/>
      <sheetName val="GP Analysis"/>
      <sheetName val="Summary Gp Anal"/>
      <sheetName val="FundsNW"/>
      <sheetName val="CFNW"/>
      <sheetName val="MISJUL2"/>
      <sheetName val="P&amp;L Commentary"/>
      <sheetName val="P&amp;L"/>
      <sheetName val="Excel_BuiltIn_Print_Area_44"/>
      <sheetName val="Break-up"/>
      <sheetName val="Note 4-5"/>
      <sheetName val="adm "/>
      <sheetName val="F&amp;F"/>
      <sheetName val="98aug-M2"/>
      <sheetName val="Revenue-Fire-Marine-Motor"/>
      <sheetName val="Toyota PL ckd"/>
      <sheetName val="TOTAL P&amp;L"/>
      <sheetName val="Input"/>
      <sheetName val="Invetory level"/>
      <sheetName val="Acquirer"/>
      <sheetName val="Combined"/>
      <sheetName val="Target"/>
      <sheetName val="Parts list"/>
      <sheetName val="NORMAL"/>
      <sheetName val="Main 01-02"/>
      <sheetName val="GP_Analysis"/>
      <sheetName val="TAX COM"/>
      <sheetName val="Grouping of adv products"/>
      <sheetName val="Region"/>
      <sheetName val="Notes 1"/>
      <sheetName val="Adv_to_vendor"/>
      <sheetName val="Stock_in_Trade"/>
      <sheetName val="LOCAL STUDENTS"/>
      <sheetName val="Stock_Quantity"/>
      <sheetName val="Income_Tax"/>
      <sheetName val="Balance_Sheet"/>
      <sheetName val="Assets_Liab"/>
      <sheetName val="Other_Income"/>
      <sheetName val="Cash_Flow__HOH"/>
      <sheetName val="Prov_Liab"/>
      <sheetName val="Dealers_Sumry"/>
      <sheetName val="Dealer_Agencies"/>
      <sheetName val="PNL_Taksh"/>
      <sheetName val="HOH_Balance_She"/>
      <sheetName val="HOH_____P__L"/>
      <sheetName val="Budget_2001-02"/>
      <sheetName val="Half_yearly_"/>
      <sheetName val="Ratio_Analysis"/>
      <sheetName val="Statiscal_Data"/>
      <sheetName val="CKD_Tax_Comput"/>
      <sheetName val="Deferred_Tax"/>
      <sheetName val="Profit_Loss"/>
      <sheetName val="Final_Accounts"/>
      <sheetName val="Summary_Gp_Anal"/>
      <sheetName val="P&amp;L_Commentary"/>
      <sheetName val="34-3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2">
          <cell r="A2" t="str">
            <v>INDUS MOTOR COMPANY LIMITED</v>
          </cell>
        </row>
        <row r="3">
          <cell r="A3" t="str">
            <v xml:space="preserve">STATEMENT OF FUNDS POSITION  </v>
          </cell>
        </row>
        <row r="4">
          <cell r="A4" t="str">
            <v>AS ON JULY 31, 2001</v>
          </cell>
        </row>
        <row r="5">
          <cell r="S5" t="str">
            <v>Rupees</v>
          </cell>
        </row>
        <row r="6">
          <cell r="A6" t="str">
            <v xml:space="preserve">Banks </v>
          </cell>
          <cell r="C6" t="str">
            <v>Limit</v>
          </cell>
          <cell r="E6" t="str">
            <v>Over Draft</v>
          </cell>
          <cell r="G6" t="str">
            <v>Un Utilized</v>
          </cell>
          <cell r="I6" t="str">
            <v>Bank Book  Jul '01</v>
          </cell>
          <cell r="M6" t="str">
            <v>Bank Book  Jun '01</v>
          </cell>
          <cell r="Q6" t="str">
            <v>Mark up</v>
          </cell>
          <cell r="S6" t="str">
            <v>Remarks</v>
          </cell>
        </row>
        <row r="7">
          <cell r="E7" t="str">
            <v>Utilized</v>
          </cell>
          <cell r="G7" t="str">
            <v>Limit</v>
          </cell>
          <cell r="I7" t="str">
            <v>Cash at Bank</v>
          </cell>
          <cell r="K7" t="str">
            <v>Over Draft</v>
          </cell>
          <cell r="M7" t="str">
            <v>Cash at Bank</v>
          </cell>
          <cell r="O7" t="str">
            <v>Over Draft</v>
          </cell>
          <cell r="Q7" t="str">
            <v>Rate</v>
          </cell>
        </row>
        <row r="9">
          <cell r="A9" t="str">
            <v>Bank Over Draft Accounts</v>
          </cell>
        </row>
        <row r="11">
          <cell r="A11" t="str">
            <v>Askari Commercial Bank</v>
          </cell>
          <cell r="B11" t="str">
            <v>*</v>
          </cell>
          <cell r="C11">
            <v>-20000000</v>
          </cell>
          <cell r="G11">
            <v>-20000000</v>
          </cell>
          <cell r="I11">
            <v>0</v>
          </cell>
          <cell r="K11">
            <v>-1843263.9599999785</v>
          </cell>
          <cell r="M11">
            <v>72609.040000021458</v>
          </cell>
          <cell r="O11">
            <v>0</v>
          </cell>
          <cell r="Q11">
            <v>0.14000000000000001</v>
          </cell>
        </row>
        <row r="12">
          <cell r="A12" t="str">
            <v>Emirates Bank International</v>
          </cell>
          <cell r="B12" t="str">
            <v>*</v>
          </cell>
          <cell r="C12">
            <v>-25000000</v>
          </cell>
          <cell r="E12">
            <v>-127857</v>
          </cell>
          <cell r="G12">
            <v>-24872143</v>
          </cell>
          <cell r="I12">
            <v>0</v>
          </cell>
          <cell r="K12">
            <v>-230855.54999999702</v>
          </cell>
          <cell r="M12">
            <v>0</v>
          </cell>
          <cell r="O12">
            <v>-21791771.549999997</v>
          </cell>
          <cell r="Q12">
            <v>0.12</v>
          </cell>
        </row>
        <row r="13">
          <cell r="A13" t="str">
            <v>ABN-Amro Bank</v>
          </cell>
          <cell r="B13" t="str">
            <v>*</v>
          </cell>
          <cell r="C13">
            <v>-150000000</v>
          </cell>
          <cell r="G13">
            <v>-150000000</v>
          </cell>
          <cell r="I13">
            <v>0</v>
          </cell>
          <cell r="K13">
            <v>-49828178</v>
          </cell>
          <cell r="M13">
            <v>210489</v>
          </cell>
          <cell r="O13">
            <v>0</v>
          </cell>
          <cell r="Q13">
            <v>0.12</v>
          </cell>
        </row>
        <row r="14">
          <cell r="A14" t="str">
            <v>Bank of Tokyo</v>
          </cell>
          <cell r="B14" t="str">
            <v>*</v>
          </cell>
          <cell r="C14">
            <v>-30000000</v>
          </cell>
          <cell r="E14">
            <v>-6285</v>
          </cell>
          <cell r="G14">
            <v>-29993715</v>
          </cell>
          <cell r="I14">
            <v>0</v>
          </cell>
          <cell r="K14">
            <v>-11707.64999999851</v>
          </cell>
          <cell r="M14">
            <v>0</v>
          </cell>
          <cell r="O14">
            <v>-347651.64999999851</v>
          </cell>
          <cell r="Q14">
            <v>0.1</v>
          </cell>
        </row>
        <row r="15">
          <cell r="A15" t="str">
            <v>Metropolitan Bank Limited</v>
          </cell>
          <cell r="B15" t="str">
            <v>*</v>
          </cell>
          <cell r="C15">
            <v>-25000000</v>
          </cell>
          <cell r="G15">
            <v>-25000000</v>
          </cell>
          <cell r="I15">
            <v>23481000</v>
          </cell>
          <cell r="K15">
            <v>0</v>
          </cell>
          <cell r="M15">
            <v>0</v>
          </cell>
          <cell r="O15">
            <v>-20581358</v>
          </cell>
          <cell r="Q15">
            <v>0.12</v>
          </cell>
        </row>
        <row r="16">
          <cell r="A16" t="str">
            <v>Habib Bank AG Zurich-Main Account</v>
          </cell>
          <cell r="B16" t="str">
            <v>*</v>
          </cell>
          <cell r="C16">
            <v>-40000000</v>
          </cell>
          <cell r="E16">
            <v>-16414118</v>
          </cell>
          <cell r="G16">
            <v>-23585882</v>
          </cell>
          <cell r="I16">
            <v>0</v>
          </cell>
          <cell r="K16">
            <v>-79210187.050000191</v>
          </cell>
          <cell r="M16">
            <v>0</v>
          </cell>
          <cell r="O16">
            <v>-159866824.05000019</v>
          </cell>
          <cell r="Q16">
            <v>0.12</v>
          </cell>
        </row>
        <row r="17">
          <cell r="A17" t="str">
            <v>Credit Agricole Indosuez</v>
          </cell>
          <cell r="B17" t="str">
            <v>*</v>
          </cell>
          <cell r="C17">
            <v>-85000000</v>
          </cell>
          <cell r="E17">
            <v>-70502253</v>
          </cell>
          <cell r="G17">
            <v>-14497747</v>
          </cell>
          <cell r="I17">
            <v>0</v>
          </cell>
          <cell r="K17">
            <v>-57298236.529999971</v>
          </cell>
          <cell r="M17">
            <v>0</v>
          </cell>
          <cell r="O17">
            <v>-75813940.529999971</v>
          </cell>
          <cell r="Q17">
            <v>0.105</v>
          </cell>
        </row>
        <row r="18">
          <cell r="A18" t="str">
            <v>Hongkong &amp; Shanghai Banking Corporation</v>
          </cell>
          <cell r="B18" t="str">
            <v>*</v>
          </cell>
          <cell r="C18">
            <v>-50000000</v>
          </cell>
          <cell r="E18">
            <v>-18166533</v>
          </cell>
          <cell r="G18">
            <v>-31833467</v>
          </cell>
          <cell r="I18">
            <v>0</v>
          </cell>
          <cell r="K18">
            <v>-18166534.480000004</v>
          </cell>
          <cell r="M18">
            <v>0</v>
          </cell>
          <cell r="O18">
            <v>-42004420.480000004</v>
          </cell>
          <cell r="Q18">
            <v>0.12</v>
          </cell>
        </row>
        <row r="19">
          <cell r="A19" t="str">
            <v>Faysal Bank Limited</v>
          </cell>
          <cell r="B19" t="str">
            <v>*</v>
          </cell>
          <cell r="C19">
            <v>-100000000</v>
          </cell>
          <cell r="G19">
            <v>-100000000</v>
          </cell>
          <cell r="I19">
            <v>205914.46000000834</v>
          </cell>
          <cell r="K19">
            <v>0</v>
          </cell>
          <cell r="M19">
            <v>205914.46000000834</v>
          </cell>
          <cell r="O19">
            <v>0</v>
          </cell>
          <cell r="Q19">
            <v>0.11749999999999999</v>
          </cell>
        </row>
        <row r="20">
          <cell r="A20" t="str">
            <v>Societe Generale</v>
          </cell>
          <cell r="B20" t="str">
            <v>*</v>
          </cell>
          <cell r="C20">
            <v>-60000000</v>
          </cell>
          <cell r="G20">
            <v>-60000000</v>
          </cell>
          <cell r="I20">
            <v>458.07900000363588</v>
          </cell>
          <cell r="K20">
            <v>0</v>
          </cell>
          <cell r="M20">
            <v>958.07900000363588</v>
          </cell>
          <cell r="O20">
            <v>0</v>
          </cell>
          <cell r="Q20">
            <v>0.12</v>
          </cell>
        </row>
        <row r="21">
          <cell r="A21" t="str">
            <v xml:space="preserve">Standard Chartered Grindlays Bank   </v>
          </cell>
          <cell r="B21" t="str">
            <v>*</v>
          </cell>
          <cell r="C21">
            <v>-100000000</v>
          </cell>
          <cell r="G21">
            <v>-100000000</v>
          </cell>
          <cell r="I21">
            <v>73197.539999991655</v>
          </cell>
          <cell r="K21">
            <v>0</v>
          </cell>
          <cell r="M21">
            <v>4932.5399999916553</v>
          </cell>
          <cell r="O21">
            <v>0</v>
          </cell>
          <cell r="Q21">
            <v>0.105</v>
          </cell>
        </row>
        <row r="22">
          <cell r="A22" t="str">
            <v xml:space="preserve">Union Bank - (Ex -Bank of America)  </v>
          </cell>
          <cell r="B22" t="str">
            <v>*</v>
          </cell>
          <cell r="C22">
            <v>-50000000</v>
          </cell>
          <cell r="G22">
            <v>-50000000</v>
          </cell>
          <cell r="I22">
            <v>79292.310000000522</v>
          </cell>
          <cell r="K22">
            <v>0</v>
          </cell>
          <cell r="M22">
            <v>79292.310000000522</v>
          </cell>
          <cell r="O22">
            <v>0</v>
          </cell>
          <cell r="Q22">
            <v>0.12</v>
          </cell>
        </row>
        <row r="23">
          <cell r="A23" t="str">
            <v xml:space="preserve">American Express Bank  </v>
          </cell>
          <cell r="B23" t="str">
            <v>*</v>
          </cell>
          <cell r="C23">
            <v>-50000000</v>
          </cell>
          <cell r="G23">
            <v>-50000000</v>
          </cell>
          <cell r="I23">
            <v>35260.159999996424</v>
          </cell>
          <cell r="K23">
            <v>0</v>
          </cell>
          <cell r="M23">
            <v>0</v>
          </cell>
          <cell r="O23">
            <v>-49927732.840000004</v>
          </cell>
          <cell r="Q23">
            <v>0.12</v>
          </cell>
        </row>
        <row r="24">
          <cell r="A24" t="str">
            <v>ANZ Grindlays Bank</v>
          </cell>
          <cell r="B24" t="str">
            <v>*</v>
          </cell>
          <cell r="C24">
            <v>-280000000</v>
          </cell>
          <cell r="G24">
            <v>-280000000</v>
          </cell>
          <cell r="I24">
            <v>0</v>
          </cell>
          <cell r="K24">
            <v>-67442565.609999955</v>
          </cell>
          <cell r="M24">
            <v>524456.3900000453</v>
          </cell>
          <cell r="O24">
            <v>0</v>
          </cell>
          <cell r="Q24">
            <v>0.12</v>
          </cell>
        </row>
        <row r="25">
          <cell r="A25" t="str">
            <v>Habib Bank Limited Korangi Branch</v>
          </cell>
          <cell r="B25" t="str">
            <v>*</v>
          </cell>
          <cell r="C25">
            <v>-200000000</v>
          </cell>
          <cell r="E25">
            <v>-111670</v>
          </cell>
          <cell r="G25">
            <v>-199888330</v>
          </cell>
          <cell r="I25">
            <v>0</v>
          </cell>
          <cell r="K25">
            <v>-4635069.9399999976</v>
          </cell>
          <cell r="M25">
            <v>0</v>
          </cell>
          <cell r="O25">
            <v>-285898.93999999762</v>
          </cell>
          <cell r="Q25">
            <v>0.12</v>
          </cell>
        </row>
        <row r="27">
          <cell r="C27">
            <v>-1265000000</v>
          </cell>
          <cell r="D27">
            <v>0</v>
          </cell>
          <cell r="E27">
            <v>-105328716</v>
          </cell>
          <cell r="G27">
            <v>-1159671284</v>
          </cell>
          <cell r="I27">
            <v>23875122.549000002</v>
          </cell>
          <cell r="K27">
            <v>-278666598.7700001</v>
          </cell>
          <cell r="M27">
            <v>1098651.8190000709</v>
          </cell>
          <cell r="O27">
            <v>-370619598.04000014</v>
          </cell>
        </row>
        <row r="29">
          <cell r="A29" t="str">
            <v>Current &amp; Saving Accounts</v>
          </cell>
        </row>
        <row r="31">
          <cell r="A31" t="str">
            <v xml:space="preserve">Deutsche Bank </v>
          </cell>
          <cell r="I31">
            <v>4750.2600000000093</v>
          </cell>
          <cell r="K31">
            <v>0</v>
          </cell>
          <cell r="M31">
            <v>4750.2600000000093</v>
          </cell>
          <cell r="O31">
            <v>0</v>
          </cell>
          <cell r="S31" t="str">
            <v>Dormant account</v>
          </cell>
        </row>
        <row r="32">
          <cell r="A32" t="str">
            <v>Habib Bank AG Zurich-Old Account</v>
          </cell>
          <cell r="I32">
            <v>125.69999999925494</v>
          </cell>
          <cell r="K32">
            <v>0</v>
          </cell>
          <cell r="M32">
            <v>125.70000000000073</v>
          </cell>
          <cell r="O32">
            <v>0</v>
          </cell>
        </row>
        <row r="33">
          <cell r="A33" t="str">
            <v>Habib Bank AG Zurich-Lahore</v>
          </cell>
          <cell r="B33" t="str">
            <v>*</v>
          </cell>
          <cell r="I33">
            <v>0</v>
          </cell>
          <cell r="K33">
            <v>-7983569.224999994</v>
          </cell>
          <cell r="M33">
            <v>0</v>
          </cell>
          <cell r="O33">
            <v>-2762169.224999994</v>
          </cell>
        </row>
        <row r="34">
          <cell r="A34" t="str">
            <v>Muslim Commercial Bank</v>
          </cell>
          <cell r="B34" t="str">
            <v>*</v>
          </cell>
          <cell r="I34">
            <v>13811.480000000447</v>
          </cell>
          <cell r="K34">
            <v>0</v>
          </cell>
          <cell r="M34">
            <v>27986.480000000447</v>
          </cell>
          <cell r="O34">
            <v>0</v>
          </cell>
        </row>
        <row r="35">
          <cell r="A35" t="str">
            <v>National Bank of Pakistan</v>
          </cell>
          <cell r="B35" t="str">
            <v>*</v>
          </cell>
          <cell r="I35">
            <v>0</v>
          </cell>
          <cell r="K35">
            <v>0</v>
          </cell>
          <cell r="M35">
            <v>0</v>
          </cell>
          <cell r="O35">
            <v>0</v>
          </cell>
        </row>
        <row r="36">
          <cell r="A36" t="str">
            <v>Emirates Bank-Islamabad</v>
          </cell>
          <cell r="B36" t="str">
            <v>*</v>
          </cell>
          <cell r="I36">
            <v>142288.11000000313</v>
          </cell>
          <cell r="K36">
            <v>0</v>
          </cell>
          <cell r="M36">
            <v>0</v>
          </cell>
          <cell r="O36">
            <v>-82091.889999996871</v>
          </cell>
        </row>
        <row r="37">
          <cell r="A37" t="str">
            <v>Standard Chartered Grindlays- (Formerly ANZ Grindlays)-Peshawar</v>
          </cell>
          <cell r="B37" t="str">
            <v>*</v>
          </cell>
          <cell r="I37">
            <v>69645949.75999999</v>
          </cell>
          <cell r="K37">
            <v>0</v>
          </cell>
          <cell r="M37">
            <v>771999.75999999046</v>
          </cell>
          <cell r="O37">
            <v>0</v>
          </cell>
        </row>
        <row r="38">
          <cell r="A38" t="str">
            <v>National Bank - Awami Markaz</v>
          </cell>
          <cell r="B38" t="str">
            <v>*</v>
          </cell>
          <cell r="I38">
            <v>384048.34999999963</v>
          </cell>
          <cell r="K38">
            <v>0</v>
          </cell>
          <cell r="M38">
            <v>3323206.35</v>
          </cell>
          <cell r="O38">
            <v>0</v>
          </cell>
        </row>
        <row r="39">
          <cell r="A39" t="str">
            <v>MCB-Dividend Account</v>
          </cell>
          <cell r="B39" t="str">
            <v>*</v>
          </cell>
          <cell r="I39">
            <v>204087.38</v>
          </cell>
          <cell r="K39">
            <v>0</v>
          </cell>
          <cell r="M39">
            <v>196639.38</v>
          </cell>
          <cell r="O39">
            <v>0</v>
          </cell>
        </row>
        <row r="40">
          <cell r="A40" t="str">
            <v>Habib Bank AG Zurich-Rawalpindi</v>
          </cell>
          <cell r="B40" t="str">
            <v>*</v>
          </cell>
          <cell r="I40">
            <v>0</v>
          </cell>
          <cell r="K40">
            <v>-25011068</v>
          </cell>
          <cell r="M40">
            <v>2112887</v>
          </cell>
          <cell r="O40">
            <v>0</v>
          </cell>
        </row>
        <row r="41">
          <cell r="A41" t="str">
            <v>MCB-Dividend Account-1996</v>
          </cell>
          <cell r="B41" t="str">
            <v>*</v>
          </cell>
          <cell r="I41">
            <v>427226</v>
          </cell>
          <cell r="K41">
            <v>0</v>
          </cell>
          <cell r="M41">
            <v>432296</v>
          </cell>
          <cell r="O41">
            <v>0</v>
          </cell>
        </row>
        <row r="42">
          <cell r="A42" t="str">
            <v>MCB P&amp;L A/C - 1996</v>
          </cell>
          <cell r="B42" t="str">
            <v>*</v>
          </cell>
          <cell r="I42">
            <v>0</v>
          </cell>
          <cell r="K42">
            <v>-332.65000000021973</v>
          </cell>
          <cell r="M42">
            <v>0</v>
          </cell>
          <cell r="O42">
            <v>-332.65000000021973</v>
          </cell>
        </row>
        <row r="43">
          <cell r="A43" t="str">
            <v xml:space="preserve">CitiBank  </v>
          </cell>
          <cell r="B43" t="str">
            <v>*</v>
          </cell>
          <cell r="I43">
            <v>0</v>
          </cell>
          <cell r="K43">
            <v>-2931177</v>
          </cell>
          <cell r="M43">
            <v>74823</v>
          </cell>
          <cell r="O43">
            <v>0</v>
          </cell>
        </row>
        <row r="44">
          <cell r="A44" t="str">
            <v>MCB-Main Br. Dividend - 3</v>
          </cell>
          <cell r="B44" t="str">
            <v>*</v>
          </cell>
          <cell r="I44">
            <v>16715</v>
          </cell>
          <cell r="K44">
            <v>0</v>
          </cell>
          <cell r="M44">
            <v>27015</v>
          </cell>
          <cell r="O44">
            <v>0</v>
          </cell>
        </row>
        <row r="45">
          <cell r="A45" t="str">
            <v>HBZ-Collection Account</v>
          </cell>
          <cell r="B45" t="str">
            <v>*</v>
          </cell>
          <cell r="I45">
            <v>130420074.73000002</v>
          </cell>
          <cell r="K45">
            <v>0</v>
          </cell>
          <cell r="M45">
            <v>82996152.730000019</v>
          </cell>
          <cell r="O45">
            <v>0</v>
          </cell>
        </row>
        <row r="46">
          <cell r="A46" t="str">
            <v>HBZ-Lahore#2</v>
          </cell>
          <cell r="B46" t="str">
            <v>*</v>
          </cell>
          <cell r="I46">
            <v>47339</v>
          </cell>
          <cell r="K46">
            <v>0</v>
          </cell>
          <cell r="M46">
            <v>47339</v>
          </cell>
          <cell r="O46">
            <v>0</v>
          </cell>
        </row>
        <row r="47">
          <cell r="A47" t="str">
            <v xml:space="preserve">Habib Bank Limited Dividend Account  </v>
          </cell>
          <cell r="B47" t="str">
            <v>*</v>
          </cell>
          <cell r="I47">
            <v>66235.02</v>
          </cell>
          <cell r="K47">
            <v>0</v>
          </cell>
          <cell r="M47">
            <v>78805.02</v>
          </cell>
          <cell r="O47">
            <v>0</v>
          </cell>
        </row>
        <row r="48">
          <cell r="A48" t="str">
            <v>HBZ-Foreign Curr. A/c (US$2 million deposit)</v>
          </cell>
          <cell r="B48" t="str">
            <v>*</v>
          </cell>
          <cell r="I48">
            <v>0</v>
          </cell>
          <cell r="K48">
            <v>0.25</v>
          </cell>
          <cell r="M48">
            <v>0</v>
          </cell>
          <cell r="O48">
            <v>0.25</v>
          </cell>
          <cell r="Q48">
            <v>0.04</v>
          </cell>
        </row>
        <row r="49">
          <cell r="A49" t="str">
            <v xml:space="preserve">National bank (Corporate Branch)-PIDC </v>
          </cell>
          <cell r="B49" t="str">
            <v>*</v>
          </cell>
          <cell r="I49">
            <v>29</v>
          </cell>
          <cell r="K49">
            <v>0</v>
          </cell>
          <cell r="M49">
            <v>29</v>
          </cell>
          <cell r="O49">
            <v>0</v>
          </cell>
        </row>
        <row r="50">
          <cell r="A50" t="str">
            <v xml:space="preserve">Habib Bank Ltd Korangi Branch.  </v>
          </cell>
          <cell r="B50" t="str">
            <v>*</v>
          </cell>
          <cell r="I50">
            <v>0</v>
          </cell>
          <cell r="K50">
            <v>0</v>
          </cell>
          <cell r="M50">
            <v>0</v>
          </cell>
          <cell r="O50">
            <v>0</v>
          </cell>
        </row>
        <row r="51">
          <cell r="A51" t="str">
            <v xml:space="preserve">HBL Korangi Branch Div II  </v>
          </cell>
          <cell r="B51" t="str">
            <v>*</v>
          </cell>
          <cell r="I51">
            <v>327229.43</v>
          </cell>
          <cell r="K51">
            <v>0</v>
          </cell>
          <cell r="M51">
            <v>358624.43</v>
          </cell>
          <cell r="O51">
            <v>0</v>
          </cell>
        </row>
        <row r="52">
          <cell r="A52" t="str">
            <v xml:space="preserve">HBL Call Deposit  </v>
          </cell>
          <cell r="B52" t="str">
            <v>*</v>
          </cell>
          <cell r="I52">
            <v>0</v>
          </cell>
          <cell r="K52">
            <v>0</v>
          </cell>
          <cell r="M52">
            <v>0</v>
          </cell>
          <cell r="O52">
            <v>0</v>
          </cell>
        </row>
        <row r="53">
          <cell r="A53" t="str">
            <v xml:space="preserve">HBZ Daihatsu Booking  </v>
          </cell>
          <cell r="B53" t="str">
            <v>*</v>
          </cell>
          <cell r="I53">
            <v>0</v>
          </cell>
          <cell r="K53">
            <v>-375835</v>
          </cell>
          <cell r="M53">
            <v>0</v>
          </cell>
          <cell r="O53">
            <v>-375835</v>
          </cell>
        </row>
        <row r="54">
          <cell r="A54" t="str">
            <v>Metropolitan-Multiplier Account</v>
          </cell>
          <cell r="B54" t="str">
            <v>*</v>
          </cell>
          <cell r="I54">
            <v>169976</v>
          </cell>
          <cell r="K54">
            <v>0</v>
          </cell>
          <cell r="M54">
            <v>70153</v>
          </cell>
          <cell r="O54">
            <v>0</v>
          </cell>
        </row>
        <row r="55">
          <cell r="A55" t="str">
            <v>Bank Alfalah</v>
          </cell>
          <cell r="I55">
            <v>0</v>
          </cell>
          <cell r="K55">
            <v>-8284000</v>
          </cell>
          <cell r="M55">
            <v>0</v>
          </cell>
          <cell r="O55">
            <v>-5872000</v>
          </cell>
        </row>
        <row r="56">
          <cell r="A56" t="str">
            <v>Total Cash at Bank as per bank book</v>
          </cell>
          <cell r="I56">
            <v>201869885.22</v>
          </cell>
          <cell r="K56">
            <v>-44585981.624999993</v>
          </cell>
          <cell r="M56">
            <v>90522832.110000014</v>
          </cell>
          <cell r="O56">
            <v>-9092428.5149999913</v>
          </cell>
        </row>
        <row r="58">
          <cell r="A58" t="str">
            <v>Total of Cash at Bank / (Bank Over Draft)</v>
          </cell>
          <cell r="I58">
            <v>225745007.76899999</v>
          </cell>
          <cell r="K58">
            <v>-323252580.3950001</v>
          </cell>
          <cell r="M58">
            <v>91621483.92900008</v>
          </cell>
          <cell r="O58">
            <v>-379712026.55500013</v>
          </cell>
        </row>
        <row r="59">
          <cell r="A59" t="str">
            <v>Petty Cash /Cash Imperest</v>
          </cell>
        </row>
        <row r="60">
          <cell r="A60" t="str">
            <v>Head office main cash float</v>
          </cell>
          <cell r="I60">
            <v>5279668</v>
          </cell>
          <cell r="M60">
            <v>1880842</v>
          </cell>
        </row>
        <row r="61">
          <cell r="A61" t="str">
            <v>Ware house</v>
          </cell>
          <cell r="I61">
            <v>1000</v>
          </cell>
          <cell r="M61">
            <v>1000</v>
          </cell>
        </row>
        <row r="62">
          <cell r="A62" t="str">
            <v>Ware house - PDI/FFS</v>
          </cell>
          <cell r="I62">
            <v>3000</v>
          </cell>
          <cell r="M62">
            <v>3000</v>
          </cell>
        </row>
        <row r="63">
          <cell r="A63" t="str">
            <v>Parts</v>
          </cell>
          <cell r="I63">
            <v>10000</v>
          </cell>
          <cell r="M63">
            <v>10000</v>
          </cell>
        </row>
        <row r="64">
          <cell r="A64" t="str">
            <v>Islamabad Office</v>
          </cell>
          <cell r="I64">
            <v>0</v>
          </cell>
          <cell r="M64">
            <v>0</v>
          </cell>
        </row>
        <row r="65">
          <cell r="A65" t="str">
            <v>Plant administration</v>
          </cell>
          <cell r="I65">
            <v>5000</v>
          </cell>
          <cell r="M65">
            <v>5000</v>
          </cell>
        </row>
        <row r="66">
          <cell r="A66" t="str">
            <v>City Office</v>
          </cell>
          <cell r="I66">
            <v>5500</v>
          </cell>
          <cell r="M66">
            <v>5500</v>
          </cell>
        </row>
        <row r="67">
          <cell r="A67" t="str">
            <v>Islamabad Office- Service Deptt</v>
          </cell>
          <cell r="I67">
            <v>49270</v>
          </cell>
          <cell r="M67">
            <v>4270</v>
          </cell>
        </row>
        <row r="68">
          <cell r="A68" t="str">
            <v>Defence Sales Budget</v>
          </cell>
          <cell r="I68">
            <v>20343</v>
          </cell>
          <cell r="M68">
            <v>-11708</v>
          </cell>
        </row>
        <row r="69">
          <cell r="A69" t="str">
            <v>Lahore Office</v>
          </cell>
          <cell r="I69">
            <v>6226</v>
          </cell>
          <cell r="M69">
            <v>6226</v>
          </cell>
        </row>
        <row r="70">
          <cell r="A70" t="str">
            <v>Total Cash in Hand</v>
          </cell>
          <cell r="I70">
            <v>5380007</v>
          </cell>
          <cell r="M70">
            <v>1904130</v>
          </cell>
        </row>
        <row r="71">
          <cell r="A71" t="str">
            <v>Term Deposit</v>
          </cell>
        </row>
        <row r="72">
          <cell r="A72" t="str">
            <v>Credit Agricole Indosuez</v>
          </cell>
          <cell r="I72">
            <v>0</v>
          </cell>
          <cell r="M72">
            <v>0</v>
          </cell>
        </row>
        <row r="73">
          <cell r="A73" t="str">
            <v>Societe Generale</v>
          </cell>
          <cell r="I73">
            <v>0</v>
          </cell>
          <cell r="M73">
            <v>0</v>
          </cell>
        </row>
        <row r="74">
          <cell r="I74">
            <v>0</v>
          </cell>
          <cell r="M74">
            <v>0</v>
          </cell>
        </row>
        <row r="76">
          <cell r="A76" t="str">
            <v>TOTAL CASH / (OVER DRAFT)</v>
          </cell>
          <cell r="I76">
            <v>231125014.76899999</v>
          </cell>
          <cell r="K76">
            <v>-323252580.3950001</v>
          </cell>
          <cell r="M76">
            <v>93525613.92900008</v>
          </cell>
          <cell r="O76">
            <v>-379712026.55500013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F"/>
      <sheetName val="SCE"/>
      <sheetName val="1-4.14"/>
      <sheetName val="5-5.3"/>
      <sheetName val="6-29.2"/>
      <sheetName val="30-33"/>
      <sheetName val="34-38.2"/>
      <sheetName val="39-43"/>
      <sheetName val="P&amp;L Commentary"/>
      <sheetName val="34_38_2"/>
      <sheetName val="1-4_14"/>
      <sheetName val="5-5_3"/>
      <sheetName val="6-29_2"/>
      <sheetName val="34-38_2"/>
      <sheetName val="Sheet2"/>
      <sheetName val="Furniture"/>
      <sheetName val="UA-30"/>
      <sheetName val="IS"/>
      <sheetName val="FHBM 706"/>
      <sheetName val="Merit draft accounts FINAL 28-0"/>
      <sheetName val="3.2"/>
      <sheetName val="1-4_141"/>
      <sheetName val="5-5_31"/>
      <sheetName val="6-29_21"/>
      <sheetName val="34-38_21"/>
      <sheetName val="F&amp;F"/>
      <sheetName val="Summary"/>
      <sheetName val="Acct"/>
      <sheetName val="Master Exch Rate &amp; Discount"/>
      <sheetName val="AL905"/>
      <sheetName val="6-19 (2016)"/>
      <sheetName val="P&amp;L_Commentary"/>
      <sheetName val="1-4_142"/>
      <sheetName val="5-5_32"/>
      <sheetName val="6-29_22"/>
      <sheetName val="34-38_22"/>
      <sheetName val="3_2"/>
      <sheetName val="Set-up"/>
      <sheetName val="Sep2004"/>
      <sheetName val="FHBM_706"/>
      <sheetName val="Merit_draft_accounts_FINAL_28-0"/>
      <sheetName val="CLV assumptions"/>
      <sheetName val="KeyData"/>
      <sheetName val="Mapping"/>
      <sheetName val="2002 P3"/>
      <sheetName val="Accounts"/>
      <sheetName val="E"/>
      <sheetName val="Data"/>
      <sheetName val="Ratios Data"/>
      <sheetName val="S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okerage"/>
      <sheetName val="Sheet3"/>
      <sheetName val="Sheet1"/>
      <sheetName val="Futur"/>
      <sheetName val="Sheet2"/>
      <sheetName val="realmf"/>
      <sheetName val="Recon"/>
      <sheetName val="CDC"/>
      <sheetName val="Un_Real"/>
      <sheetName val="AFS_CFS"/>
      <sheetName val="Real"/>
      <sheetName val="Shr_Pfolio"/>
      <sheetName val="RATES"/>
      <sheetName val="Entries"/>
      <sheetName val="Accounts"/>
      <sheetName val="Individual MM"/>
      <sheetName val="BSDOMOV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S</v>
          </cell>
          <cell r="B1">
            <v>40023</v>
          </cell>
          <cell r="C1" t="str">
            <v>CVT 0.0001</v>
          </cell>
          <cell r="D1" t="str">
            <v>WHT 0.00005</v>
          </cell>
        </row>
        <row r="2">
          <cell r="A2" t="str">
            <v>Arif Habib Rupali Bank Limited</v>
          </cell>
        </row>
        <row r="3">
          <cell r="A3" t="str">
            <v>Equity Transactions</v>
          </cell>
        </row>
        <row r="4">
          <cell r="A4" t="str">
            <v>Sr. No.</v>
          </cell>
          <cell r="B4" t="str">
            <v>DTN</v>
          </cell>
          <cell r="C4" t="str">
            <v>Scrip</v>
          </cell>
          <cell r="D4" t="str">
            <v>Deal Date</v>
          </cell>
          <cell r="E4" t="str">
            <v>Value Date</v>
          </cell>
          <cell r="F4" t="str">
            <v>Deal Type</v>
          </cell>
          <cell r="G4" t="str">
            <v>Qty.</v>
          </cell>
          <cell r="H4" t="str">
            <v>Rate</v>
          </cell>
          <cell r="I4" t="str">
            <v>Total</v>
          </cell>
          <cell r="J4" t="str">
            <v>CVT/ WHT</v>
          </cell>
          <cell r="K4" t="str">
            <v>Total Cost</v>
          </cell>
          <cell r="L4" t="str">
            <v>Brkg.</v>
          </cell>
          <cell r="M4" t="str">
            <v>Brkg Amt</v>
          </cell>
          <cell r="N4" t="str">
            <v>Net Rate</v>
          </cell>
          <cell r="O4" t="str">
            <v>Amt Paid / Received  to / from Broker</v>
          </cell>
          <cell r="P4" t="str">
            <v>Book Value</v>
          </cell>
          <cell r="Q4" t="str">
            <v>Capital Gain/(Loss)</v>
          </cell>
          <cell r="R4" t="str">
            <v>Broker</v>
          </cell>
          <cell r="S4" t="str">
            <v>Month</v>
          </cell>
          <cell r="T4" t="str">
            <v>Sector</v>
          </cell>
          <cell r="U4" t="str">
            <v>Status</v>
          </cell>
        </row>
        <row r="5">
          <cell r="A5">
            <v>1</v>
          </cell>
          <cell r="B5">
            <v>1</v>
          </cell>
          <cell r="C5" t="str">
            <v>PPF</v>
          </cell>
          <cell r="D5">
            <v>38937</v>
          </cell>
          <cell r="E5">
            <v>38940</v>
          </cell>
          <cell r="F5" t="str">
            <v>P</v>
          </cell>
          <cell r="G5">
            <v>5000000</v>
          </cell>
          <cell r="H5">
            <v>14.54692</v>
          </cell>
          <cell r="I5">
            <v>72734600</v>
          </cell>
          <cell r="J5">
            <v>14546.92</v>
          </cell>
          <cell r="K5">
            <v>72749146.920000002</v>
          </cell>
          <cell r="M5">
            <v>250000</v>
          </cell>
          <cell r="N5" t="str">
            <v>Sss</v>
          </cell>
          <cell r="O5">
            <v>72999146.920000002</v>
          </cell>
          <cell r="P5">
            <v>72999146.920000002</v>
          </cell>
          <cell r="Q5">
            <v>0</v>
          </cell>
          <cell r="R5" t="str">
            <v>AHL</v>
          </cell>
          <cell r="S5" t="str">
            <v>Aug</v>
          </cell>
          <cell r="T5" t="str">
            <v>MF</v>
          </cell>
        </row>
        <row r="6">
          <cell r="A6">
            <v>2</v>
          </cell>
          <cell r="B6">
            <v>2</v>
          </cell>
          <cell r="C6" t="str">
            <v>PSAF</v>
          </cell>
          <cell r="D6">
            <v>38937</v>
          </cell>
          <cell r="E6">
            <v>38940</v>
          </cell>
          <cell r="F6" t="str">
            <v>P</v>
          </cell>
          <cell r="G6">
            <v>900000</v>
          </cell>
          <cell r="H6">
            <v>11.538527777777778</v>
          </cell>
          <cell r="I6">
            <v>10384675</v>
          </cell>
          <cell r="J6">
            <v>2076.9349999999999</v>
          </cell>
          <cell r="K6">
            <v>10386751.935000001</v>
          </cell>
          <cell r="L6">
            <v>0</v>
          </cell>
          <cell r="M6">
            <v>45000</v>
          </cell>
          <cell r="N6">
            <v>11.590835483333334</v>
          </cell>
          <cell r="O6">
            <v>10431751.935000001</v>
          </cell>
          <cell r="P6">
            <v>10431751.935000001</v>
          </cell>
          <cell r="Q6">
            <v>0</v>
          </cell>
          <cell r="R6" t="str">
            <v>AHL</v>
          </cell>
          <cell r="S6" t="str">
            <v>Aug</v>
          </cell>
          <cell r="T6" t="str">
            <v>MF</v>
          </cell>
        </row>
        <row r="7">
          <cell r="A7">
            <v>3</v>
          </cell>
          <cell r="B7">
            <v>3</v>
          </cell>
          <cell r="C7" t="str">
            <v>PSAF</v>
          </cell>
          <cell r="D7">
            <v>38938</v>
          </cell>
          <cell r="E7">
            <v>38944</v>
          </cell>
          <cell r="F7" t="str">
            <v>P</v>
          </cell>
          <cell r="G7">
            <v>4100000</v>
          </cell>
          <cell r="H7">
            <v>11.5</v>
          </cell>
          <cell r="I7">
            <v>47150000</v>
          </cell>
          <cell r="J7">
            <v>9430</v>
          </cell>
          <cell r="K7">
            <v>47159430</v>
          </cell>
          <cell r="L7">
            <v>0</v>
          </cell>
          <cell r="M7">
            <v>205000</v>
          </cell>
          <cell r="N7">
            <v>11.552300000000001</v>
          </cell>
          <cell r="O7">
            <v>47364430</v>
          </cell>
          <cell r="P7">
            <v>47364430</v>
          </cell>
          <cell r="Q7">
            <v>0</v>
          </cell>
          <cell r="R7" t="str">
            <v>AHL</v>
          </cell>
          <cell r="S7" t="str">
            <v>Aug</v>
          </cell>
          <cell r="T7" t="str">
            <v>MF</v>
          </cell>
        </row>
        <row r="8">
          <cell r="A8">
            <v>4</v>
          </cell>
          <cell r="B8">
            <v>14</v>
          </cell>
          <cell r="C8" t="str">
            <v>WCT</v>
          </cell>
          <cell r="D8">
            <v>38939</v>
          </cell>
          <cell r="E8">
            <v>38945</v>
          </cell>
          <cell r="F8" t="str">
            <v>P</v>
          </cell>
          <cell r="G8">
            <v>354500</v>
          </cell>
          <cell r="H8">
            <v>10.206346967559943</v>
          </cell>
          <cell r="I8">
            <v>3618150</v>
          </cell>
          <cell r="J8">
            <v>723.63</v>
          </cell>
          <cell r="K8">
            <v>3618873.63</v>
          </cell>
          <cell r="L8">
            <v>0</v>
          </cell>
          <cell r="M8">
            <v>17725</v>
          </cell>
          <cell r="N8">
            <v>10.258388236953456</v>
          </cell>
          <cell r="O8">
            <v>3636598.63</v>
          </cell>
          <cell r="P8">
            <v>3636598.63</v>
          </cell>
          <cell r="Q8">
            <v>0</v>
          </cell>
          <cell r="R8" t="str">
            <v>AHL</v>
          </cell>
          <cell r="S8" t="str">
            <v>Aug</v>
          </cell>
        </row>
        <row r="9">
          <cell r="A9">
            <v>5</v>
          </cell>
          <cell r="B9">
            <v>13</v>
          </cell>
          <cell r="C9" t="str">
            <v>UNBL</v>
          </cell>
          <cell r="D9">
            <v>38939</v>
          </cell>
          <cell r="E9">
            <v>38945</v>
          </cell>
          <cell r="F9" t="str">
            <v>P</v>
          </cell>
          <cell r="G9">
            <v>1600000</v>
          </cell>
          <cell r="H9">
            <v>88.109387499999997</v>
          </cell>
          <cell r="I9">
            <v>140975020</v>
          </cell>
          <cell r="J9">
            <v>28195.004000000001</v>
          </cell>
          <cell r="K9">
            <v>141003215.00400001</v>
          </cell>
          <cell r="L9">
            <v>0</v>
          </cell>
          <cell r="M9">
            <v>281950.03999999998</v>
          </cell>
          <cell r="N9">
            <v>88.303228152499997</v>
          </cell>
          <cell r="O9">
            <v>141285165.044</v>
          </cell>
          <cell r="P9">
            <v>141285165.044</v>
          </cell>
          <cell r="Q9">
            <v>0</v>
          </cell>
          <cell r="R9" t="str">
            <v>AHL</v>
          </cell>
          <cell r="S9" t="str">
            <v>Aug</v>
          </cell>
          <cell r="Y9" t="str">
            <v>Broker</v>
          </cell>
          <cell r="Z9" t="str">
            <v>Month</v>
          </cell>
        </row>
        <row r="10">
          <cell r="A10">
            <v>6</v>
          </cell>
          <cell r="B10">
            <v>15</v>
          </cell>
          <cell r="C10" t="str">
            <v>BOP</v>
          </cell>
          <cell r="D10">
            <v>38939</v>
          </cell>
          <cell r="E10">
            <v>38945</v>
          </cell>
          <cell r="F10" t="str">
            <v>P</v>
          </cell>
          <cell r="G10">
            <v>500000</v>
          </cell>
          <cell r="H10">
            <v>86.726900000000001</v>
          </cell>
          <cell r="I10">
            <v>43363450</v>
          </cell>
          <cell r="J10">
            <v>8672.69</v>
          </cell>
          <cell r="K10">
            <v>43372122.689999998</v>
          </cell>
          <cell r="L10">
            <v>0</v>
          </cell>
          <cell r="M10">
            <v>86726.9</v>
          </cell>
          <cell r="N10">
            <v>86.917699179999985</v>
          </cell>
          <cell r="O10">
            <v>43458849.589999996</v>
          </cell>
          <cell r="P10">
            <v>43458849.589999996</v>
          </cell>
          <cell r="Q10">
            <v>0</v>
          </cell>
          <cell r="R10" t="str">
            <v>AHL</v>
          </cell>
          <cell r="S10" t="str">
            <v>Aug</v>
          </cell>
          <cell r="Y10" t="str">
            <v>AKD</v>
          </cell>
          <cell r="Z10" t="str">
            <v>Jul'05</v>
          </cell>
        </row>
        <row r="11">
          <cell r="A11">
            <v>7</v>
          </cell>
          <cell r="B11">
            <v>22</v>
          </cell>
          <cell r="C11" t="str">
            <v>ACBL</v>
          </cell>
          <cell r="D11">
            <v>38940</v>
          </cell>
          <cell r="E11">
            <v>38946</v>
          </cell>
          <cell r="F11" t="str">
            <v>P</v>
          </cell>
          <cell r="G11">
            <v>100000</v>
          </cell>
          <cell r="H11">
            <v>83.309449999999998</v>
          </cell>
          <cell r="I11">
            <v>8330945</v>
          </cell>
          <cell r="J11">
            <v>1666.1890000000001</v>
          </cell>
          <cell r="K11">
            <v>8332611.1890000002</v>
          </cell>
          <cell r="L11">
            <v>0</v>
          </cell>
          <cell r="M11">
            <v>16661.89</v>
          </cell>
          <cell r="N11">
            <v>83.492730789999996</v>
          </cell>
          <cell r="O11">
            <v>8349273.0789999999</v>
          </cell>
          <cell r="P11">
            <v>8349273.0789999999</v>
          </cell>
          <cell r="Q11">
            <v>0</v>
          </cell>
          <cell r="R11" t="str">
            <v>AHL</v>
          </cell>
          <cell r="S11" t="str">
            <v>Aug</v>
          </cell>
        </row>
        <row r="12">
          <cell r="A12">
            <v>8</v>
          </cell>
          <cell r="B12">
            <v>25</v>
          </cell>
          <cell r="C12" t="str">
            <v>WCT</v>
          </cell>
          <cell r="D12">
            <v>38946</v>
          </cell>
          <cell r="E12">
            <v>38951</v>
          </cell>
          <cell r="F12" t="str">
            <v>P</v>
          </cell>
          <cell r="G12">
            <v>645500</v>
          </cell>
          <cell r="H12">
            <v>10.501200619674671</v>
          </cell>
          <cell r="I12">
            <v>6778525</v>
          </cell>
          <cell r="J12">
            <v>1355.7049999999999</v>
          </cell>
          <cell r="K12">
            <v>6779880.7050000001</v>
          </cell>
          <cell r="L12">
            <v>0</v>
          </cell>
          <cell r="M12">
            <v>32275</v>
          </cell>
          <cell r="N12">
            <v>10.553300859798606</v>
          </cell>
          <cell r="O12">
            <v>6812155.7050000001</v>
          </cell>
          <cell r="P12">
            <v>6812155.7050000001</v>
          </cell>
          <cell r="Q12">
            <v>0</v>
          </cell>
          <cell r="R12" t="str">
            <v>AHL</v>
          </cell>
          <cell r="S12" t="str">
            <v>Aug</v>
          </cell>
        </row>
        <row r="13">
          <cell r="A13">
            <v>9</v>
          </cell>
          <cell r="B13">
            <v>130</v>
          </cell>
          <cell r="C13" t="str">
            <v>PCMF</v>
          </cell>
          <cell r="D13">
            <v>38954</v>
          </cell>
          <cell r="E13">
            <v>38954</v>
          </cell>
          <cell r="F13" t="str">
            <v>P</v>
          </cell>
          <cell r="G13">
            <v>8945242.3253000006</v>
          </cell>
          <cell r="H13">
            <v>11.179126999966014</v>
          </cell>
          <cell r="I13">
            <v>100000000</v>
          </cell>
          <cell r="K13">
            <v>100000000</v>
          </cell>
          <cell r="L13">
            <v>0</v>
          </cell>
          <cell r="N13">
            <v>11.179126999966014</v>
          </cell>
          <cell r="O13">
            <v>100000000</v>
          </cell>
          <cell r="P13">
            <v>100000000</v>
          </cell>
          <cell r="Q13">
            <v>0</v>
          </cell>
          <cell r="R13" t="str">
            <v>AHL</v>
          </cell>
          <cell r="S13" t="str">
            <v>Aug</v>
          </cell>
        </row>
        <row r="14">
          <cell r="A14">
            <v>10</v>
          </cell>
          <cell r="B14" t="str">
            <v>memo</v>
          </cell>
          <cell r="C14" t="str">
            <v>UNBL</v>
          </cell>
          <cell r="D14">
            <v>38959</v>
          </cell>
          <cell r="E14">
            <v>38959</v>
          </cell>
          <cell r="F14" t="str">
            <v>S</v>
          </cell>
          <cell r="G14">
            <v>-1600000</v>
          </cell>
          <cell r="H14">
            <v>91</v>
          </cell>
          <cell r="I14">
            <v>-145600000</v>
          </cell>
          <cell r="K14">
            <v>-145600000</v>
          </cell>
          <cell r="L14">
            <v>0</v>
          </cell>
          <cell r="N14">
            <v>91</v>
          </cell>
          <cell r="O14">
            <v>-145600000</v>
          </cell>
          <cell r="P14">
            <v>141285165.03999999</v>
          </cell>
          <cell r="Q14">
            <v>0</v>
          </cell>
          <cell r="R14" t="str">
            <v>AHL</v>
          </cell>
          <cell r="S14" t="str">
            <v>Aug</v>
          </cell>
        </row>
        <row r="15">
          <cell r="A15">
            <v>11</v>
          </cell>
          <cell r="B15">
            <v>131</v>
          </cell>
          <cell r="C15" t="str">
            <v>PCMF</v>
          </cell>
          <cell r="D15">
            <v>38954</v>
          </cell>
          <cell r="E15">
            <v>38968</v>
          </cell>
          <cell r="F15" t="str">
            <v>S</v>
          </cell>
          <cell r="G15">
            <v>-8945242.3253000006</v>
          </cell>
          <cell r="H15">
            <v>11.2349</v>
          </cell>
          <cell r="I15">
            <v>-100498903.00051297</v>
          </cell>
          <cell r="K15">
            <v>-100498903.00051297</v>
          </cell>
          <cell r="L15">
            <v>0</v>
          </cell>
          <cell r="N15">
            <v>11.2349</v>
          </cell>
          <cell r="O15">
            <v>-100498903.00051297</v>
          </cell>
          <cell r="P15">
            <v>141285165.03999999</v>
          </cell>
          <cell r="Q15">
            <v>0</v>
          </cell>
          <cell r="R15" t="str">
            <v>AHL</v>
          </cell>
          <cell r="S15" t="str">
            <v>Aug</v>
          </cell>
        </row>
        <row r="16">
          <cell r="A16">
            <v>12</v>
          </cell>
          <cell r="B16">
            <v>52</v>
          </cell>
          <cell r="C16" t="str">
            <v>FFBQ</v>
          </cell>
          <cell r="D16">
            <v>38967</v>
          </cell>
          <cell r="E16">
            <v>38968</v>
          </cell>
          <cell r="F16" t="str">
            <v>P</v>
          </cell>
          <cell r="G16">
            <v>500000</v>
          </cell>
          <cell r="H16">
            <v>26.56795</v>
          </cell>
          <cell r="I16">
            <v>13283975</v>
          </cell>
          <cell r="J16">
            <v>2656.7950000000001</v>
          </cell>
          <cell r="K16">
            <v>13286631.795</v>
          </cell>
          <cell r="L16">
            <v>0</v>
          </cell>
          <cell r="M16">
            <v>26567.95</v>
          </cell>
          <cell r="N16">
            <v>26.626399489999997</v>
          </cell>
          <cell r="O16">
            <v>13313199.744999999</v>
          </cell>
          <cell r="P16">
            <v>13313199.744999999</v>
          </cell>
          <cell r="Q16">
            <v>0</v>
          </cell>
          <cell r="R16" t="str">
            <v>AHL</v>
          </cell>
          <cell r="S16" t="str">
            <v>Aug</v>
          </cell>
        </row>
        <row r="17">
          <cell r="A17">
            <v>13</v>
          </cell>
          <cell r="B17">
            <v>95</v>
          </cell>
          <cell r="C17" t="str">
            <v>ACBL</v>
          </cell>
          <cell r="D17">
            <v>38982</v>
          </cell>
          <cell r="E17">
            <v>38988</v>
          </cell>
          <cell r="F17" t="str">
            <v>S</v>
          </cell>
          <cell r="G17">
            <v>-25000</v>
          </cell>
          <cell r="H17">
            <v>-90</v>
          </cell>
          <cell r="I17">
            <v>-2250000</v>
          </cell>
          <cell r="J17">
            <v>225</v>
          </cell>
          <cell r="K17">
            <v>-2249775</v>
          </cell>
          <cell r="L17">
            <v>0</v>
          </cell>
          <cell r="M17">
            <v>4500</v>
          </cell>
          <cell r="N17">
            <v>90</v>
          </cell>
          <cell r="O17">
            <v>-2250000</v>
          </cell>
          <cell r="P17">
            <v>2087318.27</v>
          </cell>
          <cell r="Q17">
            <v>162681.72999999998</v>
          </cell>
          <cell r="R17" t="str">
            <v>AHL</v>
          </cell>
          <cell r="S17" t="str">
            <v>SEP</v>
          </cell>
        </row>
        <row r="18">
          <cell r="A18">
            <v>14</v>
          </cell>
          <cell r="B18">
            <v>93</v>
          </cell>
          <cell r="C18" t="str">
            <v>ACBL</v>
          </cell>
          <cell r="D18">
            <v>38982</v>
          </cell>
          <cell r="E18">
            <v>38988</v>
          </cell>
          <cell r="F18" t="str">
            <v>S</v>
          </cell>
          <cell r="G18">
            <v>-25000</v>
          </cell>
          <cell r="H18">
            <v>-89</v>
          </cell>
          <cell r="I18">
            <v>-2225000</v>
          </cell>
          <cell r="J18">
            <v>222.5</v>
          </cell>
          <cell r="K18">
            <v>-2224777.5</v>
          </cell>
          <cell r="L18">
            <v>0</v>
          </cell>
          <cell r="M18">
            <v>3337.5</v>
          </cell>
          <cell r="N18">
            <v>89</v>
          </cell>
          <cell r="O18">
            <v>-2225000</v>
          </cell>
          <cell r="P18">
            <v>2087318.27</v>
          </cell>
          <cell r="Q18">
            <v>137681.72999999998</v>
          </cell>
          <cell r="R18" t="str">
            <v>FNE</v>
          </cell>
          <cell r="S18" t="str">
            <v>SEP</v>
          </cell>
        </row>
        <row r="19">
          <cell r="A19">
            <v>15</v>
          </cell>
          <cell r="B19">
            <v>94</v>
          </cell>
          <cell r="C19" t="str">
            <v>ACBL</v>
          </cell>
          <cell r="D19">
            <v>38982</v>
          </cell>
          <cell r="E19">
            <v>38988</v>
          </cell>
          <cell r="F19" t="str">
            <v>S</v>
          </cell>
          <cell r="G19">
            <v>-25000</v>
          </cell>
          <cell r="H19">
            <v>-89.25</v>
          </cell>
          <cell r="I19">
            <v>-2231250</v>
          </cell>
          <cell r="J19">
            <v>0</v>
          </cell>
          <cell r="K19">
            <v>-2231250</v>
          </cell>
          <cell r="L19">
            <v>0</v>
          </cell>
          <cell r="M19">
            <v>3347.5</v>
          </cell>
          <cell r="N19">
            <v>89.25</v>
          </cell>
          <cell r="O19">
            <v>-2231250</v>
          </cell>
          <cell r="P19">
            <v>2087318.27</v>
          </cell>
          <cell r="Q19">
            <v>143931.72999999998</v>
          </cell>
          <cell r="R19" t="str">
            <v>ICAP</v>
          </cell>
          <cell r="S19" t="str">
            <v>SEP</v>
          </cell>
        </row>
        <row r="20">
          <cell r="A20">
            <v>16</v>
          </cell>
          <cell r="B20">
            <v>104</v>
          </cell>
          <cell r="C20" t="str">
            <v>ACBL</v>
          </cell>
          <cell r="D20">
            <v>38985</v>
          </cell>
          <cell r="E20">
            <v>38989</v>
          </cell>
          <cell r="F20" t="str">
            <v>S</v>
          </cell>
          <cell r="G20">
            <v>-25000</v>
          </cell>
          <cell r="H20">
            <v>-88.206000000000003</v>
          </cell>
          <cell r="I20">
            <v>-2205150</v>
          </cell>
          <cell r="J20">
            <v>220.52</v>
          </cell>
          <cell r="K20">
            <v>-2204929.48</v>
          </cell>
          <cell r="L20">
            <v>0</v>
          </cell>
          <cell r="M20">
            <v>3307.7249999999999</v>
          </cell>
          <cell r="N20">
            <v>88.206000000000003</v>
          </cell>
          <cell r="O20">
            <v>-2205150</v>
          </cell>
          <cell r="P20">
            <v>2087318.27</v>
          </cell>
          <cell r="Q20">
            <v>117831.72999999998</v>
          </cell>
          <cell r="R20" t="str">
            <v>fne</v>
          </cell>
          <cell r="S20" t="str">
            <v>SEP</v>
          </cell>
        </row>
        <row r="21">
          <cell r="A21">
            <v>17</v>
          </cell>
          <cell r="B21">
            <v>117</v>
          </cell>
          <cell r="C21" t="str">
            <v>BOP</v>
          </cell>
          <cell r="D21">
            <v>38987</v>
          </cell>
          <cell r="E21">
            <v>38992</v>
          </cell>
          <cell r="F21" t="str">
            <v>P</v>
          </cell>
          <cell r="G21">
            <v>50000</v>
          </cell>
          <cell r="H21">
            <v>85.734200000000001</v>
          </cell>
          <cell r="I21">
            <v>4286710</v>
          </cell>
          <cell r="J21">
            <v>857.34199999999998</v>
          </cell>
          <cell r="K21">
            <v>4287567.3420000002</v>
          </cell>
          <cell r="L21">
            <v>0</v>
          </cell>
          <cell r="M21">
            <v>8573.42</v>
          </cell>
          <cell r="N21">
            <v>85.922815240000006</v>
          </cell>
          <cell r="O21">
            <v>4296140.7620000001</v>
          </cell>
          <cell r="P21">
            <v>4296140.7620000001</v>
          </cell>
          <cell r="Q21">
            <v>0</v>
          </cell>
          <cell r="R21" t="str">
            <v>AHL</v>
          </cell>
          <cell r="S21" t="str">
            <v>SEP</v>
          </cell>
        </row>
        <row r="22">
          <cell r="A22">
            <v>18</v>
          </cell>
          <cell r="B22">
            <v>112</v>
          </cell>
          <cell r="C22" t="str">
            <v>MCB</v>
          </cell>
          <cell r="D22">
            <v>38987</v>
          </cell>
          <cell r="E22">
            <v>38992</v>
          </cell>
          <cell r="F22" t="str">
            <v>P</v>
          </cell>
          <cell r="G22">
            <v>25000</v>
          </cell>
          <cell r="H22">
            <v>255</v>
          </cell>
          <cell r="I22">
            <v>6375000</v>
          </cell>
          <cell r="J22">
            <v>1275</v>
          </cell>
          <cell r="K22">
            <v>6376275</v>
          </cell>
          <cell r="L22">
            <v>0</v>
          </cell>
          <cell r="M22">
            <v>6375</v>
          </cell>
          <cell r="N22">
            <v>255.30600000000001</v>
          </cell>
          <cell r="O22">
            <v>6382650</v>
          </cell>
          <cell r="P22">
            <v>6382650</v>
          </cell>
          <cell r="Q22">
            <v>0</v>
          </cell>
          <cell r="R22" t="str">
            <v>FNE</v>
          </cell>
          <cell r="S22" t="str">
            <v>SEP</v>
          </cell>
        </row>
        <row r="23">
          <cell r="A23">
            <v>19</v>
          </cell>
          <cell r="B23">
            <v>112</v>
          </cell>
          <cell r="C23" t="str">
            <v>PSO</v>
          </cell>
          <cell r="D23">
            <v>38987</v>
          </cell>
          <cell r="E23">
            <v>38992</v>
          </cell>
          <cell r="F23" t="str">
            <v>P</v>
          </cell>
          <cell r="G23">
            <v>25000</v>
          </cell>
          <cell r="H23">
            <v>303</v>
          </cell>
          <cell r="I23">
            <v>7575000</v>
          </cell>
          <cell r="J23">
            <v>1515</v>
          </cell>
          <cell r="K23">
            <v>7576515</v>
          </cell>
          <cell r="L23">
            <v>0</v>
          </cell>
          <cell r="M23">
            <v>6250</v>
          </cell>
          <cell r="N23">
            <v>303.31060000000002</v>
          </cell>
          <cell r="O23">
            <v>7582765</v>
          </cell>
          <cell r="P23">
            <v>7582765</v>
          </cell>
          <cell r="Q23">
            <v>0</v>
          </cell>
          <cell r="R23" t="str">
            <v>JS</v>
          </cell>
          <cell r="S23" t="str">
            <v>SEP</v>
          </cell>
        </row>
        <row r="24">
          <cell r="A24">
            <v>20</v>
          </cell>
          <cell r="B24">
            <v>122</v>
          </cell>
          <cell r="C24" t="str">
            <v>PSO</v>
          </cell>
          <cell r="D24">
            <v>38987</v>
          </cell>
          <cell r="E24">
            <v>38992</v>
          </cell>
          <cell r="F24" t="str">
            <v>S</v>
          </cell>
          <cell r="G24">
            <v>-10000</v>
          </cell>
          <cell r="H24">
            <v>-305</v>
          </cell>
          <cell r="I24">
            <v>-3050000</v>
          </cell>
          <cell r="J24">
            <v>305</v>
          </cell>
          <cell r="K24">
            <v>-3049695</v>
          </cell>
          <cell r="L24">
            <v>0</v>
          </cell>
          <cell r="M24">
            <v>0</v>
          </cell>
          <cell r="N24">
            <v>305</v>
          </cell>
          <cell r="O24">
            <v>-3050000</v>
          </cell>
          <cell r="P24">
            <v>-3033106</v>
          </cell>
          <cell r="Q24">
            <v>16894</v>
          </cell>
          <cell r="R24" t="str">
            <v>JS</v>
          </cell>
          <cell r="S24" t="str">
            <v>SEP</v>
          </cell>
        </row>
        <row r="25">
          <cell r="A25">
            <v>21</v>
          </cell>
          <cell r="B25">
            <v>127</v>
          </cell>
          <cell r="C25" t="str">
            <v>BOP</v>
          </cell>
          <cell r="D25">
            <v>38988</v>
          </cell>
          <cell r="E25">
            <v>38993</v>
          </cell>
          <cell r="F25" t="str">
            <v>P</v>
          </cell>
          <cell r="G25">
            <v>75000</v>
          </cell>
          <cell r="H25">
            <v>85.733333333333334</v>
          </cell>
          <cell r="I25">
            <v>6430000</v>
          </cell>
          <cell r="J25">
            <v>1286</v>
          </cell>
          <cell r="K25">
            <v>6431286</v>
          </cell>
          <cell r="L25">
            <v>0</v>
          </cell>
          <cell r="M25">
            <v>4300</v>
          </cell>
          <cell r="N25">
            <v>85.807813333333328</v>
          </cell>
          <cell r="O25">
            <v>6435586</v>
          </cell>
          <cell r="P25">
            <v>6435586</v>
          </cell>
          <cell r="Q25">
            <v>0</v>
          </cell>
          <cell r="R25" t="str">
            <v>AHL</v>
          </cell>
          <cell r="S25" t="str">
            <v>SEP</v>
          </cell>
        </row>
        <row r="26">
          <cell r="A26">
            <v>22</v>
          </cell>
          <cell r="B26">
            <v>123</v>
          </cell>
          <cell r="C26" t="str">
            <v>PPL</v>
          </cell>
          <cell r="D26">
            <v>38988</v>
          </cell>
          <cell r="E26">
            <v>38993</v>
          </cell>
          <cell r="F26" t="str">
            <v>P</v>
          </cell>
          <cell r="G26">
            <v>25000</v>
          </cell>
          <cell r="H26">
            <v>235.5</v>
          </cell>
          <cell r="I26">
            <v>5887500</v>
          </cell>
          <cell r="J26">
            <v>1177.5</v>
          </cell>
          <cell r="K26">
            <v>5888677.5</v>
          </cell>
          <cell r="L26">
            <v>0</v>
          </cell>
          <cell r="M26">
            <v>8832.5</v>
          </cell>
          <cell r="N26">
            <v>235.90039999999999</v>
          </cell>
          <cell r="O26">
            <v>5897510</v>
          </cell>
          <cell r="P26">
            <v>5897510</v>
          </cell>
          <cell r="Q26">
            <v>0</v>
          </cell>
          <cell r="R26" t="str">
            <v>JS</v>
          </cell>
          <cell r="S26" t="str">
            <v>SEP</v>
          </cell>
        </row>
        <row r="27">
          <cell r="A27">
            <v>23</v>
          </cell>
          <cell r="B27">
            <v>125</v>
          </cell>
          <cell r="C27" t="str">
            <v>PSO</v>
          </cell>
          <cell r="D27">
            <v>38988</v>
          </cell>
          <cell r="E27">
            <v>38993</v>
          </cell>
          <cell r="F27" t="str">
            <v>P</v>
          </cell>
          <cell r="G27">
            <v>20000</v>
          </cell>
          <cell r="H27">
            <v>315.75</v>
          </cell>
          <cell r="I27">
            <v>6315000</v>
          </cell>
          <cell r="J27">
            <v>1263</v>
          </cell>
          <cell r="K27">
            <v>6316263</v>
          </cell>
          <cell r="L27">
            <v>0</v>
          </cell>
          <cell r="M27">
            <v>0</v>
          </cell>
          <cell r="N27">
            <v>315.81315000000001</v>
          </cell>
          <cell r="O27">
            <v>6316263</v>
          </cell>
          <cell r="P27">
            <v>6316263</v>
          </cell>
          <cell r="Q27">
            <v>0</v>
          </cell>
          <cell r="R27" t="str">
            <v>FNE</v>
          </cell>
          <cell r="S27" t="str">
            <v>SEP</v>
          </cell>
        </row>
        <row r="28">
          <cell r="A28">
            <v>24</v>
          </cell>
          <cell r="B28">
            <v>124</v>
          </cell>
          <cell r="C28" t="str">
            <v>MCB</v>
          </cell>
          <cell r="D28">
            <v>38988</v>
          </cell>
          <cell r="E28">
            <v>38993</v>
          </cell>
          <cell r="F28" t="str">
            <v>S</v>
          </cell>
          <cell r="G28">
            <v>-25000</v>
          </cell>
          <cell r="H28">
            <v>-256.68</v>
          </cell>
          <cell r="I28">
            <v>-6417000</v>
          </cell>
          <cell r="J28">
            <v>641.70000000000005</v>
          </cell>
          <cell r="K28">
            <v>-6416358.2999999998</v>
          </cell>
          <cell r="L28">
            <v>0</v>
          </cell>
          <cell r="M28">
            <v>6417</v>
          </cell>
          <cell r="N28">
            <v>256.68</v>
          </cell>
          <cell r="O28">
            <v>-6417000</v>
          </cell>
          <cell r="P28">
            <v>-6382650</v>
          </cell>
          <cell r="Q28">
            <v>34350</v>
          </cell>
          <cell r="R28" t="str">
            <v>FNE</v>
          </cell>
          <cell r="S28" t="str">
            <v>SEP</v>
          </cell>
        </row>
        <row r="29">
          <cell r="A29">
            <v>25</v>
          </cell>
          <cell r="B29">
            <v>126</v>
          </cell>
          <cell r="C29" t="str">
            <v>PSO</v>
          </cell>
          <cell r="D29">
            <v>38988</v>
          </cell>
          <cell r="E29">
            <v>38993</v>
          </cell>
          <cell r="F29" t="str">
            <v>S</v>
          </cell>
          <cell r="G29">
            <v>-25000</v>
          </cell>
          <cell r="H29">
            <v>-310.52</v>
          </cell>
          <cell r="I29">
            <v>-7763000</v>
          </cell>
          <cell r="J29">
            <v>776.3</v>
          </cell>
          <cell r="K29">
            <v>-7762223.7000000002</v>
          </cell>
          <cell r="L29">
            <v>0</v>
          </cell>
          <cell r="M29">
            <v>7763</v>
          </cell>
          <cell r="N29">
            <v>310.52</v>
          </cell>
          <cell r="O29">
            <v>-7763000</v>
          </cell>
          <cell r="P29">
            <v>-7761372.5</v>
          </cell>
          <cell r="Q29">
            <v>1627.5</v>
          </cell>
          <cell r="R29" t="str">
            <v>FNE</v>
          </cell>
          <cell r="S29" t="str">
            <v>SEP</v>
          </cell>
        </row>
        <row r="30">
          <cell r="A30">
            <v>26</v>
          </cell>
          <cell r="B30">
            <v>126</v>
          </cell>
          <cell r="C30" t="str">
            <v>PSO</v>
          </cell>
          <cell r="D30">
            <v>38988</v>
          </cell>
          <cell r="E30">
            <v>38993</v>
          </cell>
          <cell r="F30" t="str">
            <v>S</v>
          </cell>
          <cell r="G30">
            <v>-25000</v>
          </cell>
          <cell r="H30">
            <v>-310.52</v>
          </cell>
          <cell r="I30">
            <v>-7763000</v>
          </cell>
          <cell r="J30">
            <v>776.3</v>
          </cell>
          <cell r="K30">
            <v>-7762223.7000000002</v>
          </cell>
          <cell r="L30">
            <v>0</v>
          </cell>
          <cell r="M30">
            <v>7763</v>
          </cell>
          <cell r="N30">
            <v>310.52</v>
          </cell>
          <cell r="O30">
            <v>-7763000</v>
          </cell>
          <cell r="P30">
            <v>-7761372.5</v>
          </cell>
          <cell r="Q30">
            <v>1627.5</v>
          </cell>
          <cell r="R30" t="str">
            <v>FNE</v>
          </cell>
          <cell r="S30" t="str">
            <v>SEP</v>
          </cell>
        </row>
        <row r="31">
          <cell r="A31">
            <v>27</v>
          </cell>
          <cell r="B31">
            <v>128</v>
          </cell>
          <cell r="C31" t="str">
            <v>BOP</v>
          </cell>
          <cell r="D31">
            <v>38988</v>
          </cell>
          <cell r="E31">
            <v>38993</v>
          </cell>
          <cell r="F31" t="str">
            <v>S</v>
          </cell>
          <cell r="G31">
            <v>-50000</v>
          </cell>
          <cell r="H31">
            <v>-86.625</v>
          </cell>
          <cell r="I31">
            <v>-4331250</v>
          </cell>
          <cell r="J31">
            <v>433.125</v>
          </cell>
          <cell r="K31">
            <v>-4330816.875</v>
          </cell>
          <cell r="L31">
            <v>0</v>
          </cell>
          <cell r="M31">
            <v>0</v>
          </cell>
          <cell r="N31">
            <v>86.625</v>
          </cell>
          <cell r="O31">
            <v>-4331250</v>
          </cell>
          <cell r="P31">
            <v>-4335245</v>
          </cell>
          <cell r="Q31">
            <v>-3995</v>
          </cell>
          <cell r="R31" t="str">
            <v>FNE</v>
          </cell>
          <cell r="S31" t="str">
            <v>SEP</v>
          </cell>
        </row>
        <row r="32">
          <cell r="A32">
            <v>28</v>
          </cell>
          <cell r="B32">
            <v>140</v>
          </cell>
          <cell r="C32" t="str">
            <v>PSO</v>
          </cell>
          <cell r="D32">
            <v>38989</v>
          </cell>
          <cell r="E32">
            <v>38994</v>
          </cell>
          <cell r="F32" t="str">
            <v>P</v>
          </cell>
          <cell r="G32">
            <v>20000</v>
          </cell>
          <cell r="H32">
            <v>314.5</v>
          </cell>
          <cell r="I32">
            <v>6290000</v>
          </cell>
          <cell r="J32">
            <v>1258</v>
          </cell>
          <cell r="K32">
            <v>6291258</v>
          </cell>
          <cell r="L32">
            <v>0</v>
          </cell>
          <cell r="M32">
            <v>6290</v>
          </cell>
          <cell r="N32">
            <v>314.87740000000002</v>
          </cell>
          <cell r="O32">
            <v>6297548</v>
          </cell>
          <cell r="P32">
            <v>6297548</v>
          </cell>
          <cell r="Q32">
            <v>0</v>
          </cell>
          <cell r="R32" t="str">
            <v>IFSL</v>
          </cell>
          <cell r="S32" t="str">
            <v>SEP</v>
          </cell>
        </row>
        <row r="33">
          <cell r="A33">
            <v>29</v>
          </cell>
          <cell r="B33">
            <v>142</v>
          </cell>
          <cell r="C33" t="str">
            <v>FAY</v>
          </cell>
          <cell r="D33">
            <v>38989</v>
          </cell>
          <cell r="E33">
            <v>38994</v>
          </cell>
          <cell r="F33" t="str">
            <v>P</v>
          </cell>
          <cell r="G33">
            <v>25000</v>
          </cell>
          <cell r="H33">
            <v>66</v>
          </cell>
          <cell r="I33">
            <v>1650000</v>
          </cell>
          <cell r="J33">
            <v>330</v>
          </cell>
          <cell r="K33">
            <v>1650330</v>
          </cell>
          <cell r="L33">
            <v>0</v>
          </cell>
          <cell r="M33">
            <v>2475</v>
          </cell>
          <cell r="N33">
            <v>66.112200000000001</v>
          </cell>
          <cell r="O33">
            <v>1652805</v>
          </cell>
          <cell r="P33">
            <v>1652805</v>
          </cell>
          <cell r="Q33">
            <v>0</v>
          </cell>
          <cell r="R33" t="str">
            <v>TARUS</v>
          </cell>
          <cell r="S33" t="str">
            <v>SEP</v>
          </cell>
        </row>
        <row r="34">
          <cell r="A34">
            <v>30</v>
          </cell>
          <cell r="B34">
            <v>128</v>
          </cell>
          <cell r="C34" t="str">
            <v>PSO</v>
          </cell>
          <cell r="D34">
            <v>38989</v>
          </cell>
          <cell r="E34">
            <v>38994</v>
          </cell>
          <cell r="F34" t="str">
            <v>S</v>
          </cell>
          <cell r="G34">
            <v>-15000</v>
          </cell>
          <cell r="H34">
            <v>-317</v>
          </cell>
          <cell r="I34">
            <v>-4755000</v>
          </cell>
          <cell r="J34">
            <v>475.5</v>
          </cell>
          <cell r="K34">
            <v>-4754524.5</v>
          </cell>
          <cell r="L34">
            <v>0</v>
          </cell>
          <cell r="M34">
            <v>0</v>
          </cell>
          <cell r="N34">
            <v>316.9683</v>
          </cell>
          <cell r="O34">
            <v>-4754524.5</v>
          </cell>
          <cell r="P34">
            <v>-4701048</v>
          </cell>
          <cell r="Q34">
            <v>53476.5</v>
          </cell>
          <cell r="R34" t="str">
            <v>IFSL</v>
          </cell>
          <cell r="S34" t="str">
            <v>SEP</v>
          </cell>
        </row>
        <row r="35">
          <cell r="A35">
            <v>31</v>
          </cell>
          <cell r="B35">
            <v>152</v>
          </cell>
          <cell r="C35" t="str">
            <v>PSO</v>
          </cell>
          <cell r="D35">
            <v>38992</v>
          </cell>
          <cell r="E35">
            <v>38995</v>
          </cell>
          <cell r="F35" t="str">
            <v>P</v>
          </cell>
          <cell r="G35">
            <v>10000</v>
          </cell>
          <cell r="H35">
            <v>316</v>
          </cell>
          <cell r="I35">
            <v>3160000</v>
          </cell>
          <cell r="J35">
            <v>632</v>
          </cell>
          <cell r="K35">
            <v>3160632</v>
          </cell>
          <cell r="L35">
            <v>0</v>
          </cell>
          <cell r="M35">
            <v>0</v>
          </cell>
          <cell r="N35">
            <v>316.06319999999999</v>
          </cell>
          <cell r="O35">
            <v>3160632</v>
          </cell>
          <cell r="P35">
            <v>3160632</v>
          </cell>
          <cell r="Q35">
            <v>0</v>
          </cell>
          <cell r="R35" t="str">
            <v>FNE</v>
          </cell>
          <cell r="S35" t="str">
            <v>OCT</v>
          </cell>
        </row>
        <row r="36">
          <cell r="A36">
            <v>32</v>
          </cell>
          <cell r="B36">
            <v>147</v>
          </cell>
          <cell r="C36" t="str">
            <v>PSO</v>
          </cell>
          <cell r="D36">
            <v>38992</v>
          </cell>
          <cell r="E36">
            <v>38995</v>
          </cell>
          <cell r="F36" t="str">
            <v>P</v>
          </cell>
          <cell r="G36">
            <v>10000</v>
          </cell>
          <cell r="H36">
            <v>317</v>
          </cell>
          <cell r="I36">
            <v>3170000</v>
          </cell>
          <cell r="J36">
            <v>634</v>
          </cell>
          <cell r="K36">
            <v>3170634</v>
          </cell>
          <cell r="L36">
            <v>0</v>
          </cell>
          <cell r="M36">
            <v>3170</v>
          </cell>
          <cell r="N36">
            <v>317.38040000000001</v>
          </cell>
          <cell r="O36">
            <v>3173804</v>
          </cell>
          <cell r="P36">
            <v>3173804</v>
          </cell>
          <cell r="Q36">
            <v>0</v>
          </cell>
          <cell r="R36" t="str">
            <v>IFSL</v>
          </cell>
          <cell r="S36" t="str">
            <v>OCT</v>
          </cell>
        </row>
        <row r="37">
          <cell r="A37">
            <v>33</v>
          </cell>
          <cell r="B37">
            <v>151</v>
          </cell>
          <cell r="C37" t="str">
            <v>POL</v>
          </cell>
          <cell r="D37">
            <v>38992</v>
          </cell>
          <cell r="E37">
            <v>38995</v>
          </cell>
          <cell r="F37" t="str">
            <v>P</v>
          </cell>
          <cell r="G37">
            <v>15000</v>
          </cell>
          <cell r="H37">
            <v>333.36666666666667</v>
          </cell>
          <cell r="I37">
            <v>5000500</v>
          </cell>
          <cell r="J37">
            <v>1000.1</v>
          </cell>
          <cell r="K37">
            <v>5001500.0999999996</v>
          </cell>
          <cell r="L37">
            <v>0</v>
          </cell>
          <cell r="M37">
            <v>5001</v>
          </cell>
          <cell r="N37">
            <v>333.76673999999997</v>
          </cell>
          <cell r="O37">
            <v>5006501.0999999996</v>
          </cell>
          <cell r="P37">
            <v>5006501.0999999996</v>
          </cell>
          <cell r="Q37">
            <v>0</v>
          </cell>
          <cell r="R37" t="str">
            <v>IFSL</v>
          </cell>
          <cell r="S37" t="str">
            <v>OCT</v>
          </cell>
        </row>
        <row r="38">
          <cell r="A38">
            <v>34</v>
          </cell>
          <cell r="B38">
            <v>161</v>
          </cell>
          <cell r="C38" t="str">
            <v>PPL</v>
          </cell>
          <cell r="D38">
            <v>38992</v>
          </cell>
          <cell r="E38">
            <v>38995</v>
          </cell>
          <cell r="F38" t="str">
            <v>P</v>
          </cell>
          <cell r="G38">
            <v>25000</v>
          </cell>
          <cell r="H38">
            <v>234.14</v>
          </cell>
          <cell r="I38">
            <v>5853500</v>
          </cell>
          <cell r="J38">
            <v>1170.7</v>
          </cell>
          <cell r="K38">
            <v>5854670.7000000002</v>
          </cell>
          <cell r="L38">
            <v>0</v>
          </cell>
          <cell r="M38">
            <v>5853.5</v>
          </cell>
          <cell r="N38">
            <v>234.42096800000002</v>
          </cell>
          <cell r="O38">
            <v>5860524.2000000002</v>
          </cell>
          <cell r="P38">
            <v>5860524.2000000002</v>
          </cell>
          <cell r="Q38">
            <v>0</v>
          </cell>
          <cell r="R38" t="str">
            <v>JS</v>
          </cell>
          <cell r="S38" t="str">
            <v>OCT</v>
          </cell>
        </row>
        <row r="39">
          <cell r="A39">
            <v>35</v>
          </cell>
          <cell r="B39">
            <v>155</v>
          </cell>
          <cell r="C39" t="str">
            <v>PSO</v>
          </cell>
          <cell r="D39">
            <v>38992</v>
          </cell>
          <cell r="E39">
            <v>38995</v>
          </cell>
          <cell r="F39" t="str">
            <v>S</v>
          </cell>
          <cell r="G39">
            <v>-15000</v>
          </cell>
          <cell r="H39">
            <v>-317</v>
          </cell>
          <cell r="I39">
            <v>-4755000</v>
          </cell>
          <cell r="J39">
            <v>475.5</v>
          </cell>
          <cell r="K39">
            <v>-4754524.5</v>
          </cell>
          <cell r="L39">
            <v>0</v>
          </cell>
          <cell r="M39">
            <v>4755</v>
          </cell>
          <cell r="N39">
            <v>316.9683</v>
          </cell>
          <cell r="O39">
            <v>-4754524.5</v>
          </cell>
          <cell r="P39">
            <v>-4729494</v>
          </cell>
          <cell r="Q39">
            <v>25030.5</v>
          </cell>
          <cell r="R39" t="str">
            <v>FNE</v>
          </cell>
          <cell r="S39" t="str">
            <v>OCT</v>
          </cell>
        </row>
        <row r="40">
          <cell r="A40">
            <v>36</v>
          </cell>
          <cell r="B40">
            <v>160</v>
          </cell>
          <cell r="C40" t="str">
            <v>PPL</v>
          </cell>
          <cell r="D40">
            <v>38992</v>
          </cell>
          <cell r="E40">
            <v>38995</v>
          </cell>
          <cell r="F40" t="str">
            <v>S</v>
          </cell>
          <cell r="G40">
            <v>-25000</v>
          </cell>
          <cell r="H40">
            <v>-236.4</v>
          </cell>
          <cell r="I40">
            <v>-5910000</v>
          </cell>
          <cell r="J40">
            <v>591.01</v>
          </cell>
          <cell r="K40">
            <v>-5909408.9900000002</v>
          </cell>
          <cell r="L40">
            <v>0</v>
          </cell>
          <cell r="M40">
            <v>0</v>
          </cell>
          <cell r="N40">
            <v>236.3763596</v>
          </cell>
          <cell r="O40">
            <v>-5909408.9900000002</v>
          </cell>
          <cell r="P40">
            <v>-5860524.2000000002</v>
          </cell>
          <cell r="Q40">
            <v>48884.790000000037</v>
          </cell>
          <cell r="R40" t="str">
            <v>JS</v>
          </cell>
          <cell r="S40" t="str">
            <v>OCT</v>
          </cell>
        </row>
        <row r="41">
          <cell r="A41">
            <v>37</v>
          </cell>
          <cell r="B41">
            <v>157</v>
          </cell>
          <cell r="C41" t="str">
            <v>FAY</v>
          </cell>
          <cell r="D41">
            <v>38992</v>
          </cell>
          <cell r="E41">
            <v>38995</v>
          </cell>
          <cell r="F41" t="str">
            <v>S</v>
          </cell>
          <cell r="G41">
            <v>-10000</v>
          </cell>
          <cell r="H41">
            <v>-68.599999999999994</v>
          </cell>
          <cell r="I41">
            <v>-686000</v>
          </cell>
          <cell r="J41">
            <v>68.599999999999994</v>
          </cell>
          <cell r="K41">
            <v>-685931.4</v>
          </cell>
          <cell r="L41">
            <v>0</v>
          </cell>
          <cell r="M41">
            <v>686</v>
          </cell>
          <cell r="N41">
            <v>68.593140000000005</v>
          </cell>
          <cell r="O41">
            <v>-685931.4</v>
          </cell>
          <cell r="P41">
            <v>-661122</v>
          </cell>
          <cell r="Q41">
            <v>24809.400000000023</v>
          </cell>
          <cell r="R41" t="str">
            <v>IFSL</v>
          </cell>
          <cell r="S41" t="str">
            <v>OCT</v>
          </cell>
        </row>
        <row r="42">
          <cell r="A42">
            <v>38</v>
          </cell>
          <cell r="B42">
            <v>157</v>
          </cell>
          <cell r="C42" t="str">
            <v>POL</v>
          </cell>
          <cell r="D42">
            <v>38992</v>
          </cell>
          <cell r="E42">
            <v>38995</v>
          </cell>
          <cell r="F42" t="str">
            <v>S</v>
          </cell>
          <cell r="G42">
            <v>-5000</v>
          </cell>
          <cell r="H42">
            <v>-335</v>
          </cell>
          <cell r="I42">
            <v>-1675000</v>
          </cell>
          <cell r="J42">
            <v>167.5</v>
          </cell>
          <cell r="K42">
            <v>-1674832.5</v>
          </cell>
          <cell r="L42">
            <v>0</v>
          </cell>
          <cell r="M42">
            <v>0</v>
          </cell>
          <cell r="N42">
            <v>334.9665</v>
          </cell>
          <cell r="O42">
            <v>-1674832.5</v>
          </cell>
          <cell r="P42">
            <v>-1668833.5</v>
          </cell>
          <cell r="Q42">
            <v>5999</v>
          </cell>
          <cell r="R42" t="str">
            <v>IFSL</v>
          </cell>
          <cell r="S42" t="str">
            <v>OCT</v>
          </cell>
        </row>
        <row r="43">
          <cell r="A43">
            <v>39</v>
          </cell>
          <cell r="B43">
            <v>146</v>
          </cell>
          <cell r="C43" t="str">
            <v>FFBQ</v>
          </cell>
          <cell r="D43">
            <v>38992</v>
          </cell>
          <cell r="E43">
            <v>38995</v>
          </cell>
          <cell r="F43" t="str">
            <v>S</v>
          </cell>
          <cell r="G43">
            <v>-500000</v>
          </cell>
          <cell r="H43">
            <v>-28.01445</v>
          </cell>
          <cell r="I43">
            <v>-14007225</v>
          </cell>
          <cell r="J43">
            <v>1400.7225000000001</v>
          </cell>
          <cell r="K43">
            <v>-14005824.2775</v>
          </cell>
          <cell r="L43">
            <v>0</v>
          </cell>
          <cell r="M43">
            <v>28014.45</v>
          </cell>
          <cell r="N43">
            <v>28.01445</v>
          </cell>
          <cell r="O43">
            <v>-14007225</v>
          </cell>
          <cell r="P43">
            <v>-13063199.75</v>
          </cell>
          <cell r="Q43">
            <v>944025.25</v>
          </cell>
          <cell r="R43" t="str">
            <v>AHL</v>
          </cell>
          <cell r="S43" t="str">
            <v>OCT</v>
          </cell>
        </row>
        <row r="44">
          <cell r="A44">
            <v>40</v>
          </cell>
          <cell r="B44">
            <v>149</v>
          </cell>
          <cell r="C44" t="str">
            <v>BOP</v>
          </cell>
          <cell r="D44">
            <v>38992</v>
          </cell>
          <cell r="E44">
            <v>38995</v>
          </cell>
          <cell r="F44" t="str">
            <v>S</v>
          </cell>
          <cell r="G44">
            <v>-25000</v>
          </cell>
          <cell r="H44">
            <v>-87</v>
          </cell>
          <cell r="I44">
            <v>-2175000</v>
          </cell>
          <cell r="J44">
            <v>217.5</v>
          </cell>
          <cell r="K44">
            <v>-2174782.5</v>
          </cell>
          <cell r="L44">
            <v>0</v>
          </cell>
          <cell r="M44">
            <v>3262.5</v>
          </cell>
          <cell r="N44">
            <v>87</v>
          </cell>
          <cell r="O44">
            <v>-2175000</v>
          </cell>
          <cell r="P44">
            <v>-2167622.5</v>
          </cell>
          <cell r="Q44">
            <v>7377.5</v>
          </cell>
          <cell r="R44" t="str">
            <v>TARUS</v>
          </cell>
          <cell r="S44" t="str">
            <v>OCT</v>
          </cell>
        </row>
        <row r="45">
          <cell r="A45">
            <v>41</v>
          </cell>
          <cell r="B45">
            <v>165</v>
          </cell>
          <cell r="C45" t="str">
            <v>FAY</v>
          </cell>
          <cell r="D45">
            <v>38993</v>
          </cell>
          <cell r="E45">
            <v>38996</v>
          </cell>
          <cell r="F45" t="str">
            <v>P</v>
          </cell>
          <cell r="G45">
            <v>25000</v>
          </cell>
          <cell r="H45">
            <v>68</v>
          </cell>
          <cell r="I45">
            <v>1700000</v>
          </cell>
          <cell r="J45">
            <v>340</v>
          </cell>
          <cell r="K45">
            <v>1700340</v>
          </cell>
          <cell r="L45">
            <v>0</v>
          </cell>
          <cell r="M45">
            <v>2550</v>
          </cell>
          <cell r="N45">
            <v>68.115600000000001</v>
          </cell>
          <cell r="O45">
            <v>1702890</v>
          </cell>
          <cell r="P45">
            <v>1702890</v>
          </cell>
          <cell r="Q45">
            <v>0</v>
          </cell>
          <cell r="R45" t="str">
            <v>ICAP</v>
          </cell>
          <cell r="S45" t="str">
            <v>OCT</v>
          </cell>
        </row>
        <row r="46">
          <cell r="A46">
            <v>42</v>
          </cell>
          <cell r="B46">
            <v>163</v>
          </cell>
          <cell r="C46" t="str">
            <v>BAF</v>
          </cell>
          <cell r="D46">
            <v>38993</v>
          </cell>
          <cell r="E46">
            <v>38996</v>
          </cell>
          <cell r="F46" t="str">
            <v>P</v>
          </cell>
          <cell r="G46">
            <v>20000</v>
          </cell>
          <cell r="H46">
            <v>50.67</v>
          </cell>
          <cell r="I46">
            <v>1013400</v>
          </cell>
          <cell r="J46">
            <v>202.68</v>
          </cell>
          <cell r="K46">
            <v>1013602.68</v>
          </cell>
          <cell r="L46">
            <v>0</v>
          </cell>
          <cell r="M46">
            <v>1520.8</v>
          </cell>
          <cell r="N46">
            <v>50.756174000000001</v>
          </cell>
          <cell r="O46">
            <v>1015123.4800000001</v>
          </cell>
          <cell r="P46">
            <v>1015123.4800000001</v>
          </cell>
          <cell r="Q46">
            <v>0</v>
          </cell>
          <cell r="R46" t="str">
            <v>TARUS</v>
          </cell>
          <cell r="S46" t="str">
            <v>OCT</v>
          </cell>
        </row>
        <row r="47">
          <cell r="A47">
            <v>43</v>
          </cell>
          <cell r="B47">
            <v>164</v>
          </cell>
          <cell r="C47" t="str">
            <v>BOP</v>
          </cell>
          <cell r="D47">
            <v>38993</v>
          </cell>
          <cell r="E47">
            <v>38996</v>
          </cell>
          <cell r="F47" t="str">
            <v>P</v>
          </cell>
          <cell r="G47">
            <v>15000</v>
          </cell>
          <cell r="H47">
            <v>86</v>
          </cell>
          <cell r="I47">
            <v>1290000</v>
          </cell>
          <cell r="J47">
            <v>258</v>
          </cell>
          <cell r="K47">
            <v>1290258</v>
          </cell>
          <cell r="L47">
            <v>0</v>
          </cell>
          <cell r="M47">
            <v>1290</v>
          </cell>
          <cell r="N47">
            <v>86.103200000000001</v>
          </cell>
          <cell r="O47">
            <v>1291548</v>
          </cell>
          <cell r="P47">
            <v>1291548</v>
          </cell>
          <cell r="Q47">
            <v>0</v>
          </cell>
          <cell r="R47" t="str">
            <v>FNE</v>
          </cell>
          <cell r="S47" t="str">
            <v>OCT</v>
          </cell>
        </row>
        <row r="48">
          <cell r="A48">
            <v>44</v>
          </cell>
          <cell r="B48">
            <v>164</v>
          </cell>
          <cell r="C48" t="str">
            <v>PSO</v>
          </cell>
          <cell r="D48">
            <v>38993</v>
          </cell>
          <cell r="E48">
            <v>38996</v>
          </cell>
          <cell r="F48" t="str">
            <v>P</v>
          </cell>
          <cell r="G48">
            <v>5000</v>
          </cell>
          <cell r="H48">
            <v>316</v>
          </cell>
          <cell r="I48">
            <v>1580000</v>
          </cell>
          <cell r="J48">
            <v>316</v>
          </cell>
          <cell r="K48">
            <v>1580316</v>
          </cell>
          <cell r="L48">
            <v>0</v>
          </cell>
          <cell r="M48">
            <v>1580</v>
          </cell>
          <cell r="N48">
            <v>316.37920000000003</v>
          </cell>
          <cell r="O48">
            <v>1581896</v>
          </cell>
          <cell r="P48">
            <v>1581896</v>
          </cell>
          <cell r="Q48">
            <v>0</v>
          </cell>
          <cell r="R48" t="str">
            <v>IFSL</v>
          </cell>
          <cell r="S48" t="str">
            <v>OCT</v>
          </cell>
        </row>
        <row r="49">
          <cell r="A49">
            <v>45</v>
          </cell>
          <cell r="B49">
            <v>164</v>
          </cell>
          <cell r="C49" t="str">
            <v>POL</v>
          </cell>
          <cell r="D49">
            <v>38993</v>
          </cell>
          <cell r="E49">
            <v>38996</v>
          </cell>
          <cell r="F49" t="str">
            <v>P</v>
          </cell>
          <cell r="G49">
            <v>5000</v>
          </cell>
          <cell r="H49">
            <v>331.99400000000003</v>
          </cell>
          <cell r="I49">
            <v>1659970</v>
          </cell>
          <cell r="J49">
            <v>331.98</v>
          </cell>
          <cell r="K49">
            <v>1660301.98</v>
          </cell>
          <cell r="L49">
            <v>0</v>
          </cell>
          <cell r="M49">
            <v>1659.97</v>
          </cell>
          <cell r="N49">
            <v>332.39238999999998</v>
          </cell>
          <cell r="O49">
            <v>1661961.95</v>
          </cell>
          <cell r="P49">
            <v>1661961.95</v>
          </cell>
          <cell r="Q49">
            <v>0</v>
          </cell>
          <cell r="R49" t="str">
            <v>IFSL</v>
          </cell>
          <cell r="S49" t="str">
            <v>OCT</v>
          </cell>
        </row>
        <row r="50">
          <cell r="A50">
            <v>46</v>
          </cell>
          <cell r="B50">
            <v>169</v>
          </cell>
          <cell r="C50" t="str">
            <v>PSO</v>
          </cell>
          <cell r="D50">
            <v>38993</v>
          </cell>
          <cell r="E50">
            <v>38996</v>
          </cell>
          <cell r="F50" t="str">
            <v>S</v>
          </cell>
          <cell r="G50">
            <v>-5000</v>
          </cell>
          <cell r="H50">
            <v>-318</v>
          </cell>
          <cell r="I50">
            <v>-1590000</v>
          </cell>
          <cell r="J50">
            <v>159</v>
          </cell>
          <cell r="K50">
            <v>-1589841</v>
          </cell>
          <cell r="L50">
            <v>0</v>
          </cell>
          <cell r="M50">
            <v>0</v>
          </cell>
          <cell r="N50">
            <v>318</v>
          </cell>
          <cell r="O50">
            <v>-1590000</v>
          </cell>
          <cell r="P50">
            <v>-1581896</v>
          </cell>
          <cell r="Q50">
            <v>8104</v>
          </cell>
          <cell r="R50" t="str">
            <v>IFSL</v>
          </cell>
          <cell r="S50" t="str">
            <v>OCT</v>
          </cell>
        </row>
        <row r="51">
          <cell r="A51">
            <v>47</v>
          </cell>
          <cell r="B51">
            <v>162</v>
          </cell>
          <cell r="C51" t="str">
            <v>PSO</v>
          </cell>
          <cell r="D51">
            <v>38993</v>
          </cell>
          <cell r="E51">
            <v>38996</v>
          </cell>
          <cell r="F51" t="str">
            <v>S</v>
          </cell>
          <cell r="G51">
            <v>-15000</v>
          </cell>
          <cell r="H51">
            <v>-318.66666666666669</v>
          </cell>
          <cell r="I51">
            <v>-4780000</v>
          </cell>
          <cell r="J51">
            <v>478</v>
          </cell>
          <cell r="K51">
            <v>-4779522</v>
          </cell>
          <cell r="L51">
            <v>0</v>
          </cell>
          <cell r="M51">
            <v>4780</v>
          </cell>
          <cell r="N51">
            <v>318.66666666666669</v>
          </cell>
          <cell r="O51">
            <v>-4780000</v>
          </cell>
          <cell r="P51">
            <v>-4729494</v>
          </cell>
          <cell r="Q51">
            <v>50506</v>
          </cell>
          <cell r="R51" t="str">
            <v>TARUS</v>
          </cell>
          <cell r="S51" t="str">
            <v>OCT</v>
          </cell>
        </row>
        <row r="52">
          <cell r="A52">
            <v>48</v>
          </cell>
          <cell r="B52">
            <v>162</v>
          </cell>
          <cell r="C52" t="str">
            <v>FAY</v>
          </cell>
          <cell r="D52">
            <v>38993</v>
          </cell>
          <cell r="E52">
            <v>38996</v>
          </cell>
          <cell r="F52" t="str">
            <v>S</v>
          </cell>
          <cell r="G52">
            <v>-40000</v>
          </cell>
          <cell r="H52">
            <v>-68.337999999999994</v>
          </cell>
          <cell r="I52">
            <v>-2733520</v>
          </cell>
          <cell r="J52">
            <v>0</v>
          </cell>
          <cell r="K52">
            <v>-2733520</v>
          </cell>
          <cell r="L52">
            <v>0</v>
          </cell>
          <cell r="M52">
            <v>4098.54</v>
          </cell>
          <cell r="N52">
            <v>68.337999999999994</v>
          </cell>
          <cell r="O52">
            <v>-2733520</v>
          </cell>
          <cell r="P52">
            <v>-2694573</v>
          </cell>
          <cell r="Q52">
            <v>38947</v>
          </cell>
          <cell r="R52" t="str">
            <v>ICAP</v>
          </cell>
          <cell r="S52" t="str">
            <v>OCT</v>
          </cell>
        </row>
        <row r="53">
          <cell r="A53">
            <v>49</v>
          </cell>
          <cell r="B53">
            <v>138</v>
          </cell>
          <cell r="C53" t="str">
            <v>NBP</v>
          </cell>
          <cell r="D53">
            <v>38988</v>
          </cell>
          <cell r="E53">
            <v>38994</v>
          </cell>
          <cell r="F53" t="str">
            <v>P</v>
          </cell>
          <cell r="G53">
            <v>200000</v>
          </cell>
          <cell r="H53">
            <v>248.26</v>
          </cell>
          <cell r="I53">
            <v>49652000</v>
          </cell>
          <cell r="J53">
            <v>9930.4</v>
          </cell>
          <cell r="K53">
            <v>49661930.399999999</v>
          </cell>
          <cell r="L53">
            <v>0</v>
          </cell>
          <cell r="M53">
            <v>30000</v>
          </cell>
          <cell r="N53">
            <v>248.45965200000001</v>
          </cell>
          <cell r="O53">
            <v>49691930.399999999</v>
          </cell>
          <cell r="P53">
            <v>49691930.399999999</v>
          </cell>
          <cell r="Q53">
            <v>0</v>
          </cell>
          <cell r="R53" t="str">
            <v>JSCM</v>
          </cell>
          <cell r="S53" t="str">
            <v>OCT</v>
          </cell>
        </row>
        <row r="54">
          <cell r="A54">
            <v>50</v>
          </cell>
          <cell r="B54">
            <v>41</v>
          </cell>
          <cell r="C54" t="str">
            <v>BOP</v>
          </cell>
          <cell r="D54">
            <v>38959</v>
          </cell>
          <cell r="E54">
            <v>38994</v>
          </cell>
          <cell r="F54" t="str">
            <v>S</v>
          </cell>
          <cell r="G54">
            <v>-500000</v>
          </cell>
          <cell r="H54">
            <v>-86.75</v>
          </cell>
          <cell r="I54">
            <v>-43375000</v>
          </cell>
          <cell r="J54">
            <v>4337.5</v>
          </cell>
          <cell r="K54">
            <v>-43370662.5</v>
          </cell>
          <cell r="L54">
            <v>0</v>
          </cell>
          <cell r="M54">
            <v>86750</v>
          </cell>
          <cell r="N54">
            <v>86.75</v>
          </cell>
          <cell r="O54">
            <v>-43375000</v>
          </cell>
          <cell r="P54">
            <v>-43344500</v>
          </cell>
          <cell r="Q54">
            <v>30500</v>
          </cell>
          <cell r="R54" t="str">
            <v>AHL</v>
          </cell>
          <cell r="S54" t="str">
            <v>OCT</v>
          </cell>
        </row>
        <row r="55">
          <cell r="A55">
            <v>51</v>
          </cell>
          <cell r="B55">
            <v>171</v>
          </cell>
          <cell r="C55" t="str">
            <v>PPL</v>
          </cell>
          <cell r="D55">
            <v>38994</v>
          </cell>
          <cell r="E55">
            <v>38999</v>
          </cell>
          <cell r="F55" t="str">
            <v>S</v>
          </cell>
          <cell r="G55">
            <v>-25000</v>
          </cell>
          <cell r="H55">
            <v>-237.02</v>
          </cell>
          <cell r="I55">
            <v>-5925500</v>
          </cell>
          <cell r="J55">
            <v>592.55999999999995</v>
          </cell>
          <cell r="K55">
            <v>-5924907.4400000004</v>
          </cell>
          <cell r="L55">
            <v>0</v>
          </cell>
          <cell r="M55">
            <v>5925.5</v>
          </cell>
          <cell r="N55">
            <v>237.02</v>
          </cell>
          <cell r="O55">
            <v>-5925500</v>
          </cell>
          <cell r="P55">
            <v>-5897510</v>
          </cell>
          <cell r="Q55">
            <v>27990</v>
          </cell>
          <cell r="R55" t="str">
            <v>AHL</v>
          </cell>
          <cell r="S55" t="str">
            <v>OCT</v>
          </cell>
        </row>
        <row r="56">
          <cell r="A56">
            <v>52</v>
          </cell>
          <cell r="B56">
            <v>172</v>
          </cell>
          <cell r="C56" t="str">
            <v>BOP</v>
          </cell>
          <cell r="D56">
            <v>38994</v>
          </cell>
          <cell r="E56">
            <v>38999</v>
          </cell>
          <cell r="F56" t="str">
            <v>S</v>
          </cell>
          <cell r="G56">
            <v>-25000</v>
          </cell>
          <cell r="H56">
            <v>-87.05</v>
          </cell>
          <cell r="I56">
            <v>-2176250</v>
          </cell>
          <cell r="J56">
            <v>217.63</v>
          </cell>
          <cell r="K56">
            <v>-2176032.37</v>
          </cell>
          <cell r="L56">
            <v>0</v>
          </cell>
          <cell r="M56">
            <v>3265</v>
          </cell>
          <cell r="N56">
            <v>87.05</v>
          </cell>
          <cell r="O56">
            <v>-2176250</v>
          </cell>
          <cell r="P56">
            <v>-2167215</v>
          </cell>
          <cell r="Q56">
            <v>9035</v>
          </cell>
          <cell r="R56" t="str">
            <v>AHL</v>
          </cell>
          <cell r="S56" t="str">
            <v>OCT</v>
          </cell>
        </row>
        <row r="57">
          <cell r="A57">
            <v>53</v>
          </cell>
          <cell r="B57">
            <v>183</v>
          </cell>
          <cell r="C57" t="str">
            <v>POL</v>
          </cell>
          <cell r="D57">
            <v>38995</v>
          </cell>
          <cell r="E57">
            <v>38996</v>
          </cell>
          <cell r="F57" t="str">
            <v>P</v>
          </cell>
          <cell r="G57">
            <v>5000</v>
          </cell>
          <cell r="H57">
            <v>334</v>
          </cell>
          <cell r="I57">
            <v>1670000</v>
          </cell>
          <cell r="J57">
            <v>334</v>
          </cell>
          <cell r="K57">
            <v>1670334</v>
          </cell>
          <cell r="L57">
            <v>0</v>
          </cell>
          <cell r="M57">
            <v>1670</v>
          </cell>
          <cell r="N57">
            <v>334.4008</v>
          </cell>
          <cell r="O57">
            <v>1672004</v>
          </cell>
          <cell r="P57">
            <v>1672004</v>
          </cell>
          <cell r="Q57">
            <v>0</v>
          </cell>
          <cell r="R57" t="str">
            <v>JSCM</v>
          </cell>
          <cell r="S57" t="str">
            <v>OCT</v>
          </cell>
        </row>
        <row r="58">
          <cell r="A58">
            <v>54</v>
          </cell>
          <cell r="B58">
            <v>177</v>
          </cell>
          <cell r="C58" t="str">
            <v>POL</v>
          </cell>
          <cell r="D58">
            <v>38995</v>
          </cell>
          <cell r="E58">
            <v>38996</v>
          </cell>
          <cell r="F58" t="str">
            <v>P</v>
          </cell>
          <cell r="G58">
            <v>60000</v>
          </cell>
          <cell r="H58">
            <v>334.56008333333335</v>
          </cell>
          <cell r="I58">
            <v>20073605</v>
          </cell>
          <cell r="J58">
            <v>4014.721</v>
          </cell>
          <cell r="K58">
            <v>20077619.721000001</v>
          </cell>
          <cell r="L58">
            <v>0</v>
          </cell>
          <cell r="M58">
            <v>40147.21</v>
          </cell>
          <cell r="N58">
            <v>335.2961155166667</v>
          </cell>
          <cell r="O58">
            <v>20117766.931000002</v>
          </cell>
          <cell r="P58">
            <v>20117766.931000002</v>
          </cell>
          <cell r="Q58">
            <v>0</v>
          </cell>
          <cell r="R58" t="str">
            <v>AHL</v>
          </cell>
          <cell r="S58" t="str">
            <v>OCT</v>
          </cell>
        </row>
        <row r="59">
          <cell r="A59">
            <v>55</v>
          </cell>
          <cell r="B59">
            <v>178</v>
          </cell>
          <cell r="C59" t="str">
            <v>POL</v>
          </cell>
          <cell r="D59">
            <v>38995</v>
          </cell>
          <cell r="E59">
            <v>38996</v>
          </cell>
          <cell r="F59" t="str">
            <v>P</v>
          </cell>
          <cell r="G59">
            <v>25000</v>
          </cell>
          <cell r="H59">
            <v>334.59399999999999</v>
          </cell>
          <cell r="I59">
            <v>8364850</v>
          </cell>
          <cell r="J59">
            <v>1672.88</v>
          </cell>
          <cell r="K59">
            <v>8366522.8799999999</v>
          </cell>
          <cell r="L59">
            <v>0</v>
          </cell>
          <cell r="M59">
            <v>8365.32</v>
          </cell>
          <cell r="N59">
            <v>334.99552800000004</v>
          </cell>
          <cell r="O59">
            <v>8374888.2000000002</v>
          </cell>
          <cell r="P59">
            <v>8374888.2000000002</v>
          </cell>
          <cell r="Q59">
            <v>0</v>
          </cell>
          <cell r="R59" t="str">
            <v>IFSL</v>
          </cell>
          <cell r="S59" t="str">
            <v>OCT</v>
          </cell>
        </row>
        <row r="60">
          <cell r="A60">
            <v>56</v>
          </cell>
          <cell r="B60">
            <v>179</v>
          </cell>
          <cell r="C60" t="str">
            <v>BAF</v>
          </cell>
          <cell r="D60">
            <v>38995</v>
          </cell>
          <cell r="E60">
            <v>39000</v>
          </cell>
          <cell r="F60" t="str">
            <v>P</v>
          </cell>
          <cell r="G60">
            <v>5000</v>
          </cell>
          <cell r="H60">
            <v>50.4</v>
          </cell>
          <cell r="I60">
            <v>252000</v>
          </cell>
          <cell r="J60">
            <v>50.4</v>
          </cell>
          <cell r="K60">
            <v>252050.4</v>
          </cell>
          <cell r="L60">
            <v>0</v>
          </cell>
          <cell r="M60">
            <v>252</v>
          </cell>
          <cell r="N60">
            <v>50.460479999999997</v>
          </cell>
          <cell r="O60">
            <v>252302.4</v>
          </cell>
          <cell r="P60">
            <v>252302.4</v>
          </cell>
          <cell r="Q60">
            <v>0</v>
          </cell>
          <cell r="R60" t="str">
            <v>IFSL</v>
          </cell>
          <cell r="S60" t="str">
            <v>OCT</v>
          </cell>
        </row>
        <row r="61">
          <cell r="A61">
            <v>57</v>
          </cell>
          <cell r="B61">
            <v>180</v>
          </cell>
          <cell r="C61" t="str">
            <v>BAF</v>
          </cell>
          <cell r="D61">
            <v>38995</v>
          </cell>
          <cell r="E61">
            <v>39000</v>
          </cell>
          <cell r="F61" t="str">
            <v>P</v>
          </cell>
          <cell r="G61">
            <v>5000</v>
          </cell>
          <cell r="H61">
            <v>50</v>
          </cell>
          <cell r="I61">
            <v>250000</v>
          </cell>
          <cell r="J61">
            <v>50</v>
          </cell>
          <cell r="K61">
            <v>250050</v>
          </cell>
          <cell r="L61">
            <v>0</v>
          </cell>
          <cell r="M61">
            <v>375</v>
          </cell>
          <cell r="N61">
            <v>50.085000000000001</v>
          </cell>
          <cell r="O61">
            <v>250425</v>
          </cell>
          <cell r="P61">
            <v>250425</v>
          </cell>
          <cell r="Q61">
            <v>0</v>
          </cell>
          <cell r="R61" t="str">
            <v>ICAP</v>
          </cell>
          <cell r="S61" t="str">
            <v>OCT</v>
          </cell>
        </row>
        <row r="62">
          <cell r="A62">
            <v>58</v>
          </cell>
          <cell r="B62">
            <v>181</v>
          </cell>
          <cell r="C62" t="str">
            <v>POL</v>
          </cell>
          <cell r="D62">
            <v>38995</v>
          </cell>
          <cell r="E62">
            <v>38996</v>
          </cell>
          <cell r="F62" t="str">
            <v>P</v>
          </cell>
          <cell r="G62">
            <v>10000</v>
          </cell>
          <cell r="H62">
            <v>334.5</v>
          </cell>
          <cell r="I62">
            <v>3345000</v>
          </cell>
          <cell r="J62">
            <v>669</v>
          </cell>
          <cell r="K62">
            <v>3345669</v>
          </cell>
          <cell r="L62">
            <v>0</v>
          </cell>
          <cell r="M62">
            <v>3345</v>
          </cell>
          <cell r="N62">
            <v>334.90140000000002</v>
          </cell>
          <cell r="O62">
            <v>3349014</v>
          </cell>
          <cell r="P62">
            <v>3349014</v>
          </cell>
          <cell r="Q62">
            <v>0</v>
          </cell>
          <cell r="R62" t="str">
            <v>TAURUS</v>
          </cell>
          <cell r="S62" t="str">
            <v>OCT</v>
          </cell>
        </row>
        <row r="63">
          <cell r="A63">
            <v>59</v>
          </cell>
          <cell r="B63">
            <v>172</v>
          </cell>
          <cell r="C63" t="str">
            <v>BOP</v>
          </cell>
          <cell r="D63">
            <v>38995</v>
          </cell>
          <cell r="E63">
            <v>38995</v>
          </cell>
          <cell r="F63" t="str">
            <v>S</v>
          </cell>
          <cell r="G63">
            <v>-40000</v>
          </cell>
          <cell r="H63">
            <v>-88.668750000000003</v>
          </cell>
          <cell r="I63">
            <v>-3546750</v>
          </cell>
          <cell r="J63">
            <v>354.68</v>
          </cell>
          <cell r="K63">
            <v>-3546395.32</v>
          </cell>
          <cell r="L63">
            <v>0</v>
          </cell>
          <cell r="M63">
            <v>3546.75</v>
          </cell>
          <cell r="N63">
            <v>88.668750000000003</v>
          </cell>
          <cell r="O63">
            <v>-3546750</v>
          </cell>
          <cell r="P63">
            <v>-3467541.85</v>
          </cell>
          <cell r="Q63">
            <v>79208.149999999907</v>
          </cell>
          <cell r="R63" t="str">
            <v>FNE</v>
          </cell>
          <cell r="S63" t="str">
            <v>OCT</v>
          </cell>
        </row>
        <row r="64">
          <cell r="A64">
            <v>60</v>
          </cell>
          <cell r="B64">
            <v>182</v>
          </cell>
          <cell r="C64" t="str">
            <v>PSO</v>
          </cell>
          <cell r="D64">
            <v>38995</v>
          </cell>
          <cell r="E64">
            <v>39000</v>
          </cell>
          <cell r="F64" t="str">
            <v>S</v>
          </cell>
          <cell r="G64">
            <v>-5000</v>
          </cell>
          <cell r="H64">
            <v>-316</v>
          </cell>
          <cell r="I64">
            <v>-1580000</v>
          </cell>
          <cell r="J64">
            <v>158</v>
          </cell>
          <cell r="K64">
            <v>-1579842</v>
          </cell>
          <cell r="L64">
            <v>0</v>
          </cell>
          <cell r="M64">
            <v>1580</v>
          </cell>
          <cell r="N64">
            <v>316</v>
          </cell>
          <cell r="O64">
            <v>-1580000</v>
          </cell>
          <cell r="P64">
            <v>-1576497.5</v>
          </cell>
          <cell r="Q64">
            <v>3502.5</v>
          </cell>
          <cell r="R64" t="str">
            <v>IFSL</v>
          </cell>
          <cell r="S64" t="str">
            <v>OCT</v>
          </cell>
        </row>
        <row r="65">
          <cell r="A65">
            <v>61</v>
          </cell>
          <cell r="B65">
            <v>188</v>
          </cell>
          <cell r="C65" t="str">
            <v>POL</v>
          </cell>
          <cell r="D65">
            <v>38996</v>
          </cell>
          <cell r="E65">
            <v>38999</v>
          </cell>
          <cell r="F65" t="str">
            <v>P</v>
          </cell>
          <cell r="G65">
            <v>15000</v>
          </cell>
          <cell r="H65">
            <v>335.08</v>
          </cell>
          <cell r="I65">
            <v>5026200</v>
          </cell>
          <cell r="J65">
            <v>1005.24</v>
          </cell>
          <cell r="K65">
            <v>5027205.24</v>
          </cell>
          <cell r="L65">
            <v>0</v>
          </cell>
          <cell r="M65">
            <v>5026.3999999999996</v>
          </cell>
          <cell r="N65">
            <v>335.48210933333337</v>
          </cell>
          <cell r="O65">
            <v>5032231.6400000006</v>
          </cell>
          <cell r="P65">
            <v>5032231.6400000006</v>
          </cell>
          <cell r="Q65">
            <v>0</v>
          </cell>
          <cell r="R65" t="str">
            <v>IFSL</v>
          </cell>
          <cell r="S65" t="str">
            <v>OCT</v>
          </cell>
        </row>
        <row r="66">
          <cell r="A66">
            <v>62</v>
          </cell>
          <cell r="B66">
            <v>189</v>
          </cell>
          <cell r="C66" t="str">
            <v>FFC</v>
          </cell>
          <cell r="D66">
            <v>38996</v>
          </cell>
          <cell r="E66">
            <v>38996</v>
          </cell>
          <cell r="F66" t="str">
            <v>P</v>
          </cell>
          <cell r="G66">
            <v>25000</v>
          </cell>
          <cell r="H66">
            <v>121.5</v>
          </cell>
          <cell r="I66">
            <v>3037500</v>
          </cell>
          <cell r="J66">
            <v>607.5</v>
          </cell>
          <cell r="K66">
            <v>3038107.5</v>
          </cell>
          <cell r="L66">
            <v>0</v>
          </cell>
          <cell r="M66">
            <v>3037.5</v>
          </cell>
          <cell r="N66">
            <v>121.64579999999999</v>
          </cell>
          <cell r="O66">
            <v>3041145</v>
          </cell>
          <cell r="P66">
            <v>3041145</v>
          </cell>
          <cell r="Q66">
            <v>0</v>
          </cell>
          <cell r="R66" t="str">
            <v>JS</v>
          </cell>
          <cell r="S66" t="str">
            <v>OCT</v>
          </cell>
        </row>
        <row r="67">
          <cell r="A67">
            <v>63</v>
          </cell>
          <cell r="B67">
            <v>187</v>
          </cell>
          <cell r="C67" t="str">
            <v>FFC</v>
          </cell>
          <cell r="D67">
            <v>38996</v>
          </cell>
          <cell r="E67">
            <v>38996</v>
          </cell>
          <cell r="F67" t="str">
            <v>S</v>
          </cell>
          <cell r="G67">
            <v>-5000</v>
          </cell>
          <cell r="H67">
            <v>-123.5</v>
          </cell>
          <cell r="I67">
            <v>-617500</v>
          </cell>
          <cell r="J67">
            <v>0</v>
          </cell>
          <cell r="K67">
            <v>-617500</v>
          </cell>
          <cell r="L67">
            <v>0</v>
          </cell>
          <cell r="M67">
            <v>617.5</v>
          </cell>
          <cell r="N67">
            <v>123.5</v>
          </cell>
          <cell r="O67">
            <v>-617500</v>
          </cell>
          <cell r="P67">
            <v>-608229</v>
          </cell>
          <cell r="Q67">
            <v>9271</v>
          </cell>
          <cell r="R67" t="str">
            <v>JS</v>
          </cell>
          <cell r="S67" t="str">
            <v>OCT</v>
          </cell>
        </row>
        <row r="68">
          <cell r="A68">
            <v>64</v>
          </cell>
          <cell r="B68">
            <v>186</v>
          </cell>
          <cell r="C68" t="str">
            <v>POL</v>
          </cell>
          <cell r="D68">
            <v>38996</v>
          </cell>
          <cell r="E68">
            <v>38999</v>
          </cell>
          <cell r="F68" t="str">
            <v>S</v>
          </cell>
          <cell r="G68">
            <v>-25000</v>
          </cell>
          <cell r="H68">
            <v>-336.84</v>
          </cell>
          <cell r="I68">
            <v>-8421000</v>
          </cell>
          <cell r="J68">
            <v>842.1</v>
          </cell>
          <cell r="K68">
            <v>-8420157.9000000004</v>
          </cell>
          <cell r="L68">
            <v>0</v>
          </cell>
          <cell r="M68">
            <v>3377</v>
          </cell>
          <cell r="N68">
            <v>336.84</v>
          </cell>
          <cell r="O68">
            <v>-8421000</v>
          </cell>
          <cell r="P68">
            <v>-8374140</v>
          </cell>
          <cell r="Q68">
            <v>46860</v>
          </cell>
          <cell r="R68" t="str">
            <v>IFSL</v>
          </cell>
          <cell r="S68" t="str">
            <v>OCT</v>
          </cell>
        </row>
        <row r="69">
          <cell r="A69">
            <v>65</v>
          </cell>
          <cell r="B69">
            <v>185</v>
          </cell>
          <cell r="C69" t="str">
            <v>POL</v>
          </cell>
          <cell r="D69">
            <v>38996</v>
          </cell>
          <cell r="E69">
            <v>38999</v>
          </cell>
          <cell r="F69" t="str">
            <v>S</v>
          </cell>
          <cell r="G69">
            <v>-10000</v>
          </cell>
          <cell r="H69">
            <v>-337</v>
          </cell>
          <cell r="I69">
            <v>-3370000</v>
          </cell>
          <cell r="J69">
            <v>337</v>
          </cell>
          <cell r="K69">
            <v>-3369663</v>
          </cell>
          <cell r="L69">
            <v>0</v>
          </cell>
          <cell r="M69">
            <v>3370</v>
          </cell>
          <cell r="N69">
            <v>337</v>
          </cell>
          <cell r="O69">
            <v>-3370000</v>
          </cell>
          <cell r="P69">
            <v>-3349656</v>
          </cell>
          <cell r="Q69">
            <v>20344</v>
          </cell>
          <cell r="R69" t="str">
            <v>FNE</v>
          </cell>
          <cell r="S69" t="str">
            <v>OCT</v>
          </cell>
        </row>
        <row r="70">
          <cell r="A70">
            <v>66</v>
          </cell>
          <cell r="B70">
            <v>0</v>
          </cell>
          <cell r="C70" t="str">
            <v>FFC</v>
          </cell>
          <cell r="D70">
            <v>38996</v>
          </cell>
          <cell r="E70">
            <v>38996</v>
          </cell>
          <cell r="F70" t="str">
            <v>S</v>
          </cell>
          <cell r="G70">
            <v>0</v>
          </cell>
          <cell r="H70" t="e">
            <v>#DIV/0!</v>
          </cell>
          <cell r="I70">
            <v>0</v>
          </cell>
          <cell r="J70">
            <v>0</v>
          </cell>
          <cell r="K70">
            <v>0</v>
          </cell>
          <cell r="L70">
            <v>0</v>
          </cell>
          <cell r="M70">
            <v>0</v>
          </cell>
          <cell r="N70" t="e">
            <v>#DIV/0!</v>
          </cell>
          <cell r="O70">
            <v>0</v>
          </cell>
          <cell r="P70">
            <v>-40000</v>
          </cell>
          <cell r="R70" t="str">
            <v>DIVIDEND</v>
          </cell>
          <cell r="S70" t="str">
            <v>OCT</v>
          </cell>
        </row>
        <row r="71">
          <cell r="A71">
            <v>67</v>
          </cell>
          <cell r="B71">
            <v>199</v>
          </cell>
          <cell r="C71" t="str">
            <v>PSO</v>
          </cell>
          <cell r="D71">
            <v>38999</v>
          </cell>
          <cell r="E71">
            <v>39002</v>
          </cell>
          <cell r="F71" t="str">
            <v>P</v>
          </cell>
          <cell r="G71">
            <v>15000</v>
          </cell>
          <cell r="H71">
            <v>320.5</v>
          </cell>
          <cell r="I71">
            <v>4807500</v>
          </cell>
          <cell r="J71">
            <v>961.5</v>
          </cell>
          <cell r="K71">
            <v>4808461.5</v>
          </cell>
          <cell r="L71">
            <v>0</v>
          </cell>
          <cell r="M71">
            <v>0</v>
          </cell>
          <cell r="N71">
            <v>320.5641</v>
          </cell>
          <cell r="O71">
            <v>4808461.5</v>
          </cell>
          <cell r="P71">
            <v>4808461.5</v>
          </cell>
          <cell r="Q71">
            <v>0</v>
          </cell>
          <cell r="R71" t="str">
            <v>FNE</v>
          </cell>
          <cell r="S71" t="str">
            <v>OCT</v>
          </cell>
        </row>
        <row r="72">
          <cell r="A72">
            <v>68</v>
          </cell>
          <cell r="B72">
            <v>198</v>
          </cell>
          <cell r="C72" t="str">
            <v>PTC</v>
          </cell>
          <cell r="D72">
            <v>38999</v>
          </cell>
          <cell r="E72">
            <v>39002</v>
          </cell>
          <cell r="F72" t="str">
            <v>P</v>
          </cell>
          <cell r="G72">
            <v>100000</v>
          </cell>
          <cell r="H72">
            <v>42</v>
          </cell>
          <cell r="I72">
            <v>4200000</v>
          </cell>
          <cell r="J72">
            <v>840</v>
          </cell>
          <cell r="K72">
            <v>4200840</v>
          </cell>
          <cell r="L72">
            <v>0</v>
          </cell>
          <cell r="M72">
            <v>8400</v>
          </cell>
          <cell r="N72">
            <v>42.092399999999998</v>
          </cell>
          <cell r="O72">
            <v>4209240</v>
          </cell>
          <cell r="P72">
            <v>4209240</v>
          </cell>
          <cell r="Q72">
            <v>0</v>
          </cell>
          <cell r="R72" t="str">
            <v>AHL</v>
          </cell>
          <cell r="S72" t="str">
            <v>OCT</v>
          </cell>
        </row>
        <row r="73">
          <cell r="A73">
            <v>69</v>
          </cell>
          <cell r="B73">
            <v>185</v>
          </cell>
          <cell r="C73" t="str">
            <v>POL</v>
          </cell>
          <cell r="D73">
            <v>38999</v>
          </cell>
          <cell r="E73">
            <v>39000</v>
          </cell>
          <cell r="F73" t="str">
            <v>S</v>
          </cell>
          <cell r="G73">
            <v>-15000</v>
          </cell>
          <cell r="H73">
            <v>-339</v>
          </cell>
          <cell r="I73">
            <v>-5085000</v>
          </cell>
          <cell r="J73">
            <v>508.5</v>
          </cell>
          <cell r="K73">
            <v>-5084491.5</v>
          </cell>
          <cell r="L73">
            <v>0</v>
          </cell>
          <cell r="M73">
            <v>5085</v>
          </cell>
          <cell r="N73">
            <v>339</v>
          </cell>
          <cell r="O73">
            <v>-5085000</v>
          </cell>
          <cell r="P73">
            <v>-5024485.5</v>
          </cell>
          <cell r="Q73">
            <v>60514.5</v>
          </cell>
          <cell r="R73" t="str">
            <v>IFSL</v>
          </cell>
          <cell r="S73" t="str">
            <v>OCT</v>
          </cell>
        </row>
        <row r="74">
          <cell r="A74">
            <v>70</v>
          </cell>
          <cell r="B74">
            <v>196</v>
          </cell>
          <cell r="C74" t="str">
            <v>FFC</v>
          </cell>
          <cell r="D74">
            <v>38999</v>
          </cell>
          <cell r="E74">
            <v>39002</v>
          </cell>
          <cell r="F74" t="str">
            <v>S</v>
          </cell>
          <cell r="G74">
            <v>-10000</v>
          </cell>
          <cell r="H74">
            <v>-121</v>
          </cell>
          <cell r="I74">
            <v>-1210000</v>
          </cell>
          <cell r="J74">
            <v>121</v>
          </cell>
          <cell r="K74">
            <v>-1209879</v>
          </cell>
          <cell r="L74">
            <v>0</v>
          </cell>
          <cell r="M74">
            <v>1210</v>
          </cell>
          <cell r="N74">
            <v>121</v>
          </cell>
          <cell r="O74">
            <v>-1210000</v>
          </cell>
          <cell r="P74">
            <v>-1196458</v>
          </cell>
          <cell r="Q74">
            <v>13542</v>
          </cell>
          <cell r="R74" t="str">
            <v>IFSL</v>
          </cell>
          <cell r="S74" t="str">
            <v>OCT</v>
          </cell>
        </row>
        <row r="75">
          <cell r="A75">
            <v>71</v>
          </cell>
          <cell r="B75">
            <v>197</v>
          </cell>
          <cell r="C75" t="str">
            <v>PSO</v>
          </cell>
          <cell r="D75">
            <v>38999</v>
          </cell>
          <cell r="E75">
            <v>39002</v>
          </cell>
          <cell r="F75" t="str">
            <v>S</v>
          </cell>
          <cell r="G75">
            <v>-15000</v>
          </cell>
          <cell r="H75">
            <v>-322.14524999999998</v>
          </cell>
          <cell r="I75">
            <v>-4832178.75</v>
          </cell>
          <cell r="J75">
            <v>483.75</v>
          </cell>
          <cell r="K75">
            <v>-4831695</v>
          </cell>
          <cell r="L75">
            <v>0</v>
          </cell>
          <cell r="M75">
            <v>4837.5</v>
          </cell>
          <cell r="N75">
            <v>322.14524999999998</v>
          </cell>
          <cell r="O75">
            <v>-4832178.75</v>
          </cell>
          <cell r="P75">
            <v>-4808461.5</v>
          </cell>
          <cell r="Q75">
            <v>23717.25</v>
          </cell>
          <cell r="R75" t="str">
            <v>FNE</v>
          </cell>
          <cell r="S75" t="str">
            <v>OCT</v>
          </cell>
        </row>
        <row r="76">
          <cell r="A76">
            <v>72</v>
          </cell>
          <cell r="B76">
            <v>206</v>
          </cell>
          <cell r="C76" t="str">
            <v>PPL</v>
          </cell>
          <cell r="D76">
            <v>39000</v>
          </cell>
          <cell r="E76">
            <v>39003</v>
          </cell>
          <cell r="F76" t="str">
            <v>P</v>
          </cell>
          <cell r="G76">
            <v>10000</v>
          </cell>
          <cell r="H76">
            <v>251.3</v>
          </cell>
          <cell r="I76">
            <v>2513000</v>
          </cell>
          <cell r="J76">
            <v>502.6</v>
          </cell>
          <cell r="K76">
            <v>2513502.6</v>
          </cell>
          <cell r="L76">
            <v>0</v>
          </cell>
          <cell r="M76">
            <v>2513</v>
          </cell>
          <cell r="N76">
            <v>251.60156000000001</v>
          </cell>
          <cell r="O76">
            <v>2516015.6</v>
          </cell>
          <cell r="P76">
            <v>2516015.6</v>
          </cell>
          <cell r="Q76">
            <v>0</v>
          </cell>
          <cell r="R76" t="str">
            <v>IFSL</v>
          </cell>
          <cell r="S76" t="str">
            <v>OCT</v>
          </cell>
        </row>
        <row r="77">
          <cell r="A77">
            <v>73</v>
          </cell>
          <cell r="B77">
            <v>205</v>
          </cell>
          <cell r="C77" t="str">
            <v>BAF</v>
          </cell>
          <cell r="D77">
            <v>39000</v>
          </cell>
          <cell r="E77">
            <v>39003</v>
          </cell>
          <cell r="F77" t="str">
            <v>P</v>
          </cell>
          <cell r="G77">
            <v>10000</v>
          </cell>
          <cell r="H77">
            <v>47.4</v>
          </cell>
          <cell r="I77">
            <v>474000</v>
          </cell>
          <cell r="J77">
            <v>94.8</v>
          </cell>
          <cell r="K77">
            <v>474094.8</v>
          </cell>
          <cell r="L77">
            <v>0</v>
          </cell>
          <cell r="M77">
            <v>474</v>
          </cell>
          <cell r="N77">
            <v>47.456879999999998</v>
          </cell>
          <cell r="O77">
            <v>474568.8</v>
          </cell>
          <cell r="P77">
            <v>474568.8</v>
          </cell>
          <cell r="Q77">
            <v>0</v>
          </cell>
          <cell r="R77" t="str">
            <v>IFSL</v>
          </cell>
          <cell r="S77" t="str">
            <v>OCT</v>
          </cell>
        </row>
        <row r="78">
          <cell r="A78">
            <v>74</v>
          </cell>
          <cell r="B78">
            <v>209</v>
          </cell>
          <cell r="C78" t="str">
            <v>PPL</v>
          </cell>
          <cell r="D78">
            <v>39000</v>
          </cell>
          <cell r="E78">
            <v>39003</v>
          </cell>
          <cell r="F78" t="str">
            <v>P</v>
          </cell>
          <cell r="G78">
            <v>10000</v>
          </cell>
          <cell r="H78">
            <v>250.27449999999999</v>
          </cell>
          <cell r="I78">
            <v>2502745</v>
          </cell>
          <cell r="J78">
            <v>500.55</v>
          </cell>
          <cell r="K78">
            <v>2503245.5499999998</v>
          </cell>
          <cell r="L78">
            <v>0</v>
          </cell>
          <cell r="M78">
            <v>2502.75</v>
          </cell>
          <cell r="N78">
            <v>250.57482999999999</v>
          </cell>
          <cell r="O78">
            <v>2505748.2999999998</v>
          </cell>
          <cell r="P78">
            <v>2505748.2999999998</v>
          </cell>
          <cell r="Q78">
            <v>0</v>
          </cell>
          <cell r="R78" t="str">
            <v>FNE</v>
          </cell>
          <cell r="S78" t="str">
            <v>OCT</v>
          </cell>
        </row>
        <row r="79">
          <cell r="A79">
            <v>75</v>
          </cell>
          <cell r="B79">
            <v>208</v>
          </cell>
          <cell r="C79" t="str">
            <v>PSO</v>
          </cell>
          <cell r="D79">
            <v>39000</v>
          </cell>
          <cell r="E79">
            <v>39003</v>
          </cell>
          <cell r="F79" t="str">
            <v>P</v>
          </cell>
          <cell r="G79">
            <v>30500</v>
          </cell>
          <cell r="H79">
            <v>320</v>
          </cell>
          <cell r="I79">
            <v>9760000</v>
          </cell>
          <cell r="J79">
            <v>1952</v>
          </cell>
          <cell r="K79">
            <v>9761952</v>
          </cell>
          <cell r="L79">
            <v>0</v>
          </cell>
          <cell r="M79">
            <v>0</v>
          </cell>
          <cell r="N79">
            <v>320.06400000000002</v>
          </cell>
          <cell r="O79">
            <v>9761952</v>
          </cell>
          <cell r="P79">
            <v>9761952</v>
          </cell>
          <cell r="Q79">
            <v>0</v>
          </cell>
          <cell r="R79" t="str">
            <v>FNE</v>
          </cell>
          <cell r="S79" t="str">
            <v>OCT</v>
          </cell>
        </row>
        <row r="80">
          <cell r="A80">
            <v>76</v>
          </cell>
          <cell r="B80">
            <v>213</v>
          </cell>
          <cell r="C80" t="str">
            <v>PSO</v>
          </cell>
          <cell r="D80">
            <v>39000</v>
          </cell>
          <cell r="E80">
            <v>39003</v>
          </cell>
          <cell r="F80" t="str">
            <v>S</v>
          </cell>
          <cell r="G80">
            <v>-30500</v>
          </cell>
          <cell r="H80">
            <v>-322</v>
          </cell>
          <cell r="I80">
            <v>-9821000</v>
          </cell>
          <cell r="J80">
            <v>982.1</v>
          </cell>
          <cell r="K80">
            <v>-9820017.9000000004</v>
          </cell>
          <cell r="L80">
            <v>0</v>
          </cell>
          <cell r="M80">
            <v>9821</v>
          </cell>
          <cell r="N80">
            <v>322</v>
          </cell>
          <cell r="O80">
            <v>-9821000</v>
          </cell>
          <cell r="P80">
            <v>-9761952</v>
          </cell>
          <cell r="Q80">
            <v>59048</v>
          </cell>
          <cell r="R80" t="str">
            <v>FNE</v>
          </cell>
          <cell r="S80" t="str">
            <v>OCT</v>
          </cell>
        </row>
        <row r="81">
          <cell r="A81">
            <v>77</v>
          </cell>
          <cell r="B81">
            <v>210</v>
          </cell>
          <cell r="C81" t="str">
            <v>POL</v>
          </cell>
          <cell r="D81">
            <v>39000</v>
          </cell>
          <cell r="E81">
            <v>39003</v>
          </cell>
          <cell r="F81" t="str">
            <v>P</v>
          </cell>
          <cell r="G81">
            <v>5000</v>
          </cell>
          <cell r="H81">
            <v>340</v>
          </cell>
          <cell r="I81">
            <v>1700000</v>
          </cell>
          <cell r="J81">
            <v>340</v>
          </cell>
          <cell r="K81">
            <v>1700340</v>
          </cell>
          <cell r="L81">
            <v>0</v>
          </cell>
          <cell r="M81">
            <v>0</v>
          </cell>
          <cell r="N81">
            <v>340.06799999999998</v>
          </cell>
          <cell r="O81">
            <v>1700340</v>
          </cell>
          <cell r="P81">
            <v>1700340</v>
          </cell>
          <cell r="Q81">
            <v>0</v>
          </cell>
          <cell r="R81" t="str">
            <v>FNE</v>
          </cell>
          <cell r="S81" t="str">
            <v>OCT</v>
          </cell>
        </row>
        <row r="82">
          <cell r="A82">
            <v>78</v>
          </cell>
          <cell r="B82">
            <v>211</v>
          </cell>
          <cell r="C82" t="str">
            <v>POL</v>
          </cell>
          <cell r="D82">
            <v>39000</v>
          </cell>
          <cell r="E82">
            <v>39003</v>
          </cell>
          <cell r="F82" t="str">
            <v>S</v>
          </cell>
          <cell r="G82">
            <v>-5000</v>
          </cell>
          <cell r="H82">
            <v>-342</v>
          </cell>
          <cell r="I82">
            <v>-1710000</v>
          </cell>
          <cell r="J82">
            <v>171</v>
          </cell>
          <cell r="K82">
            <v>-1709829</v>
          </cell>
          <cell r="L82">
            <v>0</v>
          </cell>
          <cell r="M82">
            <v>1710</v>
          </cell>
          <cell r="N82">
            <v>342</v>
          </cell>
          <cell r="O82">
            <v>-1710000</v>
          </cell>
          <cell r="P82">
            <v>-1700340</v>
          </cell>
          <cell r="Q82">
            <v>9660</v>
          </cell>
          <cell r="R82" t="str">
            <v>FNE</v>
          </cell>
          <cell r="S82" t="str">
            <v>OCT</v>
          </cell>
        </row>
        <row r="83">
          <cell r="A83">
            <v>79</v>
          </cell>
          <cell r="B83">
            <v>214</v>
          </cell>
          <cell r="C83" t="str">
            <v>WCT</v>
          </cell>
          <cell r="D83">
            <v>39000</v>
          </cell>
          <cell r="E83">
            <v>39003</v>
          </cell>
          <cell r="F83" t="str">
            <v>P</v>
          </cell>
          <cell r="G83">
            <v>500000</v>
          </cell>
          <cell r="H83">
            <v>13.1975</v>
          </cell>
          <cell r="I83">
            <v>6598750</v>
          </cell>
          <cell r="J83">
            <v>1319.75</v>
          </cell>
          <cell r="K83">
            <v>6600069.75</v>
          </cell>
          <cell r="L83">
            <v>0</v>
          </cell>
          <cell r="M83">
            <v>25000</v>
          </cell>
          <cell r="N83">
            <v>13.2501395</v>
          </cell>
          <cell r="O83">
            <v>6625069.75</v>
          </cell>
          <cell r="P83">
            <v>6625069.75</v>
          </cell>
          <cell r="Q83">
            <v>0</v>
          </cell>
          <cell r="R83" t="str">
            <v>AHL</v>
          </cell>
          <cell r="S83" t="str">
            <v>OCT</v>
          </cell>
        </row>
        <row r="84">
          <cell r="A84">
            <v>80</v>
          </cell>
          <cell r="B84">
            <v>223</v>
          </cell>
          <cell r="C84" t="str">
            <v>POL</v>
          </cell>
          <cell r="D84">
            <v>39001</v>
          </cell>
          <cell r="E84">
            <v>39001</v>
          </cell>
          <cell r="F84" t="str">
            <v>P</v>
          </cell>
          <cell r="G84">
            <v>25000</v>
          </cell>
          <cell r="H84">
            <v>337.2</v>
          </cell>
          <cell r="I84">
            <v>8430000</v>
          </cell>
          <cell r="J84">
            <v>1686</v>
          </cell>
          <cell r="K84">
            <v>8431686</v>
          </cell>
          <cell r="L84">
            <v>0</v>
          </cell>
          <cell r="M84">
            <v>8430</v>
          </cell>
          <cell r="N84">
            <v>337.60464000000002</v>
          </cell>
          <cell r="O84">
            <v>8440116</v>
          </cell>
          <cell r="P84">
            <v>8440116</v>
          </cell>
          <cell r="Q84">
            <v>0</v>
          </cell>
          <cell r="R84" t="str">
            <v>AHL</v>
          </cell>
          <cell r="S84" t="str">
            <v>OCT</v>
          </cell>
        </row>
        <row r="85">
          <cell r="A85">
            <v>81</v>
          </cell>
          <cell r="B85">
            <v>0</v>
          </cell>
          <cell r="C85" t="str">
            <v>POL</v>
          </cell>
          <cell r="D85">
            <v>39001</v>
          </cell>
          <cell r="E85">
            <v>39001</v>
          </cell>
          <cell r="F85" t="str">
            <v>S</v>
          </cell>
          <cell r="G85">
            <v>0</v>
          </cell>
          <cell r="H85" t="e">
            <v>#DIV/0!</v>
          </cell>
          <cell r="I85">
            <v>0</v>
          </cell>
          <cell r="J85">
            <v>0</v>
          </cell>
          <cell r="K85">
            <v>0</v>
          </cell>
          <cell r="L85">
            <v>0</v>
          </cell>
          <cell r="M85">
            <v>0</v>
          </cell>
          <cell r="N85" t="e">
            <v>#DIV/0!</v>
          </cell>
          <cell r="O85">
            <v>0</v>
          </cell>
          <cell r="P85">
            <v>-787500</v>
          </cell>
          <cell r="R85" t="str">
            <v>DIVIDEND</v>
          </cell>
          <cell r="S85" t="str">
            <v>OCT</v>
          </cell>
        </row>
        <row r="86">
          <cell r="A86">
            <v>82</v>
          </cell>
          <cell r="B86">
            <v>224</v>
          </cell>
          <cell r="C86" t="str">
            <v>FFC</v>
          </cell>
          <cell r="D86">
            <v>39001</v>
          </cell>
          <cell r="E86">
            <v>39006</v>
          </cell>
          <cell r="F86" t="str">
            <v>P</v>
          </cell>
          <cell r="G86">
            <v>10000</v>
          </cell>
          <cell r="H86">
            <v>118</v>
          </cell>
          <cell r="I86">
            <v>1180000</v>
          </cell>
          <cell r="J86">
            <v>236</v>
          </cell>
          <cell r="K86">
            <v>1180236</v>
          </cell>
          <cell r="L86">
            <v>0</v>
          </cell>
          <cell r="M86">
            <v>1770</v>
          </cell>
          <cell r="N86">
            <v>118.20059999999999</v>
          </cell>
          <cell r="O86">
            <v>1182006</v>
          </cell>
          <cell r="P86">
            <v>1182006</v>
          </cell>
          <cell r="Q86">
            <v>0</v>
          </cell>
          <cell r="R86" t="str">
            <v>ICAP</v>
          </cell>
          <cell r="S86" t="str">
            <v>OCT</v>
          </cell>
        </row>
        <row r="87">
          <cell r="A87">
            <v>83</v>
          </cell>
          <cell r="B87">
            <v>225</v>
          </cell>
          <cell r="C87" t="str">
            <v>FFC</v>
          </cell>
          <cell r="D87">
            <v>39001</v>
          </cell>
          <cell r="E87">
            <v>39006</v>
          </cell>
          <cell r="F87" t="str">
            <v>S</v>
          </cell>
          <cell r="G87">
            <v>-10000</v>
          </cell>
          <cell r="H87">
            <v>-121.0025</v>
          </cell>
          <cell r="I87">
            <v>-1210025</v>
          </cell>
          <cell r="J87">
            <v>0</v>
          </cell>
          <cell r="K87">
            <v>-1210025</v>
          </cell>
          <cell r="L87">
            <v>0</v>
          </cell>
          <cell r="M87">
            <v>0</v>
          </cell>
          <cell r="N87">
            <v>121.0025</v>
          </cell>
          <cell r="O87">
            <v>-1210025</v>
          </cell>
          <cell r="P87">
            <v>-1182006</v>
          </cell>
          <cell r="Q87">
            <v>28019</v>
          </cell>
          <cell r="R87" t="str">
            <v>ICAP</v>
          </cell>
          <cell r="S87" t="str">
            <v>OCT</v>
          </cell>
        </row>
        <row r="88">
          <cell r="A88">
            <v>84</v>
          </cell>
          <cell r="B88">
            <v>235</v>
          </cell>
          <cell r="C88" t="str">
            <v>FFC</v>
          </cell>
          <cell r="D88">
            <v>39002</v>
          </cell>
          <cell r="E88">
            <v>39007</v>
          </cell>
          <cell r="F88" t="str">
            <v>P</v>
          </cell>
          <cell r="G88">
            <v>10000</v>
          </cell>
          <cell r="H88">
            <v>116.863</v>
          </cell>
          <cell r="I88">
            <v>1168630</v>
          </cell>
          <cell r="J88">
            <v>233.73</v>
          </cell>
          <cell r="K88">
            <v>1168863.73</v>
          </cell>
          <cell r="L88">
            <v>0</v>
          </cell>
          <cell r="M88">
            <v>1168.96</v>
          </cell>
          <cell r="N88">
            <v>117.00326899999999</v>
          </cell>
          <cell r="O88">
            <v>1170032.69</v>
          </cell>
          <cell r="P88">
            <v>1170032.69</v>
          </cell>
          <cell r="Q88">
            <v>0</v>
          </cell>
          <cell r="R88" t="str">
            <v>taurus</v>
          </cell>
          <cell r="S88" t="str">
            <v>OCT</v>
          </cell>
        </row>
        <row r="89">
          <cell r="A89">
            <v>85</v>
          </cell>
          <cell r="B89">
            <v>236</v>
          </cell>
          <cell r="C89" t="str">
            <v>NBP</v>
          </cell>
          <cell r="D89">
            <v>39002</v>
          </cell>
          <cell r="E89">
            <v>39007</v>
          </cell>
          <cell r="F89" t="str">
            <v>P</v>
          </cell>
          <cell r="G89">
            <v>5000</v>
          </cell>
          <cell r="H89">
            <v>267.89999999999998</v>
          </cell>
          <cell r="I89">
            <v>1339500</v>
          </cell>
          <cell r="J89">
            <v>267.89999999999998</v>
          </cell>
          <cell r="K89">
            <v>1339767.8999999999</v>
          </cell>
          <cell r="L89">
            <v>0</v>
          </cell>
          <cell r="M89">
            <v>2009</v>
          </cell>
          <cell r="N89">
            <v>268.35537999999997</v>
          </cell>
          <cell r="O89">
            <v>1341776.8999999999</v>
          </cell>
          <cell r="P89">
            <v>1341776.8999999999</v>
          </cell>
          <cell r="Q89">
            <v>0</v>
          </cell>
          <cell r="R89" t="str">
            <v>ICAP</v>
          </cell>
          <cell r="S89" t="str">
            <v>OCT</v>
          </cell>
        </row>
        <row r="90">
          <cell r="A90">
            <v>86</v>
          </cell>
          <cell r="B90">
            <v>237</v>
          </cell>
          <cell r="C90" t="str">
            <v>PTC</v>
          </cell>
          <cell r="D90">
            <v>39002</v>
          </cell>
          <cell r="E90">
            <v>39007</v>
          </cell>
          <cell r="F90" t="str">
            <v>P</v>
          </cell>
          <cell r="G90">
            <v>50000</v>
          </cell>
          <cell r="H90">
            <v>42</v>
          </cell>
          <cell r="I90">
            <v>2100000</v>
          </cell>
          <cell r="J90">
            <v>420</v>
          </cell>
          <cell r="K90">
            <v>2100420</v>
          </cell>
          <cell r="L90">
            <v>0</v>
          </cell>
          <cell r="M90">
            <v>4200</v>
          </cell>
          <cell r="N90">
            <v>42.092399999999998</v>
          </cell>
          <cell r="O90">
            <v>2104620</v>
          </cell>
          <cell r="P90">
            <v>2104620</v>
          </cell>
          <cell r="Q90">
            <v>0</v>
          </cell>
          <cell r="R90" t="str">
            <v>AHL</v>
          </cell>
          <cell r="S90" t="str">
            <v>OCT</v>
          </cell>
        </row>
        <row r="91">
          <cell r="A91">
            <v>87</v>
          </cell>
          <cell r="B91">
            <v>237</v>
          </cell>
          <cell r="C91" t="str">
            <v>PTC</v>
          </cell>
          <cell r="D91">
            <v>39002</v>
          </cell>
          <cell r="E91">
            <v>39007</v>
          </cell>
          <cell r="F91" t="str">
            <v>P</v>
          </cell>
          <cell r="G91">
            <v>25000</v>
          </cell>
          <cell r="H91">
            <v>42</v>
          </cell>
          <cell r="I91">
            <v>1050000</v>
          </cell>
          <cell r="J91">
            <v>210</v>
          </cell>
          <cell r="K91">
            <v>1050210</v>
          </cell>
          <cell r="L91">
            <v>0</v>
          </cell>
          <cell r="M91">
            <v>1250</v>
          </cell>
          <cell r="N91">
            <v>42.058399999999999</v>
          </cell>
          <cell r="O91">
            <v>1051460</v>
          </cell>
          <cell r="P91">
            <v>1051460</v>
          </cell>
          <cell r="Q91">
            <v>0</v>
          </cell>
          <cell r="R91" t="str">
            <v>FNE</v>
          </cell>
          <cell r="S91" t="str">
            <v>OCT</v>
          </cell>
        </row>
        <row r="92">
          <cell r="A92">
            <v>88</v>
          </cell>
          <cell r="B92">
            <v>239</v>
          </cell>
          <cell r="C92" t="str">
            <v>POL</v>
          </cell>
          <cell r="D92">
            <v>39002</v>
          </cell>
          <cell r="E92">
            <v>39007</v>
          </cell>
          <cell r="F92" t="str">
            <v>S</v>
          </cell>
          <cell r="G92">
            <v>-25000</v>
          </cell>
          <cell r="H92">
            <v>-333</v>
          </cell>
          <cell r="I92">
            <v>-8325000</v>
          </cell>
          <cell r="J92">
            <v>832.5</v>
          </cell>
          <cell r="K92">
            <v>-8324167.5</v>
          </cell>
          <cell r="L92">
            <v>0</v>
          </cell>
          <cell r="M92">
            <v>8325</v>
          </cell>
          <cell r="N92">
            <v>333</v>
          </cell>
          <cell r="O92">
            <v>-8325000</v>
          </cell>
          <cell r="P92">
            <v>-8202350</v>
          </cell>
          <cell r="Q92">
            <v>122650</v>
          </cell>
          <cell r="R92" t="str">
            <v>TAURUS</v>
          </cell>
          <cell r="S92" t="str">
            <v>OCT</v>
          </cell>
        </row>
        <row r="93">
          <cell r="A93">
            <v>89</v>
          </cell>
          <cell r="B93">
            <v>211</v>
          </cell>
          <cell r="C93" t="str">
            <v>POL</v>
          </cell>
          <cell r="D93">
            <v>39002</v>
          </cell>
          <cell r="E93">
            <v>39007</v>
          </cell>
          <cell r="F93" t="str">
            <v>S</v>
          </cell>
          <cell r="G93">
            <v>-5000</v>
          </cell>
          <cell r="H93">
            <v>-332</v>
          </cell>
          <cell r="I93">
            <v>-1660000</v>
          </cell>
          <cell r="J93">
            <v>166</v>
          </cell>
          <cell r="K93">
            <v>-1659834</v>
          </cell>
          <cell r="L93">
            <v>0</v>
          </cell>
          <cell r="M93">
            <v>1660</v>
          </cell>
          <cell r="N93">
            <v>332</v>
          </cell>
          <cell r="O93">
            <v>-1660000</v>
          </cell>
          <cell r="P93">
            <v>-1640470</v>
          </cell>
          <cell r="Q93">
            <v>19530</v>
          </cell>
          <cell r="R93" t="str">
            <v>JS</v>
          </cell>
          <cell r="S93" t="str">
            <v>OCT</v>
          </cell>
        </row>
        <row r="94">
          <cell r="A94">
            <v>90</v>
          </cell>
          <cell r="B94">
            <v>251</v>
          </cell>
          <cell r="C94" t="str">
            <v>POL</v>
          </cell>
          <cell r="D94">
            <v>39003</v>
          </cell>
          <cell r="E94">
            <v>39008</v>
          </cell>
          <cell r="F94" t="str">
            <v>P</v>
          </cell>
          <cell r="G94">
            <v>25000</v>
          </cell>
          <cell r="H94">
            <v>331.05</v>
          </cell>
          <cell r="I94">
            <v>8276250</v>
          </cell>
          <cell r="J94">
            <v>1655.25</v>
          </cell>
          <cell r="K94">
            <v>8277905.25</v>
          </cell>
          <cell r="L94">
            <v>0</v>
          </cell>
          <cell r="M94">
            <v>6622</v>
          </cell>
          <cell r="N94">
            <v>331.38108999999997</v>
          </cell>
          <cell r="O94">
            <v>8284527.25</v>
          </cell>
          <cell r="P94">
            <v>8284527.25</v>
          </cell>
          <cell r="Q94">
            <v>0</v>
          </cell>
          <cell r="R94" t="str">
            <v>TAURUS</v>
          </cell>
          <cell r="S94" t="str">
            <v>OCT</v>
          </cell>
        </row>
        <row r="95">
          <cell r="A95">
            <v>91</v>
          </cell>
          <cell r="B95">
            <v>249</v>
          </cell>
          <cell r="C95" t="str">
            <v>POL</v>
          </cell>
          <cell r="D95">
            <v>39003</v>
          </cell>
          <cell r="E95">
            <v>39008</v>
          </cell>
          <cell r="F95" t="str">
            <v>P</v>
          </cell>
          <cell r="G95">
            <v>37500</v>
          </cell>
          <cell r="H95">
            <v>330.7</v>
          </cell>
          <cell r="I95">
            <v>12401250</v>
          </cell>
          <cell r="J95">
            <v>2480.25</v>
          </cell>
          <cell r="K95">
            <v>12403730.25</v>
          </cell>
          <cell r="L95">
            <v>0</v>
          </cell>
          <cell r="M95">
            <v>12401.25</v>
          </cell>
          <cell r="N95">
            <v>331.09683999999999</v>
          </cell>
          <cell r="O95">
            <v>12416131.5</v>
          </cell>
          <cell r="P95">
            <v>12416131.5</v>
          </cell>
          <cell r="Q95">
            <v>0</v>
          </cell>
          <cell r="R95" t="str">
            <v>IFSL</v>
          </cell>
          <cell r="S95" t="str">
            <v>OCT</v>
          </cell>
        </row>
        <row r="96">
          <cell r="A96">
            <v>92</v>
          </cell>
          <cell r="B96">
            <v>253</v>
          </cell>
          <cell r="C96" t="str">
            <v>POL</v>
          </cell>
          <cell r="D96">
            <v>39003</v>
          </cell>
          <cell r="E96">
            <v>39008</v>
          </cell>
          <cell r="F96" t="str">
            <v>S</v>
          </cell>
          <cell r="G96">
            <v>-5000</v>
          </cell>
          <cell r="H96">
            <v>-333</v>
          </cell>
          <cell r="I96">
            <v>-1665000</v>
          </cell>
          <cell r="J96">
            <v>166.5</v>
          </cell>
          <cell r="K96">
            <v>-1664833.5</v>
          </cell>
          <cell r="L96">
            <v>0</v>
          </cell>
          <cell r="M96">
            <v>1665</v>
          </cell>
          <cell r="N96">
            <v>333</v>
          </cell>
          <cell r="O96">
            <v>-1665000</v>
          </cell>
          <cell r="P96">
            <v>-1647553</v>
          </cell>
          <cell r="Q96">
            <v>17447</v>
          </cell>
          <cell r="R96" t="str">
            <v>TAURUS</v>
          </cell>
          <cell r="S96" t="str">
            <v>OCT</v>
          </cell>
        </row>
        <row r="97">
          <cell r="A97">
            <v>93</v>
          </cell>
          <cell r="B97">
            <v>252</v>
          </cell>
          <cell r="C97" t="str">
            <v>POL</v>
          </cell>
          <cell r="D97">
            <v>39003</v>
          </cell>
          <cell r="E97">
            <v>39008</v>
          </cell>
          <cell r="F97" t="str">
            <v>S</v>
          </cell>
          <cell r="G97">
            <v>-10000</v>
          </cell>
          <cell r="H97">
            <v>-335</v>
          </cell>
          <cell r="I97">
            <v>-3350000</v>
          </cell>
          <cell r="J97">
            <v>335</v>
          </cell>
          <cell r="K97">
            <v>-3349665</v>
          </cell>
          <cell r="L97">
            <v>0</v>
          </cell>
          <cell r="M97">
            <v>0</v>
          </cell>
          <cell r="N97">
            <v>335</v>
          </cell>
          <cell r="O97">
            <v>-3350000</v>
          </cell>
          <cell r="P97">
            <v>-3295106</v>
          </cell>
          <cell r="Q97">
            <v>54894</v>
          </cell>
          <cell r="R97" t="str">
            <v>IFSL</v>
          </cell>
          <cell r="S97" t="str">
            <v>OCT</v>
          </cell>
        </row>
        <row r="98">
          <cell r="A98">
            <v>94</v>
          </cell>
          <cell r="B98">
            <v>254</v>
          </cell>
          <cell r="C98" t="str">
            <v>NBP</v>
          </cell>
          <cell r="D98">
            <v>39003</v>
          </cell>
          <cell r="E98">
            <v>39008</v>
          </cell>
          <cell r="F98" t="str">
            <v>S</v>
          </cell>
          <cell r="G98">
            <v>-5000</v>
          </cell>
          <cell r="H98">
            <v>-270</v>
          </cell>
          <cell r="I98">
            <v>-1350000</v>
          </cell>
          <cell r="J98">
            <v>0</v>
          </cell>
          <cell r="K98">
            <v>-1350000</v>
          </cell>
          <cell r="L98">
            <v>0</v>
          </cell>
          <cell r="M98">
            <v>2025</v>
          </cell>
          <cell r="N98">
            <v>270</v>
          </cell>
          <cell r="O98">
            <v>-1350000</v>
          </cell>
          <cell r="P98">
            <v>-1244724.5</v>
          </cell>
          <cell r="Q98">
            <v>105275.5</v>
          </cell>
          <cell r="R98" t="str">
            <v>I-CAP</v>
          </cell>
          <cell r="S98" t="str">
            <v>OCT</v>
          </cell>
        </row>
        <row r="99">
          <cell r="A99">
            <v>95</v>
          </cell>
          <cell r="B99">
            <v>265</v>
          </cell>
          <cell r="C99" t="str">
            <v>POL</v>
          </cell>
          <cell r="D99">
            <v>39006</v>
          </cell>
          <cell r="E99">
            <v>39009</v>
          </cell>
          <cell r="F99" t="str">
            <v>P</v>
          </cell>
          <cell r="G99">
            <v>19000</v>
          </cell>
          <cell r="H99">
            <v>329.94473684210527</v>
          </cell>
          <cell r="I99">
            <v>6268950</v>
          </cell>
          <cell r="J99">
            <v>1253.79</v>
          </cell>
          <cell r="K99">
            <v>6270203.79</v>
          </cell>
          <cell r="L99">
            <v>0</v>
          </cell>
          <cell r="M99">
            <v>6269.2</v>
          </cell>
          <cell r="N99">
            <v>330.34068368421055</v>
          </cell>
          <cell r="O99">
            <v>6276472.9900000002</v>
          </cell>
          <cell r="P99">
            <v>6276472.9900000002</v>
          </cell>
          <cell r="Q99">
            <v>0</v>
          </cell>
          <cell r="R99" t="str">
            <v>IFSL</v>
          </cell>
          <cell r="S99" t="str">
            <v>OCT</v>
          </cell>
        </row>
        <row r="100">
          <cell r="A100">
            <v>96</v>
          </cell>
          <cell r="B100">
            <v>258</v>
          </cell>
          <cell r="C100" t="str">
            <v>PSO</v>
          </cell>
          <cell r="D100">
            <v>39006</v>
          </cell>
          <cell r="E100">
            <v>39009</v>
          </cell>
          <cell r="F100" t="str">
            <v>P</v>
          </cell>
          <cell r="G100">
            <v>5000</v>
          </cell>
          <cell r="H100">
            <v>318.05</v>
          </cell>
          <cell r="I100">
            <v>1590250</v>
          </cell>
          <cell r="J100">
            <v>318.05</v>
          </cell>
          <cell r="K100">
            <v>1590568.05</v>
          </cell>
          <cell r="L100">
            <v>0</v>
          </cell>
          <cell r="M100">
            <v>1590.5</v>
          </cell>
          <cell r="N100">
            <v>318.43171000000001</v>
          </cell>
          <cell r="O100">
            <v>1592158.55</v>
          </cell>
          <cell r="P100">
            <v>1592158.55</v>
          </cell>
          <cell r="Q100">
            <v>0</v>
          </cell>
          <cell r="R100" t="str">
            <v>IFSL</v>
          </cell>
          <cell r="S100" t="str">
            <v>OCT</v>
          </cell>
        </row>
        <row r="101">
          <cell r="A101">
            <v>97</v>
          </cell>
          <cell r="B101">
            <v>259</v>
          </cell>
          <cell r="C101" t="str">
            <v>POL</v>
          </cell>
          <cell r="D101">
            <v>39006</v>
          </cell>
          <cell r="E101">
            <v>39009</v>
          </cell>
          <cell r="F101" t="str">
            <v>S</v>
          </cell>
          <cell r="G101">
            <v>-14000</v>
          </cell>
          <cell r="H101">
            <v>-332.18571428571431</v>
          </cell>
          <cell r="I101">
            <v>-4650600</v>
          </cell>
          <cell r="J101">
            <v>465.06</v>
          </cell>
          <cell r="K101">
            <v>-4650134.9400000004</v>
          </cell>
          <cell r="L101">
            <v>0</v>
          </cell>
          <cell r="M101">
            <v>0</v>
          </cell>
          <cell r="N101">
            <v>332.18571428571431</v>
          </cell>
          <cell r="O101">
            <v>-4650600</v>
          </cell>
          <cell r="P101">
            <v>-4614709.4000000004</v>
          </cell>
          <cell r="Q101">
            <v>35890.599999999627</v>
          </cell>
          <cell r="R101" t="str">
            <v>IFSL</v>
          </cell>
          <cell r="S101" t="str">
            <v>OCT</v>
          </cell>
        </row>
        <row r="102">
          <cell r="A102">
            <v>98</v>
          </cell>
          <cell r="B102">
            <v>264</v>
          </cell>
          <cell r="C102" t="str">
            <v>PTC</v>
          </cell>
          <cell r="D102">
            <v>39006</v>
          </cell>
          <cell r="E102">
            <v>39007</v>
          </cell>
          <cell r="F102" t="str">
            <v>S</v>
          </cell>
          <cell r="G102">
            <v>-50000</v>
          </cell>
          <cell r="H102">
            <v>-42.75</v>
          </cell>
          <cell r="I102">
            <v>-2137500</v>
          </cell>
          <cell r="J102">
            <v>213.75</v>
          </cell>
          <cell r="K102">
            <v>-2137286.25</v>
          </cell>
          <cell r="L102">
            <v>0</v>
          </cell>
          <cell r="M102">
            <v>2140</v>
          </cell>
          <cell r="N102">
            <v>42.75</v>
          </cell>
          <cell r="O102">
            <v>-2137500</v>
          </cell>
          <cell r="P102">
            <v>-2104375</v>
          </cell>
          <cell r="Q102">
            <v>33125</v>
          </cell>
          <cell r="R102" t="str">
            <v>IFSL</v>
          </cell>
          <cell r="S102" t="str">
            <v>OCT</v>
          </cell>
        </row>
        <row r="103">
          <cell r="A103">
            <v>99</v>
          </cell>
          <cell r="B103">
            <v>263</v>
          </cell>
          <cell r="C103" t="str">
            <v>NBP</v>
          </cell>
          <cell r="D103">
            <v>39006</v>
          </cell>
          <cell r="E103">
            <v>39009</v>
          </cell>
          <cell r="F103" t="str">
            <v>P</v>
          </cell>
          <cell r="G103">
            <v>10000</v>
          </cell>
          <cell r="H103">
            <v>267.77499999999998</v>
          </cell>
          <cell r="I103">
            <v>2677750</v>
          </cell>
          <cell r="J103">
            <v>535.55000000000007</v>
          </cell>
          <cell r="K103">
            <v>2678285.5499999998</v>
          </cell>
          <cell r="L103">
            <v>0</v>
          </cell>
          <cell r="M103">
            <v>0</v>
          </cell>
          <cell r="N103">
            <v>267.82855499999999</v>
          </cell>
          <cell r="O103">
            <v>2678285.5499999998</v>
          </cell>
          <cell r="P103">
            <v>2678285.5499999998</v>
          </cell>
          <cell r="Q103">
            <v>0</v>
          </cell>
          <cell r="R103" t="str">
            <v>FNE</v>
          </cell>
          <cell r="S103" t="str">
            <v>OCT</v>
          </cell>
        </row>
        <row r="104">
          <cell r="A104">
            <v>100</v>
          </cell>
          <cell r="B104">
            <v>264</v>
          </cell>
          <cell r="C104" t="str">
            <v>NBP</v>
          </cell>
          <cell r="D104">
            <v>39006</v>
          </cell>
          <cell r="E104">
            <v>39009</v>
          </cell>
          <cell r="F104" t="str">
            <v>S</v>
          </cell>
          <cell r="G104">
            <v>-10000</v>
          </cell>
          <cell r="H104">
            <v>-269.5</v>
          </cell>
          <cell r="I104">
            <v>-2695000</v>
          </cell>
          <cell r="J104">
            <v>269.5</v>
          </cell>
          <cell r="K104">
            <v>-2694730.5</v>
          </cell>
          <cell r="L104">
            <v>0</v>
          </cell>
          <cell r="M104">
            <v>2695</v>
          </cell>
          <cell r="N104">
            <v>269.5</v>
          </cell>
          <cell r="O104">
            <v>-2695000</v>
          </cell>
          <cell r="P104">
            <v>-2678285.5499999998</v>
          </cell>
          <cell r="Q104">
            <v>16714.450000000186</v>
          </cell>
          <cell r="R104" t="str">
            <v>FNE</v>
          </cell>
          <cell r="S104" t="str">
            <v>OCT</v>
          </cell>
        </row>
        <row r="105">
          <cell r="A105">
            <v>101</v>
          </cell>
          <cell r="B105">
            <v>261</v>
          </cell>
          <cell r="C105" t="str">
            <v>POL</v>
          </cell>
          <cell r="D105">
            <v>39006</v>
          </cell>
          <cell r="E105">
            <v>39009</v>
          </cell>
          <cell r="F105" t="str">
            <v>P</v>
          </cell>
          <cell r="G105">
            <v>5000</v>
          </cell>
          <cell r="H105">
            <v>330</v>
          </cell>
          <cell r="I105">
            <v>1650000</v>
          </cell>
          <cell r="J105">
            <v>330</v>
          </cell>
          <cell r="K105">
            <v>1650330</v>
          </cell>
          <cell r="L105">
            <v>0</v>
          </cell>
          <cell r="M105">
            <v>0</v>
          </cell>
          <cell r="N105">
            <v>330.06599999999997</v>
          </cell>
          <cell r="O105">
            <v>1650330</v>
          </cell>
          <cell r="P105">
            <v>1650330</v>
          </cell>
          <cell r="Q105">
            <v>0</v>
          </cell>
          <cell r="R105" t="str">
            <v>FNE</v>
          </cell>
          <cell r="S105" t="str">
            <v>OCT</v>
          </cell>
        </row>
        <row r="106">
          <cell r="A106">
            <v>102</v>
          </cell>
          <cell r="B106">
            <v>260</v>
          </cell>
          <cell r="C106" t="str">
            <v>POL</v>
          </cell>
          <cell r="D106">
            <v>39006</v>
          </cell>
          <cell r="E106">
            <v>39009</v>
          </cell>
          <cell r="F106" t="str">
            <v>S</v>
          </cell>
          <cell r="G106">
            <v>-5000</v>
          </cell>
          <cell r="H106">
            <v>-331.95</v>
          </cell>
          <cell r="I106">
            <v>-1659750</v>
          </cell>
          <cell r="J106">
            <v>165.97499999999999</v>
          </cell>
          <cell r="K106">
            <v>-1659584.0249999999</v>
          </cell>
          <cell r="L106">
            <v>0</v>
          </cell>
          <cell r="M106">
            <v>1659.75</v>
          </cell>
          <cell r="N106">
            <v>331.95</v>
          </cell>
          <cell r="O106">
            <v>-1659750</v>
          </cell>
          <cell r="P106">
            <v>-1650330</v>
          </cell>
          <cell r="Q106">
            <v>9420</v>
          </cell>
          <cell r="R106" t="str">
            <v>FNE</v>
          </cell>
          <cell r="S106" t="str">
            <v>OCT</v>
          </cell>
        </row>
        <row r="107">
          <cell r="A107">
            <v>103</v>
          </cell>
          <cell r="B107">
            <v>274</v>
          </cell>
          <cell r="C107" t="str">
            <v>PTC</v>
          </cell>
          <cell r="D107">
            <v>39007</v>
          </cell>
          <cell r="E107">
            <v>39008</v>
          </cell>
          <cell r="F107" t="str">
            <v>P</v>
          </cell>
          <cell r="G107">
            <v>26000</v>
          </cell>
          <cell r="H107">
            <v>42.755769230769232</v>
          </cell>
          <cell r="I107">
            <v>1111650</v>
          </cell>
          <cell r="J107">
            <v>222.33</v>
          </cell>
          <cell r="K107">
            <v>1111872.33</v>
          </cell>
          <cell r="L107">
            <v>0</v>
          </cell>
          <cell r="M107">
            <v>1666.9</v>
          </cell>
          <cell r="N107">
            <v>42.82843192307692</v>
          </cell>
          <cell r="O107">
            <v>1113539.23</v>
          </cell>
          <cell r="P107">
            <v>1113539.23</v>
          </cell>
          <cell r="Q107">
            <v>0</v>
          </cell>
          <cell r="R107" t="str">
            <v>TAURUS</v>
          </cell>
          <cell r="S107" t="str">
            <v>OCT</v>
          </cell>
        </row>
        <row r="108">
          <cell r="A108">
            <v>104</v>
          </cell>
          <cell r="B108">
            <v>270</v>
          </cell>
          <cell r="C108" t="str">
            <v>PTC</v>
          </cell>
          <cell r="D108">
            <v>39007</v>
          </cell>
          <cell r="E108">
            <v>39008</v>
          </cell>
          <cell r="F108" t="str">
            <v>P</v>
          </cell>
          <cell r="G108">
            <v>25000</v>
          </cell>
          <cell r="H108">
            <v>42.75</v>
          </cell>
          <cell r="I108">
            <v>1068750</v>
          </cell>
          <cell r="J108">
            <v>213.75</v>
          </cell>
          <cell r="K108">
            <v>1068963.75</v>
          </cell>
          <cell r="L108">
            <v>0</v>
          </cell>
          <cell r="M108">
            <v>1070</v>
          </cell>
          <cell r="N108">
            <v>42.801349999999999</v>
          </cell>
          <cell r="O108">
            <v>1070033.75</v>
          </cell>
          <cell r="P108">
            <v>1070033.75</v>
          </cell>
          <cell r="Q108">
            <v>0</v>
          </cell>
          <cell r="R108" t="str">
            <v>JS</v>
          </cell>
          <cell r="S108" t="str">
            <v>OCT</v>
          </cell>
        </row>
        <row r="109">
          <cell r="A109">
            <v>105</v>
          </cell>
          <cell r="B109">
            <v>271</v>
          </cell>
          <cell r="C109" t="str">
            <v>PTC</v>
          </cell>
          <cell r="D109">
            <v>39007</v>
          </cell>
          <cell r="E109">
            <v>39008</v>
          </cell>
          <cell r="F109" t="str">
            <v>P</v>
          </cell>
          <cell r="G109">
            <v>25000</v>
          </cell>
          <cell r="H109">
            <v>42.75</v>
          </cell>
          <cell r="I109">
            <v>1068750</v>
          </cell>
          <cell r="J109">
            <v>213.75</v>
          </cell>
          <cell r="K109">
            <v>1068963.75</v>
          </cell>
          <cell r="L109">
            <v>0</v>
          </cell>
          <cell r="M109">
            <v>1602.5</v>
          </cell>
          <cell r="N109">
            <v>42.822650000000003</v>
          </cell>
          <cell r="O109">
            <v>1070566.25</v>
          </cell>
          <cell r="P109">
            <v>1070566.25</v>
          </cell>
          <cell r="Q109">
            <v>0</v>
          </cell>
          <cell r="R109" t="str">
            <v>ICAP</v>
          </cell>
          <cell r="S109" t="str">
            <v>OCT</v>
          </cell>
        </row>
        <row r="110">
          <cell r="A110">
            <v>106</v>
          </cell>
          <cell r="B110">
            <v>281</v>
          </cell>
          <cell r="C110" t="str">
            <v>BOP</v>
          </cell>
          <cell r="D110">
            <v>39007</v>
          </cell>
          <cell r="E110">
            <v>39017</v>
          </cell>
          <cell r="F110" t="str">
            <v>P</v>
          </cell>
          <cell r="G110">
            <v>30000</v>
          </cell>
          <cell r="H110">
            <v>94.966666666666669</v>
          </cell>
          <cell r="I110">
            <v>2849000</v>
          </cell>
          <cell r="J110">
            <v>569.80000000000007</v>
          </cell>
          <cell r="K110">
            <v>2849569.8</v>
          </cell>
          <cell r="L110">
            <v>0</v>
          </cell>
          <cell r="M110">
            <v>2753.3</v>
          </cell>
          <cell r="N110">
            <v>95.077436666666657</v>
          </cell>
          <cell r="O110">
            <v>2852323.0999999996</v>
          </cell>
          <cell r="P110">
            <v>2852323.0999999996</v>
          </cell>
          <cell r="Q110">
            <v>0</v>
          </cell>
          <cell r="R110" t="str">
            <v>ICAP</v>
          </cell>
          <cell r="S110" t="str">
            <v>OCT</v>
          </cell>
        </row>
        <row r="111">
          <cell r="A111">
            <v>107</v>
          </cell>
          <cell r="B111">
            <v>283</v>
          </cell>
          <cell r="C111" t="str">
            <v>NBP</v>
          </cell>
          <cell r="D111">
            <v>39007</v>
          </cell>
          <cell r="E111">
            <v>39017</v>
          </cell>
          <cell r="F111" t="str">
            <v>P</v>
          </cell>
          <cell r="G111">
            <v>10000</v>
          </cell>
          <cell r="H111">
            <v>277.32499999999999</v>
          </cell>
          <cell r="I111">
            <v>2773250</v>
          </cell>
          <cell r="J111">
            <v>554.65</v>
          </cell>
          <cell r="K111">
            <v>2773804.65</v>
          </cell>
          <cell r="L111">
            <v>0</v>
          </cell>
          <cell r="M111">
            <v>4159.5</v>
          </cell>
          <cell r="N111">
            <v>277.79641499999997</v>
          </cell>
          <cell r="O111">
            <v>2777964.15</v>
          </cell>
          <cell r="P111">
            <v>2777964.15</v>
          </cell>
          <cell r="Q111">
            <v>0</v>
          </cell>
          <cell r="R111" t="str">
            <v>ICAP</v>
          </cell>
          <cell r="S111" t="str">
            <v>OCT</v>
          </cell>
        </row>
        <row r="112">
          <cell r="A112">
            <v>108</v>
          </cell>
          <cell r="B112">
            <v>276</v>
          </cell>
          <cell r="C112" t="str">
            <v>FFC</v>
          </cell>
          <cell r="D112">
            <v>39007</v>
          </cell>
          <cell r="E112">
            <v>39017</v>
          </cell>
          <cell r="F112" t="str">
            <v>S</v>
          </cell>
          <cell r="G112">
            <v>-15000</v>
          </cell>
          <cell r="H112">
            <v>-118.98333333333333</v>
          </cell>
          <cell r="I112">
            <v>-1784750</v>
          </cell>
          <cell r="J112">
            <v>0</v>
          </cell>
          <cell r="K112">
            <v>-1784750</v>
          </cell>
          <cell r="L112">
            <v>0</v>
          </cell>
          <cell r="M112">
            <v>2677</v>
          </cell>
          <cell r="N112">
            <v>118.98333333333333</v>
          </cell>
          <cell r="O112">
            <v>-1784750</v>
          </cell>
          <cell r="P112">
            <v>-1774867.5</v>
          </cell>
          <cell r="Q112">
            <v>9882.5</v>
          </cell>
          <cell r="R112" t="str">
            <v>ICAP</v>
          </cell>
          <cell r="S112" t="str">
            <v>OCT</v>
          </cell>
        </row>
        <row r="113">
          <cell r="A113">
            <v>109</v>
          </cell>
          <cell r="B113">
            <v>276</v>
          </cell>
          <cell r="C113" t="str">
            <v>PSO</v>
          </cell>
          <cell r="D113">
            <v>39007</v>
          </cell>
          <cell r="E113">
            <v>39017</v>
          </cell>
          <cell r="F113" t="str">
            <v>S</v>
          </cell>
          <cell r="G113">
            <v>-5000</v>
          </cell>
          <cell r="H113">
            <v>-319.06200000000001</v>
          </cell>
          <cell r="I113">
            <v>-1595310</v>
          </cell>
          <cell r="J113">
            <v>159.57</v>
          </cell>
          <cell r="K113">
            <v>-1595150.43</v>
          </cell>
          <cell r="L113">
            <v>0</v>
          </cell>
          <cell r="M113">
            <v>1595.72</v>
          </cell>
          <cell r="N113">
            <v>319.06200000000001</v>
          </cell>
          <cell r="O113">
            <v>-1595310</v>
          </cell>
          <cell r="P113">
            <v>-1592158.55</v>
          </cell>
          <cell r="Q113">
            <v>3151.4499999999534</v>
          </cell>
          <cell r="R113" t="str">
            <v>TAURUS</v>
          </cell>
          <cell r="S113" t="str">
            <v>OCT</v>
          </cell>
        </row>
        <row r="114">
          <cell r="A114">
            <v>110</v>
          </cell>
          <cell r="B114">
            <v>276</v>
          </cell>
          <cell r="C114" t="str">
            <v>POL</v>
          </cell>
          <cell r="D114">
            <v>39007</v>
          </cell>
          <cell r="E114">
            <v>39017</v>
          </cell>
          <cell r="F114" t="str">
            <v>S</v>
          </cell>
          <cell r="G114">
            <v>-55000</v>
          </cell>
          <cell r="H114">
            <v>-333.01245454545455</v>
          </cell>
          <cell r="I114">
            <v>-18315685</v>
          </cell>
          <cell r="J114">
            <v>1831.57</v>
          </cell>
          <cell r="K114">
            <v>-18313853.43</v>
          </cell>
          <cell r="L114">
            <v>0</v>
          </cell>
          <cell r="M114">
            <v>18316.150000000001</v>
          </cell>
          <cell r="N114">
            <v>333.01245454545455</v>
          </cell>
          <cell r="O114">
            <v>-18315685</v>
          </cell>
          <cell r="P114">
            <v>-18129215.5</v>
          </cell>
          <cell r="Q114">
            <v>186469.5</v>
          </cell>
          <cell r="R114" t="str">
            <v>IFSL</v>
          </cell>
          <cell r="S114" t="str">
            <v>OCT</v>
          </cell>
        </row>
        <row r="115">
          <cell r="A115">
            <v>111</v>
          </cell>
          <cell r="B115">
            <v>280</v>
          </cell>
          <cell r="C115" t="str">
            <v>POL</v>
          </cell>
          <cell r="D115">
            <v>39007</v>
          </cell>
          <cell r="E115">
            <v>39017</v>
          </cell>
          <cell r="F115" t="str">
            <v>S</v>
          </cell>
          <cell r="G115">
            <v>-5000</v>
          </cell>
          <cell r="H115">
            <v>-332</v>
          </cell>
          <cell r="I115">
            <v>-1660000</v>
          </cell>
          <cell r="J115">
            <v>166</v>
          </cell>
          <cell r="K115">
            <v>-1659834</v>
          </cell>
          <cell r="L115">
            <v>0</v>
          </cell>
          <cell r="M115">
            <v>1660</v>
          </cell>
          <cell r="N115">
            <v>332</v>
          </cell>
          <cell r="O115">
            <v>-1660000</v>
          </cell>
          <cell r="P115">
            <v>-1648110.5</v>
          </cell>
          <cell r="Q115">
            <v>11889.5</v>
          </cell>
          <cell r="R115" t="str">
            <v>FNE</v>
          </cell>
          <cell r="S115" t="str">
            <v>OCT</v>
          </cell>
        </row>
        <row r="116">
          <cell r="A116">
            <v>112</v>
          </cell>
          <cell r="B116">
            <v>280</v>
          </cell>
          <cell r="C116" t="str">
            <v>BOP</v>
          </cell>
          <cell r="D116">
            <v>39007</v>
          </cell>
          <cell r="E116">
            <v>39017</v>
          </cell>
          <cell r="F116" t="str">
            <v>S</v>
          </cell>
          <cell r="G116">
            <v>-1000</v>
          </cell>
          <cell r="H116">
            <v>-95.3</v>
          </cell>
          <cell r="I116">
            <v>-95300</v>
          </cell>
          <cell r="J116">
            <v>9.5299999999999994</v>
          </cell>
          <cell r="K116">
            <v>-95290.47</v>
          </cell>
          <cell r="L116">
            <v>0</v>
          </cell>
          <cell r="M116">
            <v>95.3</v>
          </cell>
          <cell r="N116">
            <v>95.3</v>
          </cell>
          <cell r="O116">
            <v>-95300</v>
          </cell>
          <cell r="P116">
            <v>-95077.4</v>
          </cell>
          <cell r="Q116">
            <v>222.60000000000582</v>
          </cell>
          <cell r="R116" t="str">
            <v>FNE</v>
          </cell>
          <cell r="S116" t="str">
            <v>OCT</v>
          </cell>
        </row>
        <row r="117">
          <cell r="A117">
            <v>113</v>
          </cell>
          <cell r="B117">
            <v>282</v>
          </cell>
          <cell r="C117" t="str">
            <v>NBP</v>
          </cell>
          <cell r="D117">
            <v>39007</v>
          </cell>
          <cell r="E117">
            <v>39017</v>
          </cell>
          <cell r="F117" t="str">
            <v>S</v>
          </cell>
          <cell r="G117">
            <v>-5000</v>
          </cell>
          <cell r="H117">
            <v>-278</v>
          </cell>
          <cell r="I117">
            <v>-1390000</v>
          </cell>
          <cell r="J117">
            <v>0</v>
          </cell>
          <cell r="K117">
            <v>-1390000</v>
          </cell>
          <cell r="L117">
            <v>0</v>
          </cell>
          <cell r="M117">
            <v>0</v>
          </cell>
          <cell r="N117">
            <v>278</v>
          </cell>
          <cell r="O117">
            <v>-1390000</v>
          </cell>
          <cell r="P117">
            <v>-1251594</v>
          </cell>
          <cell r="Q117">
            <v>138406</v>
          </cell>
          <cell r="R117" t="str">
            <v>FNE</v>
          </cell>
          <cell r="S117" t="str">
            <v>OCT</v>
          </cell>
        </row>
        <row r="118">
          <cell r="A118">
            <v>114</v>
          </cell>
          <cell r="B118">
            <v>284</v>
          </cell>
          <cell r="C118" t="str">
            <v>PTC</v>
          </cell>
          <cell r="D118">
            <v>39007</v>
          </cell>
          <cell r="E118">
            <v>39017</v>
          </cell>
          <cell r="F118" t="str">
            <v>P</v>
          </cell>
          <cell r="G118">
            <v>25000</v>
          </cell>
          <cell r="H118">
            <v>42.75</v>
          </cell>
          <cell r="I118">
            <v>1068750</v>
          </cell>
          <cell r="J118">
            <v>213.75</v>
          </cell>
          <cell r="K118">
            <v>1068963.75</v>
          </cell>
          <cell r="L118">
            <v>0</v>
          </cell>
          <cell r="M118">
            <v>1603.13</v>
          </cell>
          <cell r="N118">
            <v>42.822675199999999</v>
          </cell>
          <cell r="O118">
            <v>1070566.8799999999</v>
          </cell>
          <cell r="P118">
            <v>1070566.8799999999</v>
          </cell>
          <cell r="Q118">
            <v>0</v>
          </cell>
          <cell r="R118" t="str">
            <v>ICAP</v>
          </cell>
          <cell r="S118" t="str">
            <v>OCT</v>
          </cell>
        </row>
        <row r="119">
          <cell r="A119">
            <v>115</v>
          </cell>
          <cell r="B119">
            <v>285</v>
          </cell>
          <cell r="C119" t="str">
            <v>POL</v>
          </cell>
          <cell r="D119">
            <v>39007</v>
          </cell>
          <cell r="E119">
            <v>39017</v>
          </cell>
          <cell r="F119" t="str">
            <v>S</v>
          </cell>
          <cell r="G119">
            <v>-67500</v>
          </cell>
          <cell r="H119">
            <v>-334.71629629629632</v>
          </cell>
          <cell r="I119">
            <v>-22593350</v>
          </cell>
          <cell r="J119">
            <v>2259.335</v>
          </cell>
          <cell r="K119">
            <v>-22591090.664999999</v>
          </cell>
          <cell r="L119">
            <v>0</v>
          </cell>
          <cell r="M119">
            <v>45186.7</v>
          </cell>
          <cell r="N119">
            <v>334.71629629629632</v>
          </cell>
          <cell r="O119">
            <v>-22593350</v>
          </cell>
          <cell r="P119">
            <v>-22249485</v>
          </cell>
          <cell r="Q119">
            <v>343865</v>
          </cell>
          <cell r="R119" t="str">
            <v>AHL</v>
          </cell>
          <cell r="S119" t="str">
            <v>OCT</v>
          </cell>
        </row>
        <row r="120">
          <cell r="A120">
            <v>116</v>
          </cell>
          <cell r="B120">
            <v>278</v>
          </cell>
          <cell r="C120" t="str">
            <v>NBP</v>
          </cell>
          <cell r="D120">
            <v>39007</v>
          </cell>
          <cell r="E120">
            <v>39017</v>
          </cell>
          <cell r="F120" t="str">
            <v>P</v>
          </cell>
          <cell r="G120">
            <v>5000</v>
          </cell>
          <cell r="H120">
            <v>276.7</v>
          </cell>
          <cell r="I120">
            <v>1383500</v>
          </cell>
          <cell r="J120">
            <v>276.7</v>
          </cell>
          <cell r="K120">
            <v>1383776.7</v>
          </cell>
          <cell r="L120">
            <v>0</v>
          </cell>
          <cell r="M120">
            <v>0</v>
          </cell>
          <cell r="N120">
            <v>276.75533999999999</v>
          </cell>
          <cell r="O120">
            <v>1383776.7</v>
          </cell>
          <cell r="P120">
            <v>1383776.7</v>
          </cell>
          <cell r="Q120">
            <v>0</v>
          </cell>
          <cell r="R120" t="str">
            <v>FNE</v>
          </cell>
          <cell r="S120" t="str">
            <v>OCT</v>
          </cell>
        </row>
        <row r="121">
          <cell r="A121">
            <v>117</v>
          </cell>
          <cell r="B121">
            <v>279</v>
          </cell>
          <cell r="C121" t="str">
            <v>NBP</v>
          </cell>
          <cell r="D121">
            <v>39007</v>
          </cell>
          <cell r="E121">
            <v>39017</v>
          </cell>
          <cell r="F121" t="str">
            <v>S</v>
          </cell>
          <cell r="G121">
            <v>-5000</v>
          </cell>
          <cell r="H121">
            <v>-277.69420000000002</v>
          </cell>
          <cell r="I121">
            <v>-1388471</v>
          </cell>
          <cell r="J121">
            <v>139</v>
          </cell>
          <cell r="K121">
            <v>-1388332</v>
          </cell>
          <cell r="L121">
            <v>0</v>
          </cell>
          <cell r="M121">
            <v>1390</v>
          </cell>
          <cell r="N121">
            <v>277.69420000000002</v>
          </cell>
          <cell r="O121">
            <v>-1388471</v>
          </cell>
          <cell r="P121">
            <v>-1383776.7</v>
          </cell>
          <cell r="Q121">
            <v>4694.3000000000466</v>
          </cell>
          <cell r="R121" t="str">
            <v>AHL</v>
          </cell>
          <cell r="S121" t="str">
            <v>OCT</v>
          </cell>
        </row>
        <row r="122">
          <cell r="A122">
            <v>118</v>
          </cell>
          <cell r="B122">
            <v>303</v>
          </cell>
          <cell r="C122" t="str">
            <v>PTC</v>
          </cell>
          <cell r="D122">
            <v>39008</v>
          </cell>
          <cell r="E122">
            <v>39008</v>
          </cell>
          <cell r="F122" t="str">
            <v>P</v>
          </cell>
          <cell r="G122">
            <v>22000</v>
          </cell>
          <cell r="H122">
            <v>43.25</v>
          </cell>
          <cell r="I122">
            <v>951500</v>
          </cell>
          <cell r="J122">
            <v>190.3</v>
          </cell>
          <cell r="K122">
            <v>951690.3</v>
          </cell>
          <cell r="L122">
            <v>0</v>
          </cell>
          <cell r="M122">
            <v>0</v>
          </cell>
          <cell r="N122">
            <v>43.258650000000003</v>
          </cell>
          <cell r="O122">
            <v>951690.3</v>
          </cell>
          <cell r="P122">
            <v>951690.3</v>
          </cell>
          <cell r="Q122">
            <v>0</v>
          </cell>
          <cell r="R122" t="str">
            <v>TAURUS</v>
          </cell>
          <cell r="S122" t="str">
            <v>OCT</v>
          </cell>
        </row>
        <row r="123">
          <cell r="A123">
            <v>119</v>
          </cell>
          <cell r="B123">
            <v>289</v>
          </cell>
          <cell r="C123" t="str">
            <v>BOP</v>
          </cell>
          <cell r="D123">
            <v>39008</v>
          </cell>
          <cell r="E123">
            <v>39020</v>
          </cell>
          <cell r="F123" t="str">
            <v>P</v>
          </cell>
          <cell r="G123">
            <v>40000</v>
          </cell>
          <cell r="H123">
            <v>97.346874999999997</v>
          </cell>
          <cell r="I123">
            <v>3893875</v>
          </cell>
          <cell r="J123">
            <v>778.77500000000009</v>
          </cell>
          <cell r="K123">
            <v>3894653.7749999999</v>
          </cell>
          <cell r="L123">
            <v>0</v>
          </cell>
          <cell r="M123">
            <v>2914</v>
          </cell>
          <cell r="N123">
            <v>97.439194375</v>
          </cell>
          <cell r="O123">
            <v>3897567.7749999999</v>
          </cell>
          <cell r="P123">
            <v>3897567.7749999999</v>
          </cell>
          <cell r="Q123">
            <v>0</v>
          </cell>
          <cell r="R123" t="str">
            <v>FNE</v>
          </cell>
          <cell r="S123" t="str">
            <v>OCT</v>
          </cell>
        </row>
        <row r="124">
          <cell r="A124">
            <v>120</v>
          </cell>
          <cell r="B124">
            <v>290</v>
          </cell>
          <cell r="C124" t="str">
            <v>NBP</v>
          </cell>
          <cell r="D124">
            <v>39008</v>
          </cell>
          <cell r="E124">
            <v>39020</v>
          </cell>
          <cell r="F124" t="str">
            <v>P</v>
          </cell>
          <cell r="G124">
            <v>30000</v>
          </cell>
          <cell r="H124">
            <v>285.83333333333331</v>
          </cell>
          <cell r="I124">
            <v>8575000</v>
          </cell>
          <cell r="J124">
            <v>1715</v>
          </cell>
          <cell r="K124">
            <v>8576715</v>
          </cell>
          <cell r="L124">
            <v>0</v>
          </cell>
          <cell r="M124">
            <v>7137.75</v>
          </cell>
          <cell r="N124">
            <v>286.12842499999999</v>
          </cell>
          <cell r="O124">
            <v>8583852.75</v>
          </cell>
          <cell r="P124">
            <v>8583852.75</v>
          </cell>
          <cell r="Q124">
            <v>0</v>
          </cell>
          <cell r="R124" t="str">
            <v>FNE</v>
          </cell>
          <cell r="S124" t="str">
            <v>OCT</v>
          </cell>
        </row>
        <row r="125">
          <cell r="A125">
            <v>121</v>
          </cell>
          <cell r="B125">
            <v>288</v>
          </cell>
          <cell r="C125" t="str">
            <v>NBP</v>
          </cell>
          <cell r="D125">
            <v>39008</v>
          </cell>
          <cell r="E125">
            <v>39020</v>
          </cell>
          <cell r="F125" t="str">
            <v>P</v>
          </cell>
          <cell r="G125">
            <v>30000</v>
          </cell>
          <cell r="H125">
            <v>285.89666666666665</v>
          </cell>
          <cell r="I125">
            <v>8576900</v>
          </cell>
          <cell r="J125">
            <v>1715.38</v>
          </cell>
          <cell r="K125">
            <v>8578615.3800000008</v>
          </cell>
          <cell r="L125">
            <v>0</v>
          </cell>
          <cell r="M125">
            <v>17153.8</v>
          </cell>
          <cell r="N125">
            <v>286.5256393333334</v>
          </cell>
          <cell r="O125">
            <v>8595769.1800000016</v>
          </cell>
          <cell r="P125">
            <v>8595769.1800000016</v>
          </cell>
          <cell r="Q125">
            <v>0</v>
          </cell>
          <cell r="R125" t="str">
            <v>AHL</v>
          </cell>
          <cell r="S125" t="str">
            <v>OCT</v>
          </cell>
        </row>
        <row r="126">
          <cell r="A126">
            <v>122</v>
          </cell>
          <cell r="B126">
            <v>293</v>
          </cell>
          <cell r="C126" t="str">
            <v>PPL</v>
          </cell>
          <cell r="D126">
            <v>39008</v>
          </cell>
          <cell r="E126">
            <v>39008</v>
          </cell>
          <cell r="F126" t="str">
            <v>S</v>
          </cell>
          <cell r="G126">
            <v>-20000</v>
          </cell>
          <cell r="H126">
            <v>-255.125</v>
          </cell>
          <cell r="I126">
            <v>-5102500</v>
          </cell>
          <cell r="J126">
            <v>510.26</v>
          </cell>
          <cell r="K126">
            <v>-5101989.74</v>
          </cell>
          <cell r="L126">
            <v>0</v>
          </cell>
          <cell r="M126">
            <v>8915</v>
          </cell>
          <cell r="N126">
            <v>255.125</v>
          </cell>
          <cell r="O126">
            <v>-5102500</v>
          </cell>
          <cell r="P126">
            <v>-5021764</v>
          </cell>
          <cell r="Q126">
            <v>80736</v>
          </cell>
          <cell r="R126" t="str">
            <v>FNE</v>
          </cell>
          <cell r="S126" t="str">
            <v>OCT</v>
          </cell>
        </row>
        <row r="127">
          <cell r="A127">
            <v>123</v>
          </cell>
          <cell r="B127">
            <v>294</v>
          </cell>
          <cell r="C127" t="str">
            <v>PTC</v>
          </cell>
          <cell r="D127">
            <v>39008</v>
          </cell>
          <cell r="E127">
            <v>39008</v>
          </cell>
          <cell r="F127" t="str">
            <v>S</v>
          </cell>
          <cell r="G127">
            <v>-100000</v>
          </cell>
          <cell r="H127">
            <v>-44.337499999999999</v>
          </cell>
          <cell r="I127">
            <v>-4433750</v>
          </cell>
          <cell r="J127">
            <v>443.38</v>
          </cell>
          <cell r="K127">
            <v>-4433306.62</v>
          </cell>
          <cell r="L127">
            <v>0</v>
          </cell>
          <cell r="M127">
            <v>6650</v>
          </cell>
          <cell r="N127">
            <v>44.337499999999999</v>
          </cell>
          <cell r="O127">
            <v>-4433750</v>
          </cell>
          <cell r="P127">
            <v>-4248930</v>
          </cell>
          <cell r="Q127">
            <v>184820</v>
          </cell>
          <cell r="R127" t="str">
            <v>TAURUS</v>
          </cell>
          <cell r="S127" t="str">
            <v>OCT</v>
          </cell>
        </row>
        <row r="128">
          <cell r="A128">
            <v>124</v>
          </cell>
          <cell r="B128">
            <v>302</v>
          </cell>
          <cell r="C128" t="str">
            <v>BAF</v>
          </cell>
          <cell r="D128">
            <v>39008</v>
          </cell>
          <cell r="E128">
            <v>39020</v>
          </cell>
          <cell r="F128" t="str">
            <v>S</v>
          </cell>
          <cell r="G128">
            <v>-20000</v>
          </cell>
          <cell r="H128">
            <v>-49.625</v>
          </cell>
          <cell r="I128">
            <v>-992500</v>
          </cell>
          <cell r="J128">
            <v>99.25</v>
          </cell>
          <cell r="K128">
            <v>-992400.75</v>
          </cell>
          <cell r="L128">
            <v>0</v>
          </cell>
          <cell r="M128">
            <v>1000</v>
          </cell>
          <cell r="N128">
            <v>49.625</v>
          </cell>
          <cell r="O128">
            <v>-992500</v>
          </cell>
          <cell r="P128">
            <v>-996210</v>
          </cell>
          <cell r="Q128">
            <v>-3710</v>
          </cell>
          <cell r="R128" t="str">
            <v>FNE</v>
          </cell>
          <cell r="S128" t="str">
            <v>OCT</v>
          </cell>
        </row>
        <row r="129">
          <cell r="A129">
            <v>125</v>
          </cell>
          <cell r="B129">
            <v>292</v>
          </cell>
          <cell r="C129" t="str">
            <v>NBP</v>
          </cell>
          <cell r="D129">
            <v>39008</v>
          </cell>
          <cell r="E129">
            <v>39020</v>
          </cell>
          <cell r="F129" t="str">
            <v>S</v>
          </cell>
          <cell r="G129">
            <v>-5000</v>
          </cell>
          <cell r="H129">
            <v>-281.39999999999998</v>
          </cell>
          <cell r="I129">
            <v>-1407000</v>
          </cell>
          <cell r="J129">
            <v>140.71</v>
          </cell>
          <cell r="K129">
            <v>-1406859.29</v>
          </cell>
          <cell r="L129">
            <v>0</v>
          </cell>
          <cell r="M129">
            <v>1407</v>
          </cell>
          <cell r="N129">
            <v>281.39999999999998</v>
          </cell>
          <cell r="O129">
            <v>-1407000</v>
          </cell>
          <cell r="P129">
            <v>-1292358</v>
          </cell>
          <cell r="Q129">
            <v>114642</v>
          </cell>
          <cell r="R129" t="str">
            <v>FNE</v>
          </cell>
          <cell r="S129" t="str">
            <v>OCT</v>
          </cell>
        </row>
        <row r="130">
          <cell r="A130">
            <v>126</v>
          </cell>
          <cell r="B130">
            <v>291</v>
          </cell>
          <cell r="C130" t="str">
            <v>BOP</v>
          </cell>
          <cell r="D130">
            <v>39008</v>
          </cell>
          <cell r="E130">
            <v>39020</v>
          </cell>
          <cell r="F130" t="str">
            <v>S</v>
          </cell>
          <cell r="G130">
            <v>-10000</v>
          </cell>
          <cell r="H130">
            <v>-96.5</v>
          </cell>
          <cell r="I130">
            <v>-965000</v>
          </cell>
          <cell r="J130">
            <v>96.5</v>
          </cell>
          <cell r="K130">
            <v>-964903.5</v>
          </cell>
          <cell r="L130">
            <v>0</v>
          </cell>
          <cell r="M130">
            <v>965</v>
          </cell>
          <cell r="N130">
            <v>96.5</v>
          </cell>
          <cell r="O130">
            <v>-965000</v>
          </cell>
          <cell r="P130">
            <v>-964466</v>
          </cell>
          <cell r="Q130">
            <v>534</v>
          </cell>
          <cell r="R130" t="str">
            <v>FNE</v>
          </cell>
          <cell r="S130" t="str">
            <v>OCT</v>
          </cell>
        </row>
        <row r="131">
          <cell r="A131">
            <v>127</v>
          </cell>
          <cell r="B131">
            <v>286</v>
          </cell>
          <cell r="C131" t="str">
            <v>ABL</v>
          </cell>
          <cell r="D131">
            <v>39008</v>
          </cell>
          <cell r="E131">
            <v>39020</v>
          </cell>
          <cell r="F131" t="str">
            <v>P</v>
          </cell>
          <cell r="G131">
            <v>50300</v>
          </cell>
          <cell r="H131">
            <v>91.94731610337972</v>
          </cell>
          <cell r="I131">
            <v>4624950</v>
          </cell>
          <cell r="J131">
            <v>924.99</v>
          </cell>
          <cell r="K131">
            <v>4625874.99</v>
          </cell>
          <cell r="L131">
            <v>0</v>
          </cell>
          <cell r="M131">
            <v>9249.9</v>
          </cell>
          <cell r="N131">
            <v>92.149600198807164</v>
          </cell>
          <cell r="O131">
            <v>4635124.8900000006</v>
          </cell>
          <cell r="P131">
            <v>4635124.8900000006</v>
          </cell>
          <cell r="Q131">
            <v>0</v>
          </cell>
          <cell r="R131" t="str">
            <v>AHL</v>
          </cell>
          <cell r="S131" t="str">
            <v>OCT</v>
          </cell>
        </row>
        <row r="132">
          <cell r="A132">
            <v>128</v>
          </cell>
          <cell r="B132">
            <v>287</v>
          </cell>
          <cell r="C132" t="str">
            <v>ABL</v>
          </cell>
          <cell r="D132">
            <v>39008</v>
          </cell>
          <cell r="E132">
            <v>39020</v>
          </cell>
          <cell r="F132" t="str">
            <v>P</v>
          </cell>
          <cell r="G132">
            <v>50000</v>
          </cell>
          <cell r="H132">
            <v>90.8095</v>
          </cell>
          <cell r="I132">
            <v>4540475</v>
          </cell>
          <cell r="J132">
            <v>908.09500000000003</v>
          </cell>
          <cell r="K132">
            <v>4541383.0949999997</v>
          </cell>
          <cell r="L132">
            <v>0</v>
          </cell>
          <cell r="M132">
            <v>6811.92</v>
          </cell>
          <cell r="N132">
            <v>90.963900299999992</v>
          </cell>
          <cell r="O132">
            <v>4548195.0149999997</v>
          </cell>
          <cell r="P132">
            <v>4548195.0149999997</v>
          </cell>
          <cell r="Q132">
            <v>0</v>
          </cell>
          <cell r="R132" t="str">
            <v>TAURUS</v>
          </cell>
          <cell r="S132" t="str">
            <v>OCT</v>
          </cell>
        </row>
        <row r="133">
          <cell r="A133">
            <v>129</v>
          </cell>
          <cell r="B133">
            <v>312</v>
          </cell>
          <cell r="C133" t="str">
            <v>PTC</v>
          </cell>
          <cell r="D133">
            <v>39009</v>
          </cell>
          <cell r="E133">
            <v>39009</v>
          </cell>
          <cell r="F133" t="str">
            <v>S</v>
          </cell>
          <cell r="G133">
            <v>-50000</v>
          </cell>
          <cell r="H133">
            <v>-45.774999999999999</v>
          </cell>
          <cell r="I133">
            <v>-2288750</v>
          </cell>
          <cell r="J133">
            <v>228.875</v>
          </cell>
          <cell r="K133">
            <v>-2288521.125</v>
          </cell>
          <cell r="L133">
            <v>0</v>
          </cell>
          <cell r="M133">
            <v>3433.2</v>
          </cell>
          <cell r="N133">
            <v>45.774999999999999</v>
          </cell>
          <cell r="O133">
            <v>-2288750</v>
          </cell>
          <cell r="P133">
            <v>-2124465</v>
          </cell>
          <cell r="Q133">
            <v>164285</v>
          </cell>
          <cell r="R133" t="str">
            <v>NAC</v>
          </cell>
          <cell r="S133" t="str">
            <v>OCT</v>
          </cell>
        </row>
        <row r="134">
          <cell r="A134">
            <v>130</v>
          </cell>
          <cell r="B134">
            <v>313</v>
          </cell>
          <cell r="C134" t="str">
            <v>PTC</v>
          </cell>
          <cell r="D134">
            <v>39009</v>
          </cell>
          <cell r="E134">
            <v>39009</v>
          </cell>
          <cell r="F134" t="str">
            <v>S</v>
          </cell>
          <cell r="G134">
            <v>-50000</v>
          </cell>
          <cell r="H134">
            <v>-45.5</v>
          </cell>
          <cell r="I134">
            <v>-2275000</v>
          </cell>
          <cell r="J134">
            <v>227.5</v>
          </cell>
          <cell r="K134">
            <v>-2274772.5</v>
          </cell>
          <cell r="L134">
            <v>0</v>
          </cell>
          <cell r="M134">
            <v>4550</v>
          </cell>
          <cell r="N134">
            <v>45.5</v>
          </cell>
          <cell r="O134">
            <v>-2275000</v>
          </cell>
          <cell r="P134">
            <v>-2124465</v>
          </cell>
          <cell r="Q134">
            <v>150535</v>
          </cell>
          <cell r="R134" t="str">
            <v>AHL</v>
          </cell>
          <cell r="S134" t="str">
            <v>OCT</v>
          </cell>
        </row>
        <row r="135">
          <cell r="A135">
            <v>131</v>
          </cell>
          <cell r="B135">
            <v>314</v>
          </cell>
          <cell r="C135" t="str">
            <v>PPL</v>
          </cell>
          <cell r="D135">
            <v>39009</v>
          </cell>
          <cell r="E135">
            <v>39009</v>
          </cell>
          <cell r="F135" t="str">
            <v>P</v>
          </cell>
          <cell r="G135">
            <v>2000</v>
          </cell>
          <cell r="H135">
            <v>271.5</v>
          </cell>
          <cell r="I135">
            <v>543000</v>
          </cell>
          <cell r="J135">
            <v>108.60000000000001</v>
          </cell>
          <cell r="K135">
            <v>543108.6</v>
          </cell>
          <cell r="L135">
            <v>0</v>
          </cell>
          <cell r="M135">
            <v>543</v>
          </cell>
          <cell r="N135">
            <v>271.82580000000002</v>
          </cell>
          <cell r="O135">
            <v>543651.6</v>
          </cell>
          <cell r="P135">
            <v>543651.6</v>
          </cell>
          <cell r="Q135">
            <v>0</v>
          </cell>
          <cell r="R135" t="str">
            <v>JS</v>
          </cell>
          <cell r="S135" t="str">
            <v>OCT</v>
          </cell>
        </row>
        <row r="136">
          <cell r="A136">
            <v>132</v>
          </cell>
          <cell r="B136">
            <v>315</v>
          </cell>
          <cell r="C136" t="str">
            <v>DGKC</v>
          </cell>
          <cell r="D136">
            <v>39009</v>
          </cell>
          <cell r="E136">
            <v>39009</v>
          </cell>
          <cell r="F136" t="str">
            <v>P</v>
          </cell>
          <cell r="G136">
            <v>10000</v>
          </cell>
          <cell r="H136">
            <v>100</v>
          </cell>
          <cell r="I136">
            <v>1000000</v>
          </cell>
          <cell r="J136">
            <v>200</v>
          </cell>
          <cell r="K136">
            <v>1000200</v>
          </cell>
          <cell r="L136">
            <v>0</v>
          </cell>
          <cell r="M136">
            <v>2000</v>
          </cell>
          <cell r="N136">
            <v>100.22</v>
          </cell>
          <cell r="O136">
            <v>1002200</v>
          </cell>
          <cell r="P136">
            <v>1002200</v>
          </cell>
          <cell r="Q136">
            <v>0</v>
          </cell>
          <cell r="R136" t="str">
            <v>AHL</v>
          </cell>
          <cell r="S136" t="str">
            <v>OCT</v>
          </cell>
        </row>
        <row r="137">
          <cell r="A137">
            <v>133</v>
          </cell>
          <cell r="B137">
            <v>316</v>
          </cell>
          <cell r="C137" t="str">
            <v>PPL</v>
          </cell>
          <cell r="D137">
            <v>39009</v>
          </cell>
          <cell r="E137">
            <v>39009</v>
          </cell>
          <cell r="F137" t="str">
            <v>P</v>
          </cell>
          <cell r="G137">
            <v>3000</v>
          </cell>
          <cell r="H137">
            <v>270.95333333333332</v>
          </cell>
          <cell r="I137">
            <v>812860</v>
          </cell>
          <cell r="J137">
            <v>162.572</v>
          </cell>
          <cell r="K137">
            <v>813022.57200000004</v>
          </cell>
          <cell r="L137">
            <v>0</v>
          </cell>
          <cell r="M137">
            <v>812.86</v>
          </cell>
          <cell r="N137">
            <v>271.27847733333334</v>
          </cell>
          <cell r="O137">
            <v>813835.43200000003</v>
          </cell>
          <cell r="P137">
            <v>813835.43200000003</v>
          </cell>
          <cell r="Q137">
            <v>0</v>
          </cell>
          <cell r="R137" t="str">
            <v>IFSL</v>
          </cell>
          <cell r="S137" t="str">
            <v>OCT</v>
          </cell>
        </row>
        <row r="138">
          <cell r="A138">
            <v>134</v>
          </cell>
          <cell r="B138">
            <v>325</v>
          </cell>
          <cell r="C138" t="str">
            <v>NBP</v>
          </cell>
          <cell r="D138">
            <v>39009</v>
          </cell>
          <cell r="E138">
            <v>39021</v>
          </cell>
          <cell r="F138" t="str">
            <v>P</v>
          </cell>
          <cell r="G138">
            <v>50000</v>
          </cell>
          <cell r="H138">
            <v>287.75</v>
          </cell>
          <cell r="I138">
            <v>14387500</v>
          </cell>
          <cell r="J138">
            <v>2877.5</v>
          </cell>
          <cell r="K138">
            <v>14390377.5</v>
          </cell>
          <cell r="L138">
            <v>0</v>
          </cell>
          <cell r="M138">
            <v>20150</v>
          </cell>
          <cell r="N138">
            <v>288.21055000000001</v>
          </cell>
          <cell r="O138">
            <v>14410527.5</v>
          </cell>
          <cell r="P138">
            <v>14410527.5</v>
          </cell>
          <cell r="Q138">
            <v>0</v>
          </cell>
          <cell r="R138" t="str">
            <v>AHL</v>
          </cell>
          <cell r="S138" t="str">
            <v>OCT</v>
          </cell>
        </row>
        <row r="139">
          <cell r="A139">
            <v>135</v>
          </cell>
          <cell r="B139">
            <v>317</v>
          </cell>
          <cell r="C139" t="str">
            <v>NBP</v>
          </cell>
          <cell r="D139">
            <v>39009</v>
          </cell>
          <cell r="E139">
            <v>39021</v>
          </cell>
          <cell r="F139" t="str">
            <v>P</v>
          </cell>
          <cell r="G139">
            <v>50000</v>
          </cell>
          <cell r="H139">
            <v>292.36</v>
          </cell>
          <cell r="I139">
            <v>14618000</v>
          </cell>
          <cell r="J139">
            <v>2923.6</v>
          </cell>
          <cell r="K139">
            <v>14620923.6</v>
          </cell>
          <cell r="L139">
            <v>0</v>
          </cell>
          <cell r="M139">
            <v>14618</v>
          </cell>
          <cell r="N139">
            <v>292.71083199999998</v>
          </cell>
          <cell r="O139">
            <v>14635541.6</v>
          </cell>
          <cell r="P139">
            <v>14635541.6</v>
          </cell>
          <cell r="Q139">
            <v>0</v>
          </cell>
          <cell r="R139" t="str">
            <v>JS</v>
          </cell>
          <cell r="S139" t="str">
            <v>OCT</v>
          </cell>
        </row>
        <row r="140">
          <cell r="A140">
            <v>136</v>
          </cell>
          <cell r="B140">
            <v>310</v>
          </cell>
          <cell r="C140" t="str">
            <v>NBP</v>
          </cell>
          <cell r="D140">
            <v>39009</v>
          </cell>
          <cell r="E140">
            <v>39021</v>
          </cell>
          <cell r="F140" t="str">
            <v>S</v>
          </cell>
          <cell r="G140">
            <v>-60000</v>
          </cell>
          <cell r="H140">
            <v>-289.96158049999997</v>
          </cell>
          <cell r="I140">
            <v>-17397694.829999998</v>
          </cell>
          <cell r="J140">
            <v>0</v>
          </cell>
          <cell r="K140">
            <v>-17397694.829999998</v>
          </cell>
          <cell r="L140">
            <v>0</v>
          </cell>
          <cell r="M140">
            <v>2911.5</v>
          </cell>
          <cell r="N140">
            <v>289.96158049999997</v>
          </cell>
          <cell r="O140">
            <v>-17397694.829999998</v>
          </cell>
          <cell r="P140">
            <v>-16041450</v>
          </cell>
          <cell r="Q140">
            <v>1356244.8299999982</v>
          </cell>
          <cell r="R140" t="str">
            <v>JS</v>
          </cell>
          <cell r="S140" t="str">
            <v>OCT</v>
          </cell>
        </row>
        <row r="141">
          <cell r="A141">
            <v>137</v>
          </cell>
          <cell r="B141">
            <v>323</v>
          </cell>
          <cell r="C141" t="str">
            <v>NBP</v>
          </cell>
          <cell r="D141">
            <v>39009</v>
          </cell>
          <cell r="E141">
            <v>39021</v>
          </cell>
          <cell r="F141" t="str">
            <v>S</v>
          </cell>
          <cell r="G141">
            <v>-15000</v>
          </cell>
          <cell r="H141">
            <v>-289.41666666666669</v>
          </cell>
          <cell r="I141">
            <v>-4341250</v>
          </cell>
          <cell r="J141">
            <v>434.125</v>
          </cell>
          <cell r="K141">
            <v>-4340815.875</v>
          </cell>
          <cell r="L141">
            <v>0</v>
          </cell>
          <cell r="M141">
            <v>0</v>
          </cell>
          <cell r="N141">
            <v>289.41666666666669</v>
          </cell>
          <cell r="O141">
            <v>-4341250</v>
          </cell>
          <cell r="P141">
            <v>-4010362.5</v>
          </cell>
          <cell r="Q141">
            <v>330887.5</v>
          </cell>
          <cell r="R141" t="str">
            <v>AHL</v>
          </cell>
          <cell r="S141" t="str">
            <v>OCT</v>
          </cell>
        </row>
        <row r="142">
          <cell r="A142">
            <v>138</v>
          </cell>
          <cell r="B142">
            <v>320</v>
          </cell>
          <cell r="C142" t="str">
            <v>NBP</v>
          </cell>
          <cell r="D142">
            <v>39009</v>
          </cell>
          <cell r="E142">
            <v>39021</v>
          </cell>
          <cell r="F142" t="str">
            <v>P</v>
          </cell>
          <cell r="G142">
            <v>25000</v>
          </cell>
          <cell r="H142">
            <v>284.5</v>
          </cell>
          <cell r="I142">
            <v>7112500</v>
          </cell>
          <cell r="J142">
            <v>1422.5</v>
          </cell>
          <cell r="K142">
            <v>7113922.5</v>
          </cell>
          <cell r="L142">
            <v>0</v>
          </cell>
          <cell r="M142">
            <v>7112.5</v>
          </cell>
          <cell r="N142">
            <v>284.84140000000002</v>
          </cell>
          <cell r="O142">
            <v>7121035</v>
          </cell>
          <cell r="P142">
            <v>7121035</v>
          </cell>
          <cell r="Q142">
            <v>0</v>
          </cell>
          <cell r="R142" t="str">
            <v>IFSL</v>
          </cell>
          <cell r="S142" t="str">
            <v>OCT</v>
          </cell>
        </row>
        <row r="143">
          <cell r="A143">
            <v>139</v>
          </cell>
          <cell r="B143">
            <v>321</v>
          </cell>
          <cell r="C143" t="str">
            <v>NBP</v>
          </cell>
          <cell r="D143">
            <v>39009</v>
          </cell>
          <cell r="E143">
            <v>39021</v>
          </cell>
          <cell r="F143" t="str">
            <v>S</v>
          </cell>
          <cell r="G143">
            <v>-25000</v>
          </cell>
          <cell r="H143">
            <v>286.98259999999999</v>
          </cell>
          <cell r="I143">
            <v>-7174565</v>
          </cell>
          <cell r="J143">
            <v>717.47</v>
          </cell>
          <cell r="K143">
            <v>-7173847.5300000003</v>
          </cell>
          <cell r="L143">
            <v>0</v>
          </cell>
          <cell r="M143">
            <v>0</v>
          </cell>
          <cell r="N143">
            <v>286.98259999999999</v>
          </cell>
          <cell r="O143">
            <v>-7174565</v>
          </cell>
          <cell r="P143">
            <v>-7121035</v>
          </cell>
          <cell r="Q143">
            <v>53530</v>
          </cell>
          <cell r="R143" t="str">
            <v>IFSL</v>
          </cell>
          <cell r="S143" t="str">
            <v>OCT</v>
          </cell>
        </row>
        <row r="144">
          <cell r="A144">
            <v>140</v>
          </cell>
          <cell r="B144">
            <v>0</v>
          </cell>
          <cell r="C144" t="str">
            <v>DGKC</v>
          </cell>
          <cell r="D144">
            <v>39010</v>
          </cell>
          <cell r="E144">
            <v>39010</v>
          </cell>
          <cell r="F144" t="str">
            <v>S</v>
          </cell>
          <cell r="G144">
            <v>0</v>
          </cell>
          <cell r="H144" t="e">
            <v>#DIV/0!</v>
          </cell>
          <cell r="I144">
            <v>0</v>
          </cell>
          <cell r="J144">
            <v>0</v>
          </cell>
          <cell r="K144">
            <v>0</v>
          </cell>
          <cell r="L144">
            <v>0</v>
          </cell>
          <cell r="M144">
            <v>0</v>
          </cell>
          <cell r="N144" t="e">
            <v>#DIV/0!</v>
          </cell>
          <cell r="O144">
            <v>0</v>
          </cell>
          <cell r="P144">
            <v>-15000</v>
          </cell>
          <cell r="R144" t="str">
            <v>DIVIDEND</v>
          </cell>
          <cell r="S144" t="str">
            <v>OCT</v>
          </cell>
        </row>
        <row r="145">
          <cell r="A145">
            <v>141</v>
          </cell>
          <cell r="B145">
            <v>0</v>
          </cell>
          <cell r="C145" t="str">
            <v>DGKC</v>
          </cell>
          <cell r="D145">
            <v>39010</v>
          </cell>
          <cell r="E145">
            <v>39010</v>
          </cell>
          <cell r="F145" t="str">
            <v>S</v>
          </cell>
          <cell r="G145">
            <v>1000</v>
          </cell>
          <cell r="H145">
            <v>0</v>
          </cell>
          <cell r="I145">
            <v>0</v>
          </cell>
          <cell r="J145">
            <v>0</v>
          </cell>
          <cell r="K145">
            <v>0</v>
          </cell>
          <cell r="L145">
            <v>0</v>
          </cell>
          <cell r="M145">
            <v>0</v>
          </cell>
          <cell r="N145">
            <v>0</v>
          </cell>
          <cell r="O145">
            <v>0</v>
          </cell>
          <cell r="P145">
            <v>0</v>
          </cell>
          <cell r="R145" t="str">
            <v>BONUS</v>
          </cell>
          <cell r="S145" t="str">
            <v>OCT</v>
          </cell>
        </row>
        <row r="146">
          <cell r="A146">
            <v>142</v>
          </cell>
          <cell r="B146">
            <v>0</v>
          </cell>
          <cell r="C146" t="str">
            <v>PTC</v>
          </cell>
          <cell r="D146">
            <v>39010</v>
          </cell>
          <cell r="E146">
            <v>39010</v>
          </cell>
          <cell r="F146" t="str">
            <v>S</v>
          </cell>
          <cell r="G146">
            <v>0</v>
          </cell>
          <cell r="H146" t="e">
            <v>#DIV/0!</v>
          </cell>
          <cell r="I146">
            <v>0</v>
          </cell>
          <cell r="J146">
            <v>0</v>
          </cell>
          <cell r="K146">
            <v>0</v>
          </cell>
          <cell r="L146">
            <v>0</v>
          </cell>
          <cell r="M146">
            <v>0</v>
          </cell>
          <cell r="N146" t="e">
            <v>#DIV/0!</v>
          </cell>
          <cell r="O146">
            <v>0</v>
          </cell>
          <cell r="P146">
            <v>-96000</v>
          </cell>
          <cell r="R146" t="str">
            <v>DIVIDEND</v>
          </cell>
          <cell r="S146" t="str">
            <v>OCT</v>
          </cell>
        </row>
        <row r="147">
          <cell r="A147">
            <v>143</v>
          </cell>
          <cell r="B147">
            <v>0</v>
          </cell>
          <cell r="C147" t="str">
            <v>PPL</v>
          </cell>
          <cell r="D147">
            <v>39010</v>
          </cell>
          <cell r="E147">
            <v>39010</v>
          </cell>
          <cell r="F147" t="str">
            <v>S</v>
          </cell>
          <cell r="G147">
            <v>0</v>
          </cell>
          <cell r="H147" t="e">
            <v>#DIV/0!</v>
          </cell>
          <cell r="I147">
            <v>0</v>
          </cell>
          <cell r="J147">
            <v>0</v>
          </cell>
          <cell r="K147">
            <v>0</v>
          </cell>
          <cell r="L147">
            <v>0</v>
          </cell>
          <cell r="M147">
            <v>0</v>
          </cell>
          <cell r="N147" t="e">
            <v>#DIV/0!</v>
          </cell>
          <cell r="O147">
            <v>0</v>
          </cell>
          <cell r="P147">
            <v>-27500</v>
          </cell>
          <cell r="R147" t="str">
            <v>DIVIDEND</v>
          </cell>
          <cell r="S147" t="str">
            <v>OCT</v>
          </cell>
        </row>
        <row r="148">
          <cell r="A148">
            <v>144</v>
          </cell>
          <cell r="B148">
            <v>0</v>
          </cell>
          <cell r="C148" t="str">
            <v>WCT</v>
          </cell>
          <cell r="D148">
            <v>39020</v>
          </cell>
          <cell r="E148">
            <v>39020</v>
          </cell>
          <cell r="F148" t="str">
            <v>S</v>
          </cell>
          <cell r="G148">
            <v>225000</v>
          </cell>
          <cell r="H148">
            <v>0</v>
          </cell>
          <cell r="I148">
            <v>0</v>
          </cell>
          <cell r="J148">
            <v>0</v>
          </cell>
          <cell r="K148">
            <v>0</v>
          </cell>
          <cell r="L148">
            <v>0</v>
          </cell>
          <cell r="M148">
            <v>0</v>
          </cell>
          <cell r="N148">
            <v>0</v>
          </cell>
          <cell r="O148">
            <v>0</v>
          </cell>
          <cell r="P148">
            <v>0</v>
          </cell>
          <cell r="R148" t="str">
            <v>BONUS</v>
          </cell>
          <cell r="S148" t="str">
            <v>OCT</v>
          </cell>
        </row>
        <row r="149">
          <cell r="A149">
            <v>145</v>
          </cell>
          <cell r="B149">
            <v>336</v>
          </cell>
          <cell r="C149" t="str">
            <v>PTC</v>
          </cell>
          <cell r="D149">
            <v>39020</v>
          </cell>
          <cell r="E149">
            <v>39023</v>
          </cell>
          <cell r="F149" t="str">
            <v>P</v>
          </cell>
          <cell r="G149">
            <v>5000</v>
          </cell>
          <cell r="H149">
            <v>43.3</v>
          </cell>
          <cell r="I149">
            <v>216500</v>
          </cell>
          <cell r="J149">
            <v>43.3</v>
          </cell>
          <cell r="K149">
            <v>216543.3</v>
          </cell>
          <cell r="L149">
            <v>0</v>
          </cell>
          <cell r="M149">
            <v>0</v>
          </cell>
          <cell r="N149">
            <v>43.308659999999996</v>
          </cell>
          <cell r="O149">
            <v>216543.3</v>
          </cell>
          <cell r="P149">
            <v>216543.3</v>
          </cell>
          <cell r="Q149">
            <v>0</v>
          </cell>
          <cell r="R149" t="str">
            <v>TAURUS</v>
          </cell>
          <cell r="S149" t="str">
            <v>OCT</v>
          </cell>
        </row>
        <row r="150">
          <cell r="A150">
            <v>146</v>
          </cell>
          <cell r="B150">
            <v>335</v>
          </cell>
          <cell r="C150" t="str">
            <v>ABL</v>
          </cell>
          <cell r="D150">
            <v>39020</v>
          </cell>
          <cell r="E150">
            <v>39023</v>
          </cell>
          <cell r="F150" t="str">
            <v>P</v>
          </cell>
          <cell r="G150">
            <v>9000</v>
          </cell>
          <cell r="H150">
            <v>91.211111111111109</v>
          </cell>
          <cell r="I150">
            <v>820900</v>
          </cell>
          <cell r="J150">
            <v>164.18</v>
          </cell>
          <cell r="K150">
            <v>821064.18</v>
          </cell>
          <cell r="L150">
            <v>0</v>
          </cell>
          <cell r="M150">
            <v>0</v>
          </cell>
          <cell r="N150">
            <v>91.229353333333336</v>
          </cell>
          <cell r="O150">
            <v>821064.18</v>
          </cell>
          <cell r="P150">
            <v>821064.18</v>
          </cell>
          <cell r="Q150">
            <v>0</v>
          </cell>
          <cell r="R150" t="str">
            <v>TAURUS</v>
          </cell>
          <cell r="S150" t="str">
            <v>OCT</v>
          </cell>
        </row>
        <row r="151">
          <cell r="A151">
            <v>147</v>
          </cell>
          <cell r="B151">
            <v>338</v>
          </cell>
          <cell r="C151" t="str">
            <v>FFBQ</v>
          </cell>
          <cell r="D151">
            <v>39020</v>
          </cell>
          <cell r="E151">
            <v>39023</v>
          </cell>
          <cell r="F151" t="str">
            <v>P</v>
          </cell>
          <cell r="G151">
            <v>10000</v>
          </cell>
          <cell r="H151">
            <v>28.925000000000001</v>
          </cell>
          <cell r="I151">
            <v>289250</v>
          </cell>
          <cell r="J151">
            <v>57.85</v>
          </cell>
          <cell r="K151">
            <v>289307.84999999998</v>
          </cell>
          <cell r="L151">
            <v>0</v>
          </cell>
          <cell r="M151">
            <v>500</v>
          </cell>
          <cell r="N151">
            <v>28.980784999999997</v>
          </cell>
          <cell r="O151">
            <v>289807.84999999998</v>
          </cell>
          <cell r="P151">
            <v>289807.84999999998</v>
          </cell>
          <cell r="Q151">
            <v>0</v>
          </cell>
          <cell r="R151" t="str">
            <v>FNE</v>
          </cell>
          <cell r="S151" t="str">
            <v>OCT</v>
          </cell>
        </row>
        <row r="152">
          <cell r="A152">
            <v>148</v>
          </cell>
          <cell r="B152">
            <v>344</v>
          </cell>
          <cell r="C152" t="str">
            <v>DGKC</v>
          </cell>
          <cell r="D152">
            <v>39020</v>
          </cell>
          <cell r="E152">
            <v>39023</v>
          </cell>
          <cell r="F152" t="str">
            <v>P</v>
          </cell>
          <cell r="G152">
            <v>20000</v>
          </cell>
          <cell r="H152">
            <v>87.375</v>
          </cell>
          <cell r="I152">
            <v>1747500</v>
          </cell>
          <cell r="J152">
            <v>349.51</v>
          </cell>
          <cell r="K152">
            <v>1747849.51</v>
          </cell>
          <cell r="L152">
            <v>0</v>
          </cell>
          <cell r="M152">
            <v>1747.5</v>
          </cell>
          <cell r="N152">
            <v>87.479850499999998</v>
          </cell>
          <cell r="O152">
            <v>1749597.01</v>
          </cell>
          <cell r="P152">
            <v>1749597.01</v>
          </cell>
          <cell r="Q152">
            <v>0</v>
          </cell>
          <cell r="R152" t="str">
            <v>FNE</v>
          </cell>
          <cell r="S152" t="str">
            <v>OCT</v>
          </cell>
        </row>
        <row r="153">
          <cell r="A153">
            <v>149</v>
          </cell>
          <cell r="B153">
            <v>343</v>
          </cell>
          <cell r="C153" t="str">
            <v>NBP</v>
          </cell>
          <cell r="D153">
            <v>39020</v>
          </cell>
          <cell r="E153">
            <v>39023</v>
          </cell>
          <cell r="F153" t="str">
            <v>P</v>
          </cell>
          <cell r="G153">
            <v>15000</v>
          </cell>
          <cell r="H153">
            <v>294.23333333333335</v>
          </cell>
          <cell r="I153">
            <v>4413500</v>
          </cell>
          <cell r="J153">
            <v>882.7</v>
          </cell>
          <cell r="K153">
            <v>4414382.7</v>
          </cell>
          <cell r="L153">
            <v>0</v>
          </cell>
          <cell r="M153">
            <v>4413.5</v>
          </cell>
          <cell r="N153">
            <v>294.58641333333333</v>
          </cell>
          <cell r="O153">
            <v>4418796.2</v>
          </cell>
          <cell r="P153">
            <v>4418796.2</v>
          </cell>
          <cell r="Q153">
            <v>0</v>
          </cell>
          <cell r="R153" t="str">
            <v>NAC</v>
          </cell>
          <cell r="S153" t="str">
            <v>OCT</v>
          </cell>
        </row>
        <row r="154">
          <cell r="A154">
            <v>150</v>
          </cell>
          <cell r="B154">
            <v>343</v>
          </cell>
          <cell r="C154" t="str">
            <v>NBP</v>
          </cell>
          <cell r="D154">
            <v>39020</v>
          </cell>
          <cell r="E154">
            <v>39023</v>
          </cell>
          <cell r="F154" t="str">
            <v>P</v>
          </cell>
          <cell r="G154">
            <v>45000</v>
          </cell>
          <cell r="H154">
            <v>293.54755555555556</v>
          </cell>
          <cell r="I154">
            <v>13209640</v>
          </cell>
          <cell r="J154">
            <v>2641.94</v>
          </cell>
          <cell r="K154">
            <v>13212281.939999999</v>
          </cell>
          <cell r="L154">
            <v>0</v>
          </cell>
          <cell r="M154">
            <v>2920</v>
          </cell>
          <cell r="N154">
            <v>293.67115422222219</v>
          </cell>
          <cell r="O154">
            <v>13215201.939999999</v>
          </cell>
          <cell r="P154">
            <v>13215201.939999999</v>
          </cell>
          <cell r="Q154">
            <v>0</v>
          </cell>
          <cell r="R154" t="str">
            <v>FNE</v>
          </cell>
          <cell r="S154" t="str">
            <v>OCT</v>
          </cell>
        </row>
        <row r="155">
          <cell r="A155">
            <v>151</v>
          </cell>
          <cell r="B155">
            <v>339</v>
          </cell>
          <cell r="C155" t="str">
            <v>FFC</v>
          </cell>
          <cell r="D155">
            <v>39020</v>
          </cell>
          <cell r="E155">
            <v>39023</v>
          </cell>
          <cell r="F155" t="str">
            <v>P</v>
          </cell>
          <cell r="G155">
            <v>5000</v>
          </cell>
          <cell r="H155">
            <v>117.35</v>
          </cell>
          <cell r="I155">
            <v>586750</v>
          </cell>
          <cell r="J155">
            <v>117.35</v>
          </cell>
          <cell r="K155">
            <v>586867.35</v>
          </cell>
          <cell r="L155">
            <v>0</v>
          </cell>
          <cell r="M155">
            <v>586.75</v>
          </cell>
          <cell r="N155">
            <v>117.49082</v>
          </cell>
          <cell r="O155">
            <v>587454.1</v>
          </cell>
          <cell r="P155">
            <v>587454.1</v>
          </cell>
          <cell r="Q155">
            <v>0</v>
          </cell>
          <cell r="R155" t="str">
            <v>FNE</v>
          </cell>
          <cell r="S155" t="str">
            <v>OCT</v>
          </cell>
        </row>
        <row r="156">
          <cell r="A156">
            <v>152</v>
          </cell>
          <cell r="B156">
            <v>341</v>
          </cell>
          <cell r="C156" t="str">
            <v>BOP</v>
          </cell>
          <cell r="D156">
            <v>39020</v>
          </cell>
          <cell r="E156">
            <v>39023</v>
          </cell>
          <cell r="F156" t="str">
            <v>S</v>
          </cell>
          <cell r="G156">
            <v>-5000</v>
          </cell>
          <cell r="H156">
            <v>99.55</v>
          </cell>
          <cell r="I156">
            <v>-497750</v>
          </cell>
          <cell r="J156">
            <v>0</v>
          </cell>
          <cell r="K156">
            <v>-497750</v>
          </cell>
          <cell r="L156">
            <v>0</v>
          </cell>
          <cell r="M156">
            <v>746.5</v>
          </cell>
          <cell r="N156">
            <v>99.55</v>
          </cell>
          <cell r="O156">
            <v>-497750</v>
          </cell>
          <cell r="P156">
            <v>-482233</v>
          </cell>
          <cell r="Q156">
            <v>15517</v>
          </cell>
          <cell r="R156" t="str">
            <v>ICAP</v>
          </cell>
          <cell r="S156" t="str">
            <v>OCT</v>
          </cell>
        </row>
        <row r="157">
          <cell r="A157">
            <v>153</v>
          </cell>
          <cell r="B157">
            <v>337</v>
          </cell>
          <cell r="C157" t="str">
            <v>BOP</v>
          </cell>
          <cell r="D157">
            <v>39020</v>
          </cell>
          <cell r="E157">
            <v>39023</v>
          </cell>
          <cell r="F157" t="str">
            <v>S</v>
          </cell>
          <cell r="G157">
            <v>-40000</v>
          </cell>
          <cell r="H157">
            <v>-98.368750000000006</v>
          </cell>
          <cell r="I157">
            <v>-3934750</v>
          </cell>
          <cell r="J157">
            <v>393.47500000000002</v>
          </cell>
          <cell r="K157">
            <v>-3934356.5249999999</v>
          </cell>
          <cell r="L157">
            <v>0</v>
          </cell>
          <cell r="M157">
            <v>3934.75</v>
          </cell>
          <cell r="N157">
            <v>98.368750000000006</v>
          </cell>
          <cell r="O157">
            <v>-3934750</v>
          </cell>
          <cell r="P157">
            <v>-3857864</v>
          </cell>
          <cell r="Q157">
            <v>76886</v>
          </cell>
          <cell r="R157" t="str">
            <v>FNE</v>
          </cell>
          <cell r="S157" t="str">
            <v>OCT</v>
          </cell>
        </row>
        <row r="158">
          <cell r="A158">
            <v>154</v>
          </cell>
          <cell r="B158">
            <v>340</v>
          </cell>
          <cell r="C158" t="str">
            <v>PTC</v>
          </cell>
          <cell r="D158">
            <v>39020</v>
          </cell>
          <cell r="E158">
            <v>39023</v>
          </cell>
          <cell r="F158" t="str">
            <v>S</v>
          </cell>
          <cell r="G158">
            <v>-30000</v>
          </cell>
          <cell r="H158">
            <v>-43.652500000000003</v>
          </cell>
          <cell r="I158">
            <v>-1309575</v>
          </cell>
          <cell r="J158">
            <v>130.95750000000001</v>
          </cell>
          <cell r="K158">
            <v>-1309444.0425</v>
          </cell>
          <cell r="L158">
            <v>0</v>
          </cell>
          <cell r="M158">
            <v>1964.65</v>
          </cell>
          <cell r="N158">
            <v>43.652500000000003</v>
          </cell>
          <cell r="O158">
            <v>-1309575</v>
          </cell>
          <cell r="P158">
            <v>-1222656</v>
          </cell>
          <cell r="Q158">
            <v>86919</v>
          </cell>
          <cell r="R158" t="str">
            <v>TAURUS</v>
          </cell>
          <cell r="S158" t="str">
            <v>OCT</v>
          </cell>
        </row>
        <row r="159">
          <cell r="A159">
            <v>155</v>
          </cell>
          <cell r="B159">
            <v>333</v>
          </cell>
          <cell r="C159" t="str">
            <v>ABL</v>
          </cell>
          <cell r="D159">
            <v>39020</v>
          </cell>
          <cell r="E159">
            <v>39023</v>
          </cell>
          <cell r="F159" t="str">
            <v>S</v>
          </cell>
          <cell r="G159">
            <v>-25000</v>
          </cell>
          <cell r="H159">
            <v>-93.4</v>
          </cell>
          <cell r="I159">
            <v>-2335000</v>
          </cell>
          <cell r="J159">
            <v>233.5</v>
          </cell>
          <cell r="K159">
            <v>-2334766.5</v>
          </cell>
          <cell r="L159">
            <v>0</v>
          </cell>
          <cell r="M159">
            <v>3502.5</v>
          </cell>
          <cell r="N159">
            <v>93.4</v>
          </cell>
          <cell r="O159">
            <v>-2335000</v>
          </cell>
          <cell r="P159">
            <v>-2288285</v>
          </cell>
          <cell r="Q159">
            <v>46715</v>
          </cell>
          <cell r="R159" t="str">
            <v>TAURUS</v>
          </cell>
          <cell r="S159" t="str">
            <v>OCT</v>
          </cell>
        </row>
        <row r="160">
          <cell r="A160">
            <v>156</v>
          </cell>
          <cell r="B160">
            <v>333</v>
          </cell>
          <cell r="C160" t="str">
            <v>NBP</v>
          </cell>
          <cell r="D160">
            <v>39020</v>
          </cell>
          <cell r="E160">
            <v>39023</v>
          </cell>
          <cell r="F160" t="str">
            <v>S</v>
          </cell>
          <cell r="G160">
            <v>-35000</v>
          </cell>
          <cell r="H160">
            <v>-294.39342857142856</v>
          </cell>
          <cell r="I160">
            <v>-10303770</v>
          </cell>
          <cell r="J160">
            <v>1030.377</v>
          </cell>
          <cell r="K160">
            <v>-10302739.623</v>
          </cell>
          <cell r="L160">
            <v>0</v>
          </cell>
          <cell r="M160">
            <v>10303.77</v>
          </cell>
          <cell r="N160">
            <v>294.39342857142856</v>
          </cell>
          <cell r="O160">
            <v>-10303770</v>
          </cell>
          <cell r="P160">
            <v>-9519072.5</v>
          </cell>
          <cell r="Q160">
            <v>784697.5</v>
          </cell>
          <cell r="R160" t="str">
            <v>FNE</v>
          </cell>
          <cell r="S160" t="str">
            <v>OCT</v>
          </cell>
        </row>
        <row r="161">
          <cell r="A161">
            <v>157</v>
          </cell>
          <cell r="B161">
            <v>363</v>
          </cell>
          <cell r="C161" t="str">
            <v>ABL</v>
          </cell>
          <cell r="D161">
            <v>39021</v>
          </cell>
          <cell r="E161">
            <v>39024</v>
          </cell>
          <cell r="F161" t="str">
            <v>P</v>
          </cell>
          <cell r="G161">
            <v>20000</v>
          </cell>
          <cell r="H161">
            <v>92</v>
          </cell>
          <cell r="I161">
            <v>1840000</v>
          </cell>
          <cell r="J161">
            <v>368</v>
          </cell>
          <cell r="K161">
            <v>1840368</v>
          </cell>
          <cell r="L161">
            <v>0</v>
          </cell>
          <cell r="M161">
            <v>1840</v>
          </cell>
          <cell r="N161">
            <v>92.110399999999998</v>
          </cell>
          <cell r="O161">
            <v>1842208</v>
          </cell>
          <cell r="P161">
            <v>1842208</v>
          </cell>
          <cell r="Q161">
            <v>0</v>
          </cell>
          <cell r="R161" t="str">
            <v>fne</v>
          </cell>
          <cell r="S161" t="str">
            <v>OCT</v>
          </cell>
        </row>
        <row r="162">
          <cell r="A162">
            <v>158</v>
          </cell>
          <cell r="B162">
            <v>369</v>
          </cell>
          <cell r="C162" t="str">
            <v>FFBQ</v>
          </cell>
          <cell r="D162">
            <v>39021</v>
          </cell>
          <cell r="E162">
            <v>39024</v>
          </cell>
          <cell r="F162" t="str">
            <v>P</v>
          </cell>
          <cell r="G162">
            <v>10000</v>
          </cell>
          <cell r="H162">
            <v>29.15</v>
          </cell>
          <cell r="I162">
            <v>291500</v>
          </cell>
          <cell r="J162">
            <v>58.300000000000004</v>
          </cell>
          <cell r="K162">
            <v>291558.3</v>
          </cell>
          <cell r="L162">
            <v>0</v>
          </cell>
          <cell r="M162">
            <v>500</v>
          </cell>
          <cell r="N162">
            <v>29.205829999999999</v>
          </cell>
          <cell r="O162">
            <v>292058.3</v>
          </cell>
          <cell r="P162">
            <v>292058.3</v>
          </cell>
          <cell r="Q162">
            <v>0</v>
          </cell>
          <cell r="R162" t="str">
            <v>fne</v>
          </cell>
          <cell r="S162" t="str">
            <v>OCT</v>
          </cell>
        </row>
        <row r="163">
          <cell r="A163">
            <v>159</v>
          </cell>
          <cell r="B163">
            <v>370</v>
          </cell>
          <cell r="C163" t="str">
            <v>BOP</v>
          </cell>
          <cell r="D163">
            <v>39021</v>
          </cell>
          <cell r="E163">
            <v>39024</v>
          </cell>
          <cell r="F163" t="str">
            <v>P</v>
          </cell>
          <cell r="G163">
            <v>20000</v>
          </cell>
          <cell r="H163">
            <v>102.4</v>
          </cell>
          <cell r="I163">
            <v>2048000</v>
          </cell>
          <cell r="J163">
            <v>409.6</v>
          </cell>
          <cell r="K163">
            <v>2048409.6000000001</v>
          </cell>
          <cell r="L163">
            <v>0</v>
          </cell>
          <cell r="M163">
            <v>1638.4</v>
          </cell>
          <cell r="N163">
            <v>102.50239999999999</v>
          </cell>
          <cell r="O163">
            <v>2050048</v>
          </cell>
          <cell r="P163">
            <v>2050048</v>
          </cell>
          <cell r="Q163">
            <v>0</v>
          </cell>
          <cell r="R163" t="str">
            <v>fne</v>
          </cell>
          <cell r="S163" t="str">
            <v>OCT</v>
          </cell>
        </row>
        <row r="164">
          <cell r="A164">
            <v>160</v>
          </cell>
          <cell r="B164">
            <v>362</v>
          </cell>
          <cell r="C164" t="str">
            <v>NBP</v>
          </cell>
          <cell r="D164">
            <v>39021</v>
          </cell>
          <cell r="E164">
            <v>39024</v>
          </cell>
          <cell r="F164" t="str">
            <v>P</v>
          </cell>
          <cell r="G164">
            <v>15000</v>
          </cell>
          <cell r="H164">
            <v>290.96666666666664</v>
          </cell>
          <cell r="I164">
            <v>4364500</v>
          </cell>
          <cell r="J164">
            <v>872.90000000000009</v>
          </cell>
          <cell r="K164">
            <v>4365372.9000000004</v>
          </cell>
          <cell r="L164">
            <v>0</v>
          </cell>
          <cell r="M164">
            <v>1449.5</v>
          </cell>
          <cell r="N164">
            <v>291.12149333333338</v>
          </cell>
          <cell r="O164">
            <v>4366822.4000000004</v>
          </cell>
          <cell r="P164">
            <v>4366822.4000000004</v>
          </cell>
          <cell r="Q164">
            <v>0</v>
          </cell>
          <cell r="R164" t="str">
            <v>NAC</v>
          </cell>
          <cell r="S164" t="str">
            <v>OCT</v>
          </cell>
        </row>
        <row r="165">
          <cell r="A165">
            <v>161</v>
          </cell>
          <cell r="B165">
            <v>362</v>
          </cell>
          <cell r="C165" t="str">
            <v>PPL</v>
          </cell>
          <cell r="D165">
            <v>39021</v>
          </cell>
          <cell r="E165">
            <v>39024</v>
          </cell>
          <cell r="F165" t="str">
            <v>P</v>
          </cell>
          <cell r="G165">
            <v>10000</v>
          </cell>
          <cell r="H165">
            <v>257</v>
          </cell>
          <cell r="I165">
            <v>2570000</v>
          </cell>
          <cell r="J165">
            <v>514</v>
          </cell>
          <cell r="K165">
            <v>2570514</v>
          </cell>
          <cell r="L165">
            <v>0</v>
          </cell>
          <cell r="M165">
            <v>2570</v>
          </cell>
          <cell r="N165">
            <v>257.30840000000001</v>
          </cell>
          <cell r="O165">
            <v>2573084</v>
          </cell>
          <cell r="P165">
            <v>2573084</v>
          </cell>
          <cell r="Q165">
            <v>0</v>
          </cell>
          <cell r="R165" t="str">
            <v>NAC</v>
          </cell>
          <cell r="S165" t="str">
            <v>OCT</v>
          </cell>
        </row>
        <row r="166">
          <cell r="A166">
            <v>162</v>
          </cell>
          <cell r="B166">
            <v>366</v>
          </cell>
          <cell r="C166" t="str">
            <v>PTC</v>
          </cell>
          <cell r="D166">
            <v>39021</v>
          </cell>
          <cell r="E166">
            <v>39024</v>
          </cell>
          <cell r="F166" t="str">
            <v>S</v>
          </cell>
          <cell r="G166">
            <v>-13000</v>
          </cell>
          <cell r="H166">
            <v>-45.188461538461539</v>
          </cell>
          <cell r="I166">
            <v>-587450</v>
          </cell>
          <cell r="J166">
            <v>58.745000000000005</v>
          </cell>
          <cell r="K166">
            <v>-587391.255</v>
          </cell>
          <cell r="L166">
            <v>0</v>
          </cell>
          <cell r="M166">
            <v>880.3</v>
          </cell>
          <cell r="N166">
            <v>45.188461538461539</v>
          </cell>
          <cell r="O166">
            <v>-587450</v>
          </cell>
          <cell r="P166">
            <v>-529817.59999999998</v>
          </cell>
          <cell r="Q166">
            <v>57632.400000000023</v>
          </cell>
          <cell r="R166" t="str">
            <v>NAC</v>
          </cell>
          <cell r="S166" t="str">
            <v>OCT</v>
          </cell>
        </row>
        <row r="167">
          <cell r="A167">
            <v>163</v>
          </cell>
          <cell r="B167">
            <v>368</v>
          </cell>
          <cell r="C167" t="str">
            <v>WCT</v>
          </cell>
          <cell r="D167">
            <v>39021</v>
          </cell>
          <cell r="E167">
            <v>39024</v>
          </cell>
          <cell r="F167" t="str">
            <v>S</v>
          </cell>
          <cell r="G167">
            <v>-135000</v>
          </cell>
          <cell r="H167">
            <v>-11.091296296296296</v>
          </cell>
          <cell r="I167">
            <v>-1497325</v>
          </cell>
          <cell r="J167">
            <v>149.73250000000002</v>
          </cell>
          <cell r="K167">
            <v>-1497175.2675000001</v>
          </cell>
          <cell r="L167">
            <v>0</v>
          </cell>
          <cell r="M167">
            <v>6750</v>
          </cell>
          <cell r="N167">
            <v>11.091296296296296</v>
          </cell>
          <cell r="O167">
            <v>-1497325</v>
          </cell>
          <cell r="P167">
            <v>-1336216.5</v>
          </cell>
          <cell r="Q167">
            <v>161108.5</v>
          </cell>
          <cell r="R167" t="str">
            <v>NAC</v>
          </cell>
          <cell r="S167" t="str">
            <v>OCT</v>
          </cell>
        </row>
        <row r="168">
          <cell r="A168">
            <v>164</v>
          </cell>
          <cell r="B168">
            <v>365</v>
          </cell>
          <cell r="C168" t="str">
            <v>NBP</v>
          </cell>
          <cell r="D168">
            <v>39021</v>
          </cell>
          <cell r="E168">
            <v>39024</v>
          </cell>
          <cell r="F168" t="str">
            <v>S</v>
          </cell>
          <cell r="G168">
            <v>-10000</v>
          </cell>
          <cell r="H168">
            <v>-293</v>
          </cell>
          <cell r="I168">
            <v>-2930000</v>
          </cell>
          <cell r="J168">
            <v>293</v>
          </cell>
          <cell r="K168">
            <v>-2929707</v>
          </cell>
          <cell r="L168">
            <v>0</v>
          </cell>
          <cell r="M168">
            <v>2930</v>
          </cell>
          <cell r="N168">
            <v>293</v>
          </cell>
          <cell r="O168">
            <v>-2930000</v>
          </cell>
          <cell r="P168">
            <v>-2728573</v>
          </cell>
          <cell r="Q168">
            <v>201427</v>
          </cell>
          <cell r="R168" t="str">
            <v>NAC</v>
          </cell>
          <cell r="S168" t="str">
            <v>OCT</v>
          </cell>
        </row>
        <row r="169">
          <cell r="A169">
            <v>165</v>
          </cell>
          <cell r="B169">
            <v>372</v>
          </cell>
          <cell r="C169" t="str">
            <v>BOP</v>
          </cell>
          <cell r="D169">
            <v>39021</v>
          </cell>
          <cell r="E169">
            <v>39024</v>
          </cell>
          <cell r="F169" t="str">
            <v>S</v>
          </cell>
          <cell r="G169">
            <v>-4000</v>
          </cell>
          <cell r="H169">
            <v>-102</v>
          </cell>
          <cell r="I169">
            <v>-408000</v>
          </cell>
          <cell r="J169">
            <v>40.800000000000004</v>
          </cell>
          <cell r="K169">
            <v>-407959.2</v>
          </cell>
          <cell r="L169">
            <v>0</v>
          </cell>
          <cell r="M169">
            <v>408</v>
          </cell>
          <cell r="N169">
            <v>102</v>
          </cell>
          <cell r="O169">
            <v>-408000</v>
          </cell>
          <cell r="P169">
            <v>-400035.2</v>
          </cell>
          <cell r="Q169">
            <v>7964.7999999999884</v>
          </cell>
          <cell r="R169" t="str">
            <v>FNE</v>
          </cell>
          <cell r="S169" t="str">
            <v>OCT</v>
          </cell>
        </row>
        <row r="170">
          <cell r="A170">
            <v>166</v>
          </cell>
          <cell r="B170">
            <v>371</v>
          </cell>
          <cell r="C170" t="str">
            <v>BAF</v>
          </cell>
          <cell r="D170">
            <v>39021</v>
          </cell>
          <cell r="E170">
            <v>39024</v>
          </cell>
          <cell r="F170" t="str">
            <v>S</v>
          </cell>
          <cell r="G170">
            <v>-20000</v>
          </cell>
          <cell r="H170">
            <v>-51.073749999999997</v>
          </cell>
          <cell r="I170">
            <v>-1021475</v>
          </cell>
          <cell r="J170">
            <v>102.14750000000001</v>
          </cell>
          <cell r="K170">
            <v>-1021372.8525</v>
          </cell>
          <cell r="L170">
            <v>0</v>
          </cell>
          <cell r="M170">
            <v>1021.475</v>
          </cell>
          <cell r="N170">
            <v>51.073749999999997</v>
          </cell>
          <cell r="O170">
            <v>-1021475</v>
          </cell>
          <cell r="P170">
            <v>-996209.68</v>
          </cell>
          <cell r="Q170">
            <v>25265.319999999949</v>
          </cell>
          <cell r="R170" t="str">
            <v>FNE</v>
          </cell>
          <cell r="S170" t="str">
            <v>OCT</v>
          </cell>
        </row>
        <row r="171">
          <cell r="A171">
            <v>167</v>
          </cell>
          <cell r="B171">
            <v>367</v>
          </cell>
          <cell r="C171" t="str">
            <v>PTC</v>
          </cell>
          <cell r="D171">
            <v>39021</v>
          </cell>
          <cell r="E171">
            <v>39024</v>
          </cell>
          <cell r="F171" t="str">
            <v>S</v>
          </cell>
          <cell r="G171">
            <v>-10000</v>
          </cell>
          <cell r="H171">
            <v>-44.65</v>
          </cell>
          <cell r="I171">
            <v>-446500</v>
          </cell>
          <cell r="J171">
            <v>44.650000000000006</v>
          </cell>
          <cell r="K171">
            <v>-446455.35</v>
          </cell>
          <cell r="L171">
            <v>0</v>
          </cell>
          <cell r="M171">
            <v>500</v>
          </cell>
          <cell r="N171">
            <v>44.65</v>
          </cell>
          <cell r="O171">
            <v>-446500</v>
          </cell>
          <cell r="P171">
            <v>-407552</v>
          </cell>
          <cell r="Q171">
            <v>38948</v>
          </cell>
          <cell r="R171" t="str">
            <v>FNE</v>
          </cell>
          <cell r="S171" t="str">
            <v>OCT</v>
          </cell>
        </row>
        <row r="172">
          <cell r="A172">
            <v>168</v>
          </cell>
          <cell r="B172">
            <v>373</v>
          </cell>
          <cell r="C172" t="str">
            <v>NBP</v>
          </cell>
          <cell r="D172">
            <v>39022</v>
          </cell>
          <cell r="E172">
            <v>39027</v>
          </cell>
          <cell r="F172" t="str">
            <v>P</v>
          </cell>
          <cell r="G172">
            <v>50000</v>
          </cell>
          <cell r="H172">
            <v>273.7</v>
          </cell>
          <cell r="I172">
            <v>13685000</v>
          </cell>
          <cell r="J172">
            <v>2737</v>
          </cell>
          <cell r="K172">
            <v>13687737</v>
          </cell>
          <cell r="L172">
            <v>0</v>
          </cell>
          <cell r="M172">
            <v>5000</v>
          </cell>
          <cell r="N172">
            <v>273.85473999999999</v>
          </cell>
          <cell r="O172">
            <v>13692737</v>
          </cell>
          <cell r="P172">
            <v>13692737</v>
          </cell>
          <cell r="Q172">
            <v>0</v>
          </cell>
          <cell r="R172" t="str">
            <v>icap</v>
          </cell>
          <cell r="S172" t="str">
            <v>NOV</v>
          </cell>
        </row>
        <row r="173">
          <cell r="A173">
            <v>169</v>
          </cell>
          <cell r="B173">
            <v>377</v>
          </cell>
          <cell r="C173" t="str">
            <v>ABL</v>
          </cell>
          <cell r="D173">
            <v>39022</v>
          </cell>
          <cell r="E173">
            <v>39027</v>
          </cell>
          <cell r="F173" t="str">
            <v>P</v>
          </cell>
          <cell r="G173">
            <v>5000</v>
          </cell>
          <cell r="H173">
            <v>91.15</v>
          </cell>
          <cell r="I173">
            <v>455750</v>
          </cell>
          <cell r="J173">
            <v>91.15</v>
          </cell>
          <cell r="K173">
            <v>455841.15</v>
          </cell>
          <cell r="L173">
            <v>0</v>
          </cell>
          <cell r="M173">
            <v>455.75</v>
          </cell>
          <cell r="N173">
            <v>91.259380000000007</v>
          </cell>
          <cell r="O173">
            <v>456296.9</v>
          </cell>
          <cell r="P173">
            <v>456296.9</v>
          </cell>
          <cell r="Q173">
            <v>0</v>
          </cell>
          <cell r="R173" t="str">
            <v>fne</v>
          </cell>
          <cell r="S173" t="str">
            <v>NOV</v>
          </cell>
        </row>
        <row r="174">
          <cell r="A174">
            <v>170</v>
          </cell>
          <cell r="B174">
            <v>376</v>
          </cell>
          <cell r="C174" t="str">
            <v>BAF</v>
          </cell>
          <cell r="D174">
            <v>39022</v>
          </cell>
          <cell r="E174">
            <v>39027</v>
          </cell>
          <cell r="F174" t="str">
            <v>P</v>
          </cell>
          <cell r="G174">
            <v>5000</v>
          </cell>
          <cell r="H174">
            <v>49.454999999999998</v>
          </cell>
          <cell r="I174">
            <v>247275</v>
          </cell>
          <cell r="J174">
            <v>49.455000000000005</v>
          </cell>
          <cell r="K174">
            <v>247324.45499999999</v>
          </cell>
          <cell r="L174">
            <v>0</v>
          </cell>
          <cell r="M174">
            <v>250</v>
          </cell>
          <cell r="N174">
            <v>49.514890999999999</v>
          </cell>
          <cell r="O174">
            <v>247574.45499999999</v>
          </cell>
          <cell r="P174">
            <v>247574.45499999999</v>
          </cell>
          <cell r="Q174">
            <v>0</v>
          </cell>
          <cell r="R174" t="str">
            <v>fne</v>
          </cell>
          <cell r="S174" t="str">
            <v>NOV</v>
          </cell>
        </row>
        <row r="175">
          <cell r="A175">
            <v>171</v>
          </cell>
          <cell r="B175">
            <v>375</v>
          </cell>
          <cell r="C175" t="str">
            <v>FFC</v>
          </cell>
          <cell r="D175">
            <v>39022</v>
          </cell>
          <cell r="E175">
            <v>39027</v>
          </cell>
          <cell r="F175" t="str">
            <v>P</v>
          </cell>
          <cell r="G175">
            <v>5000</v>
          </cell>
          <cell r="H175">
            <v>116</v>
          </cell>
          <cell r="I175">
            <v>580000</v>
          </cell>
          <cell r="J175">
            <v>116</v>
          </cell>
          <cell r="K175">
            <v>580116</v>
          </cell>
          <cell r="L175">
            <v>0</v>
          </cell>
          <cell r="M175">
            <v>580</v>
          </cell>
          <cell r="N175">
            <v>116.1392</v>
          </cell>
          <cell r="O175">
            <v>580696</v>
          </cell>
          <cell r="P175">
            <v>580696</v>
          </cell>
          <cell r="Q175">
            <v>0</v>
          </cell>
          <cell r="R175" t="str">
            <v>fne</v>
          </cell>
          <cell r="S175" t="str">
            <v>NOV</v>
          </cell>
        </row>
        <row r="176">
          <cell r="A176">
            <v>172</v>
          </cell>
          <cell r="B176">
            <v>379</v>
          </cell>
          <cell r="C176" t="str">
            <v>WCT</v>
          </cell>
          <cell r="D176">
            <v>39022</v>
          </cell>
          <cell r="E176">
            <v>39027</v>
          </cell>
          <cell r="F176" t="str">
            <v>S</v>
          </cell>
          <cell r="G176">
            <v>-91500</v>
          </cell>
          <cell r="H176">
            <v>-11.013387978142077</v>
          </cell>
          <cell r="I176">
            <v>-1007725</v>
          </cell>
          <cell r="J176">
            <v>100.77250000000001</v>
          </cell>
          <cell r="K176">
            <v>-1007624.2275</v>
          </cell>
          <cell r="L176">
            <v>0</v>
          </cell>
          <cell r="M176">
            <v>4575</v>
          </cell>
          <cell r="N176">
            <v>11.013387978142077</v>
          </cell>
          <cell r="O176">
            <v>-1007725</v>
          </cell>
          <cell r="P176">
            <v>-905657.85</v>
          </cell>
          <cell r="Q176">
            <v>102067.15000000002</v>
          </cell>
          <cell r="R176" t="str">
            <v>NAC</v>
          </cell>
          <cell r="S176" t="str">
            <v>nov</v>
          </cell>
        </row>
        <row r="177">
          <cell r="A177">
            <v>173</v>
          </cell>
          <cell r="B177">
            <v>378</v>
          </cell>
          <cell r="C177" t="str">
            <v>WCT</v>
          </cell>
          <cell r="D177">
            <v>39022</v>
          </cell>
          <cell r="E177">
            <v>39027</v>
          </cell>
          <cell r="F177" t="str">
            <v>S</v>
          </cell>
          <cell r="G177">
            <v>-25000</v>
          </cell>
          <cell r="H177">
            <v>-11.25</v>
          </cell>
          <cell r="I177">
            <v>-281250</v>
          </cell>
          <cell r="J177">
            <v>28.125</v>
          </cell>
          <cell r="K177">
            <v>-281221.875</v>
          </cell>
          <cell r="L177">
            <v>0</v>
          </cell>
          <cell r="M177">
            <v>1250</v>
          </cell>
          <cell r="N177">
            <v>11.25</v>
          </cell>
          <cell r="O177">
            <v>-281250</v>
          </cell>
          <cell r="P177">
            <v>-247447.5</v>
          </cell>
          <cell r="Q177">
            <v>33802.5</v>
          </cell>
          <cell r="R177" t="str">
            <v>fne</v>
          </cell>
          <cell r="S177" t="str">
            <v>nov</v>
          </cell>
        </row>
        <row r="178">
          <cell r="A178">
            <v>174</v>
          </cell>
          <cell r="B178">
            <v>374</v>
          </cell>
          <cell r="C178" t="str">
            <v>NBP</v>
          </cell>
          <cell r="D178">
            <v>39022</v>
          </cell>
          <cell r="E178">
            <v>39027</v>
          </cell>
          <cell r="F178" t="str">
            <v>S</v>
          </cell>
          <cell r="G178">
            <v>-55000</v>
          </cell>
          <cell r="H178">
            <v>-275.72727272727275</v>
          </cell>
          <cell r="I178">
            <v>-15165000</v>
          </cell>
          <cell r="J178">
            <v>0</v>
          </cell>
          <cell r="K178">
            <v>-15165000</v>
          </cell>
          <cell r="L178">
            <v>0</v>
          </cell>
          <cell r="M178">
            <v>1380</v>
          </cell>
          <cell r="N178">
            <v>275.72727272727275</v>
          </cell>
          <cell r="O178">
            <v>-15165000</v>
          </cell>
          <cell r="P178">
            <v>-15014664.5</v>
          </cell>
          <cell r="Q178">
            <v>150335.5</v>
          </cell>
          <cell r="R178" t="str">
            <v>icap</v>
          </cell>
          <cell r="S178" t="str">
            <v>nov</v>
          </cell>
        </row>
        <row r="179">
          <cell r="A179">
            <v>175</v>
          </cell>
          <cell r="B179">
            <v>406</v>
          </cell>
          <cell r="C179" t="str">
            <v>ABL</v>
          </cell>
          <cell r="D179">
            <v>39023</v>
          </cell>
          <cell r="E179">
            <v>39028</v>
          </cell>
          <cell r="F179" t="str">
            <v>P</v>
          </cell>
          <cell r="G179">
            <v>12100</v>
          </cell>
          <cell r="H179">
            <v>90.15</v>
          </cell>
          <cell r="I179">
            <v>1090815</v>
          </cell>
          <cell r="J179">
            <v>218.16300000000001</v>
          </cell>
          <cell r="K179">
            <v>1091033.1629999999</v>
          </cell>
          <cell r="L179">
            <v>0</v>
          </cell>
          <cell r="M179">
            <v>1636.22</v>
          </cell>
          <cell r="N179">
            <v>90.303254793388419</v>
          </cell>
          <cell r="O179">
            <v>1092669.3829999999</v>
          </cell>
          <cell r="P179">
            <v>1092669.3829999999</v>
          </cell>
          <cell r="Q179">
            <v>0</v>
          </cell>
          <cell r="R179" t="str">
            <v>NAC</v>
          </cell>
          <cell r="S179" t="str">
            <v>NOV</v>
          </cell>
        </row>
        <row r="180">
          <cell r="A180">
            <v>176</v>
          </cell>
          <cell r="B180">
            <v>398</v>
          </cell>
          <cell r="C180" t="str">
            <v>OGDC</v>
          </cell>
          <cell r="D180">
            <v>39023</v>
          </cell>
          <cell r="E180">
            <v>39028</v>
          </cell>
          <cell r="F180" t="str">
            <v>P</v>
          </cell>
          <cell r="G180">
            <v>20000</v>
          </cell>
          <cell r="H180">
            <v>143.5</v>
          </cell>
          <cell r="I180">
            <v>2870000</v>
          </cell>
          <cell r="J180">
            <v>574</v>
          </cell>
          <cell r="K180">
            <v>2870574</v>
          </cell>
          <cell r="L180">
            <v>0</v>
          </cell>
          <cell r="M180">
            <v>2870</v>
          </cell>
          <cell r="N180">
            <v>143.6722</v>
          </cell>
          <cell r="O180">
            <v>2873444</v>
          </cell>
          <cell r="P180">
            <v>2873444</v>
          </cell>
          <cell r="Q180">
            <v>0</v>
          </cell>
          <cell r="R180" t="str">
            <v>TAURUS</v>
          </cell>
          <cell r="S180" t="str">
            <v>NOV</v>
          </cell>
        </row>
        <row r="181">
          <cell r="A181">
            <v>177</v>
          </cell>
          <cell r="B181">
            <v>429</v>
          </cell>
          <cell r="C181" t="str">
            <v>PPL</v>
          </cell>
          <cell r="D181">
            <v>39023</v>
          </cell>
          <cell r="E181">
            <v>39028</v>
          </cell>
          <cell r="F181" t="str">
            <v>P</v>
          </cell>
          <cell r="G181">
            <v>25000</v>
          </cell>
          <cell r="H181">
            <v>246.25</v>
          </cell>
          <cell r="I181">
            <v>6156250</v>
          </cell>
          <cell r="J181">
            <v>1231.25</v>
          </cell>
          <cell r="K181">
            <v>6157481.25</v>
          </cell>
          <cell r="L181">
            <v>0</v>
          </cell>
          <cell r="M181">
            <v>6157.5</v>
          </cell>
          <cell r="N181">
            <v>246.54554999999999</v>
          </cell>
          <cell r="O181">
            <v>6163638.75</v>
          </cell>
          <cell r="P181">
            <v>6163638.75</v>
          </cell>
          <cell r="Q181">
            <v>0</v>
          </cell>
          <cell r="R181" t="str">
            <v>JS</v>
          </cell>
          <cell r="S181" t="str">
            <v>NOV</v>
          </cell>
        </row>
        <row r="182">
          <cell r="A182">
            <v>178</v>
          </cell>
          <cell r="B182">
            <v>402</v>
          </cell>
          <cell r="C182" t="str">
            <v>PPL</v>
          </cell>
          <cell r="D182">
            <v>39023</v>
          </cell>
          <cell r="E182">
            <v>39028</v>
          </cell>
          <cell r="F182" t="str">
            <v>P</v>
          </cell>
          <cell r="G182">
            <v>51800</v>
          </cell>
          <cell r="H182">
            <v>247.7457528957529</v>
          </cell>
          <cell r="I182">
            <v>12833230</v>
          </cell>
          <cell r="J182">
            <v>2566.6460000000002</v>
          </cell>
          <cell r="K182">
            <v>12835796.646</v>
          </cell>
          <cell r="L182">
            <v>0</v>
          </cell>
          <cell r="M182">
            <v>12335.83</v>
          </cell>
          <cell r="N182">
            <v>248.03344548262547</v>
          </cell>
          <cell r="O182">
            <v>12848132.476</v>
          </cell>
          <cell r="P182">
            <v>12848132.476</v>
          </cell>
          <cell r="Q182">
            <v>0</v>
          </cell>
          <cell r="R182" t="str">
            <v>FNE</v>
          </cell>
          <cell r="S182" t="str">
            <v>NOV</v>
          </cell>
        </row>
        <row r="183">
          <cell r="A183">
            <v>179</v>
          </cell>
          <cell r="B183">
            <v>402</v>
          </cell>
          <cell r="C183" t="str">
            <v>PPL</v>
          </cell>
          <cell r="D183">
            <v>39023</v>
          </cell>
          <cell r="E183">
            <v>39028</v>
          </cell>
          <cell r="F183" t="str">
            <v>P</v>
          </cell>
          <cell r="G183">
            <v>35000</v>
          </cell>
          <cell r="H183">
            <v>246.75714285714287</v>
          </cell>
          <cell r="I183">
            <v>8636500</v>
          </cell>
          <cell r="J183">
            <v>1727.3000000000002</v>
          </cell>
          <cell r="K183">
            <v>8638227.3000000007</v>
          </cell>
          <cell r="L183">
            <v>0</v>
          </cell>
          <cell r="M183">
            <v>8636.5</v>
          </cell>
          <cell r="N183">
            <v>247.05325142857146</v>
          </cell>
          <cell r="O183">
            <v>8646863.8000000007</v>
          </cell>
          <cell r="P183">
            <v>8646863.8000000007</v>
          </cell>
          <cell r="Q183">
            <v>0</v>
          </cell>
          <cell r="R183" t="str">
            <v>NAC</v>
          </cell>
          <cell r="S183" t="str">
            <v>NOV</v>
          </cell>
        </row>
        <row r="184">
          <cell r="A184">
            <v>180</v>
          </cell>
          <cell r="B184">
            <v>400</v>
          </cell>
          <cell r="C184" t="str">
            <v>FFBQ</v>
          </cell>
          <cell r="D184">
            <v>39023</v>
          </cell>
          <cell r="E184">
            <v>39028</v>
          </cell>
          <cell r="F184" t="str">
            <v>P</v>
          </cell>
          <cell r="G184">
            <v>20000</v>
          </cell>
          <cell r="H184">
            <v>29.012499999999999</v>
          </cell>
          <cell r="I184">
            <v>580250</v>
          </cell>
          <cell r="J184">
            <v>116.05000000000001</v>
          </cell>
          <cell r="K184">
            <v>580366.05000000005</v>
          </cell>
          <cell r="L184">
            <v>0</v>
          </cell>
          <cell r="M184">
            <v>1000</v>
          </cell>
          <cell r="N184">
            <v>29.068302500000001</v>
          </cell>
          <cell r="O184">
            <v>581366.05000000005</v>
          </cell>
          <cell r="P184">
            <v>581366.05000000005</v>
          </cell>
          <cell r="Q184">
            <v>0</v>
          </cell>
          <cell r="R184" t="str">
            <v>FNE</v>
          </cell>
          <cell r="S184" t="str">
            <v>NOV</v>
          </cell>
        </row>
        <row r="185">
          <cell r="A185">
            <v>181</v>
          </cell>
          <cell r="B185">
            <v>413</v>
          </cell>
          <cell r="C185" t="str">
            <v>FFC</v>
          </cell>
          <cell r="D185">
            <v>39023</v>
          </cell>
          <cell r="E185">
            <v>39028</v>
          </cell>
          <cell r="F185" t="str">
            <v>P</v>
          </cell>
          <cell r="G185">
            <v>2700</v>
          </cell>
          <cell r="H185">
            <v>116.6</v>
          </cell>
          <cell r="I185">
            <v>314820</v>
          </cell>
          <cell r="J185">
            <v>62.964000000000006</v>
          </cell>
          <cell r="K185">
            <v>314882.96399999998</v>
          </cell>
          <cell r="L185">
            <v>0</v>
          </cell>
          <cell r="M185">
            <v>0</v>
          </cell>
          <cell r="N185">
            <v>116.62331999999999</v>
          </cell>
          <cell r="O185">
            <v>314882.96399999998</v>
          </cell>
          <cell r="P185">
            <v>314882.96399999998</v>
          </cell>
          <cell r="Q185">
            <v>0</v>
          </cell>
          <cell r="R185" t="str">
            <v>FNE</v>
          </cell>
          <cell r="S185" t="str">
            <v>NOV</v>
          </cell>
        </row>
        <row r="186">
          <cell r="A186">
            <v>182</v>
          </cell>
          <cell r="B186">
            <v>404</v>
          </cell>
          <cell r="C186" t="str">
            <v>NBP</v>
          </cell>
          <cell r="D186">
            <v>39023</v>
          </cell>
          <cell r="E186">
            <v>39028</v>
          </cell>
          <cell r="F186" t="str">
            <v>P</v>
          </cell>
          <cell r="G186">
            <v>40000</v>
          </cell>
          <cell r="H186">
            <v>274.125</v>
          </cell>
          <cell r="I186">
            <v>10965000</v>
          </cell>
          <cell r="J186">
            <v>2193</v>
          </cell>
          <cell r="K186">
            <v>10967193</v>
          </cell>
          <cell r="L186">
            <v>0</v>
          </cell>
          <cell r="M186">
            <v>0</v>
          </cell>
          <cell r="N186">
            <v>274.17982499999999</v>
          </cell>
          <cell r="O186">
            <v>10967193</v>
          </cell>
          <cell r="P186">
            <v>10967193</v>
          </cell>
          <cell r="Q186">
            <v>0</v>
          </cell>
          <cell r="R186" t="str">
            <v>NAC</v>
          </cell>
          <cell r="S186" t="str">
            <v>NOV</v>
          </cell>
        </row>
        <row r="187">
          <cell r="A187">
            <v>183</v>
          </cell>
          <cell r="B187">
            <v>404</v>
          </cell>
          <cell r="C187" t="str">
            <v>PPL</v>
          </cell>
          <cell r="D187">
            <v>39023</v>
          </cell>
          <cell r="E187">
            <v>39028</v>
          </cell>
          <cell r="F187" t="str">
            <v>P</v>
          </cell>
          <cell r="G187">
            <v>45000</v>
          </cell>
          <cell r="H187">
            <v>246.08533333333332</v>
          </cell>
          <cell r="I187">
            <v>11073840</v>
          </cell>
          <cell r="J187">
            <v>2214.768</v>
          </cell>
          <cell r="K187">
            <v>11076054.767999999</v>
          </cell>
          <cell r="L187">
            <v>0</v>
          </cell>
          <cell r="M187">
            <v>22147.68</v>
          </cell>
          <cell r="N187">
            <v>0</v>
          </cell>
          <cell r="O187">
            <v>11098202.447999999</v>
          </cell>
          <cell r="P187">
            <v>11098202.447999999</v>
          </cell>
          <cell r="Q187">
            <v>0</v>
          </cell>
          <cell r="R187" t="str">
            <v>AHL</v>
          </cell>
          <cell r="S187" t="str">
            <v>NOV</v>
          </cell>
        </row>
        <row r="188">
          <cell r="A188">
            <v>184</v>
          </cell>
          <cell r="B188">
            <v>410</v>
          </cell>
          <cell r="C188" t="str">
            <v>OGDC</v>
          </cell>
          <cell r="D188">
            <v>39023</v>
          </cell>
          <cell r="E188">
            <v>39028</v>
          </cell>
          <cell r="F188" t="str">
            <v>P</v>
          </cell>
          <cell r="G188">
            <v>50000</v>
          </cell>
          <cell r="H188">
            <v>143.46440000000001</v>
          </cell>
          <cell r="I188">
            <v>7173220</v>
          </cell>
          <cell r="J188">
            <v>1434.644</v>
          </cell>
          <cell r="K188">
            <v>7174654.6440000003</v>
          </cell>
          <cell r="L188">
            <v>0</v>
          </cell>
          <cell r="M188">
            <v>14346.44</v>
          </cell>
          <cell r="N188">
            <v>0</v>
          </cell>
          <cell r="O188">
            <v>7189001.0840000007</v>
          </cell>
          <cell r="P188">
            <v>7189001.0840000007</v>
          </cell>
          <cell r="Q188">
            <v>0</v>
          </cell>
          <cell r="R188" t="str">
            <v>AHL</v>
          </cell>
          <cell r="S188" t="str">
            <v>NOV</v>
          </cell>
        </row>
        <row r="189">
          <cell r="A189">
            <v>185</v>
          </cell>
          <cell r="B189">
            <v>409</v>
          </cell>
          <cell r="C189" t="str">
            <v>OGDC</v>
          </cell>
          <cell r="D189">
            <v>39023</v>
          </cell>
          <cell r="E189">
            <v>39028</v>
          </cell>
          <cell r="F189" t="str">
            <v>P</v>
          </cell>
          <cell r="G189">
            <v>30000</v>
          </cell>
          <cell r="H189">
            <v>143.25749999999999</v>
          </cell>
          <cell r="I189">
            <v>4297725</v>
          </cell>
          <cell r="J189">
            <v>859.54500000000007</v>
          </cell>
          <cell r="K189">
            <v>4298584.5449999999</v>
          </cell>
          <cell r="L189">
            <v>0</v>
          </cell>
          <cell r="M189">
            <v>4297.7299999999996</v>
          </cell>
          <cell r="N189">
            <v>0</v>
          </cell>
          <cell r="O189">
            <v>4302882.2750000004</v>
          </cell>
          <cell r="P189">
            <v>4302882.2750000004</v>
          </cell>
          <cell r="Q189">
            <v>0</v>
          </cell>
          <cell r="R189" t="str">
            <v>NAC</v>
          </cell>
          <cell r="S189" t="str">
            <v>NOV</v>
          </cell>
        </row>
        <row r="190">
          <cell r="A190">
            <v>186</v>
          </cell>
          <cell r="B190">
            <v>401</v>
          </cell>
          <cell r="C190" t="str">
            <v>OGDC</v>
          </cell>
          <cell r="D190">
            <v>39023</v>
          </cell>
          <cell r="E190">
            <v>39028</v>
          </cell>
          <cell r="F190" t="str">
            <v>P</v>
          </cell>
          <cell r="G190">
            <v>60000</v>
          </cell>
          <cell r="H190">
            <v>143.04166666666666</v>
          </cell>
          <cell r="I190">
            <v>8582500</v>
          </cell>
          <cell r="J190">
            <v>1716.5</v>
          </cell>
          <cell r="K190">
            <v>8584216.5</v>
          </cell>
          <cell r="L190">
            <v>0</v>
          </cell>
          <cell r="M190">
            <v>8582.5</v>
          </cell>
          <cell r="N190">
            <v>0</v>
          </cell>
          <cell r="O190">
            <v>8592799</v>
          </cell>
          <cell r="P190">
            <v>8592799</v>
          </cell>
          <cell r="Q190">
            <v>0</v>
          </cell>
          <cell r="R190" t="str">
            <v>FNE</v>
          </cell>
          <cell r="S190" t="str">
            <v>NOV</v>
          </cell>
        </row>
        <row r="191">
          <cell r="A191">
            <v>187</v>
          </cell>
          <cell r="B191">
            <v>399</v>
          </cell>
          <cell r="C191" t="str">
            <v>OGDC</v>
          </cell>
          <cell r="D191">
            <v>39023</v>
          </cell>
          <cell r="E191">
            <v>39028</v>
          </cell>
          <cell r="F191" t="str">
            <v>P</v>
          </cell>
          <cell r="G191">
            <v>50000</v>
          </cell>
          <cell r="H191">
            <v>144.27709999999999</v>
          </cell>
          <cell r="I191">
            <v>7213855</v>
          </cell>
          <cell r="J191">
            <v>1442.771</v>
          </cell>
          <cell r="K191">
            <v>7215297.7709999997</v>
          </cell>
          <cell r="L191">
            <v>0</v>
          </cell>
          <cell r="M191">
            <v>7213.71</v>
          </cell>
          <cell r="N191">
            <v>0</v>
          </cell>
          <cell r="O191">
            <v>7222511.4809999997</v>
          </cell>
          <cell r="P191">
            <v>7222511.4809999997</v>
          </cell>
          <cell r="Q191">
            <v>0</v>
          </cell>
          <cell r="R191" t="str">
            <v>ICAP</v>
          </cell>
          <cell r="S191" t="str">
            <v>NOV</v>
          </cell>
        </row>
        <row r="192">
          <cell r="A192">
            <v>188</v>
          </cell>
          <cell r="B192">
            <v>405</v>
          </cell>
          <cell r="C192" t="str">
            <v>NBP</v>
          </cell>
          <cell r="D192">
            <v>39023</v>
          </cell>
          <cell r="E192">
            <v>39028</v>
          </cell>
          <cell r="F192" t="str">
            <v>S</v>
          </cell>
          <cell r="G192">
            <v>-50000</v>
          </cell>
          <cell r="H192">
            <v>-276.10000000000002</v>
          </cell>
          <cell r="I192">
            <v>-13805000</v>
          </cell>
          <cell r="J192">
            <v>0</v>
          </cell>
          <cell r="K192">
            <v>-13805000</v>
          </cell>
          <cell r="L192">
            <v>0</v>
          </cell>
          <cell r="M192">
            <v>13805</v>
          </cell>
          <cell r="N192">
            <v>276.10000000000002</v>
          </cell>
          <cell r="O192">
            <v>-13805000</v>
          </cell>
          <cell r="P192">
            <v>-13656475</v>
          </cell>
          <cell r="Q192">
            <v>148525</v>
          </cell>
          <cell r="R192" t="str">
            <v>NAC</v>
          </cell>
          <cell r="S192" t="str">
            <v>nov</v>
          </cell>
        </row>
        <row r="193">
          <cell r="A193">
            <v>189</v>
          </cell>
          <cell r="B193">
            <v>411</v>
          </cell>
          <cell r="C193" t="str">
            <v>WCT</v>
          </cell>
          <cell r="D193">
            <v>39023</v>
          </cell>
          <cell r="E193">
            <v>39028</v>
          </cell>
          <cell r="F193" t="str">
            <v>S</v>
          </cell>
          <cell r="G193">
            <v>-14000</v>
          </cell>
          <cell r="H193">
            <v>-11.2</v>
          </cell>
          <cell r="I193">
            <v>-156800</v>
          </cell>
          <cell r="J193">
            <v>15.680000000000001</v>
          </cell>
          <cell r="K193">
            <v>-156784.32000000001</v>
          </cell>
          <cell r="L193">
            <v>0</v>
          </cell>
          <cell r="M193">
            <v>700</v>
          </cell>
          <cell r="N193">
            <v>11.2</v>
          </cell>
          <cell r="O193">
            <v>-156800</v>
          </cell>
          <cell r="P193">
            <v>-138570.6</v>
          </cell>
          <cell r="Q193">
            <v>18229.399999999994</v>
          </cell>
          <cell r="R193" t="str">
            <v>NAC</v>
          </cell>
          <cell r="S193" t="str">
            <v>nov</v>
          </cell>
        </row>
        <row r="194">
          <cell r="A194">
            <v>190</v>
          </cell>
          <cell r="B194">
            <v>403</v>
          </cell>
          <cell r="C194" t="str">
            <v>FFC</v>
          </cell>
          <cell r="D194">
            <v>39023</v>
          </cell>
          <cell r="E194">
            <v>39028</v>
          </cell>
          <cell r="F194" t="str">
            <v>S</v>
          </cell>
          <cell r="G194">
            <v>-5000</v>
          </cell>
          <cell r="H194">
            <v>-118</v>
          </cell>
          <cell r="I194">
            <v>-590000</v>
          </cell>
          <cell r="J194">
            <v>59</v>
          </cell>
          <cell r="K194">
            <v>-589941</v>
          </cell>
          <cell r="L194">
            <v>0</v>
          </cell>
          <cell r="M194">
            <v>590</v>
          </cell>
          <cell r="N194">
            <v>118</v>
          </cell>
          <cell r="O194">
            <v>-590000</v>
          </cell>
          <cell r="P194">
            <v>-586061</v>
          </cell>
          <cell r="Q194">
            <v>3939</v>
          </cell>
          <cell r="R194" t="str">
            <v>FNE</v>
          </cell>
          <cell r="S194" t="str">
            <v>nov</v>
          </cell>
        </row>
        <row r="195">
          <cell r="A195">
            <v>191</v>
          </cell>
          <cell r="B195">
            <v>412</v>
          </cell>
          <cell r="C195" t="str">
            <v>PPL</v>
          </cell>
          <cell r="D195">
            <v>39023</v>
          </cell>
          <cell r="E195">
            <v>39028</v>
          </cell>
          <cell r="F195" t="str">
            <v>S</v>
          </cell>
          <cell r="G195">
            <v>-2000</v>
          </cell>
          <cell r="H195">
            <v>-249</v>
          </cell>
          <cell r="I195">
            <v>-498000</v>
          </cell>
          <cell r="J195">
            <v>49.800000000000004</v>
          </cell>
          <cell r="K195">
            <v>-497950.2</v>
          </cell>
          <cell r="L195">
            <v>0</v>
          </cell>
          <cell r="M195">
            <v>498</v>
          </cell>
          <cell r="N195">
            <v>249</v>
          </cell>
          <cell r="O195">
            <v>-498000</v>
          </cell>
          <cell r="P195">
            <v>-496623</v>
          </cell>
          <cell r="Q195">
            <v>1377</v>
          </cell>
          <cell r="R195" t="str">
            <v>FNE</v>
          </cell>
          <cell r="S195" t="str">
            <v>nov</v>
          </cell>
        </row>
        <row r="196">
          <cell r="A196">
            <v>192</v>
          </cell>
          <cell r="B196">
            <v>439</v>
          </cell>
          <cell r="C196" t="str">
            <v>FFBQ</v>
          </cell>
          <cell r="D196">
            <v>39024</v>
          </cell>
          <cell r="E196">
            <v>39029</v>
          </cell>
          <cell r="F196" t="str">
            <v>P</v>
          </cell>
          <cell r="G196">
            <v>10000</v>
          </cell>
          <cell r="H196">
            <v>30.55</v>
          </cell>
          <cell r="I196">
            <v>305500</v>
          </cell>
          <cell r="J196">
            <v>61.1</v>
          </cell>
          <cell r="K196">
            <v>305561.09999999998</v>
          </cell>
          <cell r="L196">
            <v>0</v>
          </cell>
          <cell r="M196">
            <v>0</v>
          </cell>
          <cell r="N196">
            <v>0</v>
          </cell>
          <cell r="O196">
            <v>305561.09999999998</v>
          </cell>
          <cell r="P196">
            <v>305561.09999999998</v>
          </cell>
          <cell r="Q196">
            <v>0</v>
          </cell>
          <cell r="R196" t="str">
            <v>FNE</v>
          </cell>
          <cell r="S196" t="str">
            <v>NOV</v>
          </cell>
        </row>
        <row r="197">
          <cell r="A197">
            <v>193</v>
          </cell>
          <cell r="B197">
            <v>435</v>
          </cell>
          <cell r="C197" t="str">
            <v>ABL</v>
          </cell>
          <cell r="D197">
            <v>39024</v>
          </cell>
          <cell r="E197">
            <v>39029</v>
          </cell>
          <cell r="F197" t="str">
            <v>P</v>
          </cell>
          <cell r="G197">
            <v>10000</v>
          </cell>
          <cell r="H197">
            <v>91.5</v>
          </cell>
          <cell r="I197">
            <v>915000</v>
          </cell>
          <cell r="J197">
            <v>183</v>
          </cell>
          <cell r="K197">
            <v>915183</v>
          </cell>
          <cell r="L197">
            <v>0</v>
          </cell>
          <cell r="M197">
            <v>915</v>
          </cell>
          <cell r="N197">
            <v>0</v>
          </cell>
          <cell r="O197">
            <v>916098</v>
          </cell>
          <cell r="P197">
            <v>916098</v>
          </cell>
          <cell r="Q197">
            <v>0</v>
          </cell>
          <cell r="R197" t="str">
            <v>IFSL</v>
          </cell>
          <cell r="S197" t="str">
            <v>NOV</v>
          </cell>
        </row>
        <row r="198">
          <cell r="A198">
            <v>194</v>
          </cell>
          <cell r="B198">
            <v>432</v>
          </cell>
          <cell r="C198" t="str">
            <v>PPL</v>
          </cell>
          <cell r="D198">
            <v>39024</v>
          </cell>
          <cell r="E198">
            <v>39029</v>
          </cell>
          <cell r="F198" t="str">
            <v>P</v>
          </cell>
          <cell r="G198">
            <v>25000</v>
          </cell>
          <cell r="H198">
            <v>255.85</v>
          </cell>
          <cell r="I198">
            <v>6396250</v>
          </cell>
          <cell r="J198">
            <v>1279.25</v>
          </cell>
          <cell r="K198">
            <v>6397529.25</v>
          </cell>
          <cell r="L198">
            <v>0</v>
          </cell>
          <cell r="M198">
            <v>3837.75</v>
          </cell>
          <cell r="N198">
            <v>0</v>
          </cell>
          <cell r="O198">
            <v>6401367</v>
          </cell>
          <cell r="P198">
            <v>6401367</v>
          </cell>
          <cell r="Q198">
            <v>0</v>
          </cell>
          <cell r="R198" t="str">
            <v>nac</v>
          </cell>
          <cell r="S198" t="str">
            <v>NOV</v>
          </cell>
        </row>
        <row r="199">
          <cell r="A199">
            <v>195</v>
          </cell>
          <cell r="B199">
            <v>431</v>
          </cell>
          <cell r="C199" t="str">
            <v>OGDC</v>
          </cell>
          <cell r="D199">
            <v>39024</v>
          </cell>
          <cell r="E199">
            <v>39029</v>
          </cell>
          <cell r="F199" t="str">
            <v>P</v>
          </cell>
          <cell r="G199">
            <v>20000</v>
          </cell>
          <cell r="H199">
            <v>139.5</v>
          </cell>
          <cell r="I199">
            <v>2790000</v>
          </cell>
          <cell r="J199">
            <v>558</v>
          </cell>
          <cell r="K199">
            <v>2790558</v>
          </cell>
          <cell r="L199">
            <v>0</v>
          </cell>
          <cell r="M199">
            <v>2790</v>
          </cell>
          <cell r="N199">
            <v>0</v>
          </cell>
          <cell r="O199">
            <v>2793348</v>
          </cell>
          <cell r="P199">
            <v>2793348</v>
          </cell>
          <cell r="Q199">
            <v>0</v>
          </cell>
          <cell r="R199" t="str">
            <v>nac</v>
          </cell>
          <cell r="S199" t="str">
            <v>NOV</v>
          </cell>
        </row>
        <row r="200">
          <cell r="A200">
            <v>196</v>
          </cell>
          <cell r="B200">
            <v>438</v>
          </cell>
          <cell r="C200" t="str">
            <v>OGDC</v>
          </cell>
          <cell r="D200">
            <v>39024</v>
          </cell>
          <cell r="E200">
            <v>39029</v>
          </cell>
          <cell r="F200" t="str">
            <v>P</v>
          </cell>
          <cell r="G200">
            <v>45000</v>
          </cell>
          <cell r="H200">
            <v>141.62777777777777</v>
          </cell>
          <cell r="I200">
            <v>6373250</v>
          </cell>
          <cell r="J200">
            <v>1274.6500000000001</v>
          </cell>
          <cell r="K200">
            <v>6374524.6500000004</v>
          </cell>
          <cell r="L200">
            <v>0</v>
          </cell>
          <cell r="M200">
            <v>6373.25</v>
          </cell>
          <cell r="N200">
            <v>0</v>
          </cell>
          <cell r="O200">
            <v>6380897.9000000004</v>
          </cell>
          <cell r="P200">
            <v>6380897.9000000004</v>
          </cell>
          <cell r="Q200">
            <v>0</v>
          </cell>
          <cell r="R200" t="str">
            <v>fne</v>
          </cell>
          <cell r="S200" t="str">
            <v>NOV</v>
          </cell>
        </row>
        <row r="201">
          <cell r="A201">
            <v>197</v>
          </cell>
          <cell r="B201">
            <v>430</v>
          </cell>
          <cell r="C201" t="str">
            <v>NBP</v>
          </cell>
          <cell r="D201">
            <v>39024</v>
          </cell>
          <cell r="E201">
            <v>39029</v>
          </cell>
          <cell r="F201" t="str">
            <v>S</v>
          </cell>
          <cell r="G201">
            <v>-25000</v>
          </cell>
          <cell r="H201">
            <v>-285.60000000000002</v>
          </cell>
          <cell r="I201">
            <v>-7140000</v>
          </cell>
          <cell r="J201">
            <v>714</v>
          </cell>
          <cell r="K201">
            <v>-7139286</v>
          </cell>
          <cell r="L201">
            <v>0</v>
          </cell>
          <cell r="M201">
            <v>7140</v>
          </cell>
          <cell r="N201">
            <v>285.60000000000002</v>
          </cell>
          <cell r="O201">
            <v>-7140000</v>
          </cell>
          <cell r="P201">
            <v>-6828237.5</v>
          </cell>
          <cell r="Q201">
            <v>311762.5</v>
          </cell>
          <cell r="R201" t="str">
            <v>NAC</v>
          </cell>
          <cell r="S201" t="str">
            <v>nov</v>
          </cell>
        </row>
        <row r="202">
          <cell r="A202">
            <v>198</v>
          </cell>
          <cell r="B202">
            <v>442</v>
          </cell>
          <cell r="C202" t="str">
            <v>BOP</v>
          </cell>
          <cell r="D202">
            <v>39024</v>
          </cell>
          <cell r="E202">
            <v>39029</v>
          </cell>
          <cell r="F202" t="str">
            <v>S</v>
          </cell>
          <cell r="G202">
            <v>-5000</v>
          </cell>
          <cell r="H202">
            <v>-103.45</v>
          </cell>
          <cell r="I202">
            <v>-517250</v>
          </cell>
          <cell r="J202">
            <v>51.725000000000001</v>
          </cell>
          <cell r="K202">
            <v>-517198.27500000002</v>
          </cell>
          <cell r="L202">
            <v>0</v>
          </cell>
          <cell r="M202">
            <v>517.25</v>
          </cell>
          <cell r="N202">
            <v>103.45</v>
          </cell>
          <cell r="O202">
            <v>-517250</v>
          </cell>
          <cell r="P202">
            <v>-500044</v>
          </cell>
          <cell r="Q202">
            <v>17206</v>
          </cell>
          <cell r="R202" t="str">
            <v>FNE</v>
          </cell>
          <cell r="S202" t="str">
            <v>nov</v>
          </cell>
        </row>
        <row r="203">
          <cell r="A203">
            <v>199</v>
          </cell>
          <cell r="B203">
            <v>440</v>
          </cell>
          <cell r="C203" t="str">
            <v>BAF</v>
          </cell>
          <cell r="D203">
            <v>39024</v>
          </cell>
          <cell r="E203">
            <v>39029</v>
          </cell>
          <cell r="F203" t="str">
            <v>S</v>
          </cell>
          <cell r="G203">
            <v>-5000</v>
          </cell>
          <cell r="H203">
            <v>-51.18</v>
          </cell>
          <cell r="I203">
            <v>-255900</v>
          </cell>
          <cell r="J203">
            <v>25.59</v>
          </cell>
          <cell r="K203">
            <v>-255874.41</v>
          </cell>
          <cell r="L203">
            <v>0</v>
          </cell>
          <cell r="M203">
            <v>255.9</v>
          </cell>
          <cell r="N203">
            <v>51.18</v>
          </cell>
          <cell r="O203">
            <v>-255900</v>
          </cell>
          <cell r="P203">
            <v>-247574.46</v>
          </cell>
          <cell r="Q203">
            <v>8325.5400000000081</v>
          </cell>
          <cell r="R203" t="str">
            <v>FNE</v>
          </cell>
          <cell r="S203" t="str">
            <v>nov</v>
          </cell>
        </row>
        <row r="204">
          <cell r="A204">
            <v>200</v>
          </cell>
          <cell r="B204">
            <v>434</v>
          </cell>
          <cell r="C204" t="str">
            <v>WCT</v>
          </cell>
          <cell r="D204">
            <v>39024</v>
          </cell>
          <cell r="E204">
            <v>39029</v>
          </cell>
          <cell r="F204" t="str">
            <v>S</v>
          </cell>
          <cell r="G204">
            <v>-2000</v>
          </cell>
          <cell r="H204">
            <v>-11.15</v>
          </cell>
          <cell r="I204">
            <v>-22300</v>
          </cell>
          <cell r="J204">
            <v>2.23</v>
          </cell>
          <cell r="K204">
            <v>-22297.77</v>
          </cell>
          <cell r="L204">
            <v>0</v>
          </cell>
          <cell r="M204">
            <v>100</v>
          </cell>
          <cell r="N204">
            <v>11.15</v>
          </cell>
          <cell r="O204">
            <v>-22300</v>
          </cell>
          <cell r="P204">
            <v>-19795.8</v>
          </cell>
          <cell r="Q204">
            <v>2504.2000000000007</v>
          </cell>
          <cell r="R204" t="str">
            <v>nac</v>
          </cell>
          <cell r="S204" t="str">
            <v>nov</v>
          </cell>
        </row>
        <row r="205">
          <cell r="A205">
            <v>201</v>
          </cell>
          <cell r="B205">
            <v>433</v>
          </cell>
          <cell r="C205" t="str">
            <v>PPL</v>
          </cell>
          <cell r="D205">
            <v>39024</v>
          </cell>
          <cell r="E205">
            <v>39029</v>
          </cell>
          <cell r="F205" t="str">
            <v>S</v>
          </cell>
          <cell r="G205">
            <v>-10000</v>
          </cell>
          <cell r="H205">
            <v>-256</v>
          </cell>
          <cell r="I205">
            <v>-2560000</v>
          </cell>
          <cell r="J205">
            <v>256</v>
          </cell>
          <cell r="K205">
            <v>-2559744</v>
          </cell>
          <cell r="L205">
            <v>0</v>
          </cell>
          <cell r="M205">
            <v>2560</v>
          </cell>
          <cell r="N205">
            <v>256</v>
          </cell>
          <cell r="O205">
            <v>-2560000</v>
          </cell>
          <cell r="P205">
            <v>-2493052</v>
          </cell>
          <cell r="Q205">
            <v>66948</v>
          </cell>
          <cell r="R205" t="str">
            <v>nac</v>
          </cell>
          <cell r="S205" t="str">
            <v>nov</v>
          </cell>
        </row>
        <row r="206">
          <cell r="A206">
            <v>202</v>
          </cell>
          <cell r="B206">
            <v>443</v>
          </cell>
          <cell r="C206" t="str">
            <v>FFBQ</v>
          </cell>
          <cell r="D206">
            <v>39024</v>
          </cell>
          <cell r="E206">
            <v>39029</v>
          </cell>
          <cell r="F206" t="str">
            <v>S</v>
          </cell>
          <cell r="G206">
            <v>-10000</v>
          </cell>
          <cell r="H206">
            <v>-30.375</v>
          </cell>
          <cell r="I206">
            <v>-303750</v>
          </cell>
          <cell r="J206">
            <v>30.375</v>
          </cell>
          <cell r="K206">
            <v>-303719.625</v>
          </cell>
          <cell r="L206">
            <v>0</v>
          </cell>
          <cell r="M206">
            <v>500</v>
          </cell>
          <cell r="N206">
            <v>30.375</v>
          </cell>
          <cell r="O206">
            <v>-303750</v>
          </cell>
          <cell r="P206">
            <v>-293759</v>
          </cell>
          <cell r="Q206">
            <v>9991</v>
          </cell>
          <cell r="R206" t="str">
            <v>FNE</v>
          </cell>
          <cell r="S206" t="str">
            <v>nov</v>
          </cell>
        </row>
        <row r="207">
          <cell r="A207">
            <v>203</v>
          </cell>
          <cell r="B207">
            <v>437</v>
          </cell>
          <cell r="C207" t="str">
            <v>FFC</v>
          </cell>
          <cell r="D207">
            <v>39024</v>
          </cell>
          <cell r="E207">
            <v>39029</v>
          </cell>
          <cell r="F207" t="str">
            <v>P</v>
          </cell>
          <cell r="G207">
            <v>5000</v>
          </cell>
          <cell r="H207">
            <v>117.5</v>
          </cell>
          <cell r="I207">
            <v>587500</v>
          </cell>
          <cell r="J207">
            <v>117.5</v>
          </cell>
          <cell r="K207">
            <v>587617.5</v>
          </cell>
          <cell r="L207">
            <v>0</v>
          </cell>
          <cell r="M207">
            <v>0</v>
          </cell>
          <cell r="N207">
            <v>0</v>
          </cell>
          <cell r="O207">
            <v>587617.5</v>
          </cell>
          <cell r="P207">
            <v>587617.5</v>
          </cell>
          <cell r="Q207">
            <v>0</v>
          </cell>
          <cell r="R207" t="str">
            <v>FNE</v>
          </cell>
          <cell r="S207" t="str">
            <v>NOV</v>
          </cell>
        </row>
        <row r="208">
          <cell r="A208">
            <v>204</v>
          </cell>
          <cell r="B208">
            <v>443</v>
          </cell>
          <cell r="C208" t="str">
            <v>FFC</v>
          </cell>
          <cell r="D208">
            <v>39024</v>
          </cell>
          <cell r="E208">
            <v>39029</v>
          </cell>
          <cell r="F208" t="str">
            <v>S</v>
          </cell>
          <cell r="G208">
            <v>-5000</v>
          </cell>
          <cell r="H208">
            <v>-119</v>
          </cell>
          <cell r="I208">
            <v>-595000</v>
          </cell>
          <cell r="J208">
            <v>59.5</v>
          </cell>
          <cell r="K208">
            <v>-594940.5</v>
          </cell>
          <cell r="L208">
            <v>0</v>
          </cell>
          <cell r="M208">
            <v>595</v>
          </cell>
          <cell r="N208">
            <v>119</v>
          </cell>
          <cell r="O208">
            <v>-595000</v>
          </cell>
          <cell r="P208">
            <v>-587617.5</v>
          </cell>
          <cell r="Q208">
            <v>7382.5</v>
          </cell>
          <cell r="R208" t="str">
            <v>FNE</v>
          </cell>
          <cell r="S208" t="str">
            <v>nov</v>
          </cell>
        </row>
        <row r="209">
          <cell r="A209">
            <v>205</v>
          </cell>
          <cell r="B209">
            <v>467</v>
          </cell>
          <cell r="C209" t="str">
            <v>DGKC</v>
          </cell>
          <cell r="D209">
            <v>39027</v>
          </cell>
          <cell r="E209">
            <v>39031</v>
          </cell>
          <cell r="F209" t="str">
            <v>P</v>
          </cell>
          <cell r="G209">
            <v>10000</v>
          </cell>
          <cell r="H209">
            <v>83</v>
          </cell>
          <cell r="I209">
            <v>830000</v>
          </cell>
          <cell r="J209">
            <v>166</v>
          </cell>
          <cell r="K209">
            <v>830166</v>
          </cell>
          <cell r="L209">
            <v>0</v>
          </cell>
          <cell r="M209">
            <v>830</v>
          </cell>
          <cell r="N209">
            <v>0</v>
          </cell>
          <cell r="O209">
            <v>830996</v>
          </cell>
          <cell r="P209">
            <v>830996</v>
          </cell>
          <cell r="Q209">
            <v>0</v>
          </cell>
          <cell r="R209" t="str">
            <v>fne</v>
          </cell>
          <cell r="S209" t="str">
            <v>NOV</v>
          </cell>
        </row>
        <row r="210">
          <cell r="A210">
            <v>206</v>
          </cell>
          <cell r="B210">
            <v>466</v>
          </cell>
          <cell r="C210" t="str">
            <v>ECP</v>
          </cell>
          <cell r="D210">
            <v>39027</v>
          </cell>
          <cell r="E210">
            <v>39031</v>
          </cell>
          <cell r="F210" t="str">
            <v>P</v>
          </cell>
          <cell r="G210">
            <v>10000</v>
          </cell>
          <cell r="H210">
            <v>183</v>
          </cell>
          <cell r="I210">
            <v>1830000</v>
          </cell>
          <cell r="J210">
            <v>366</v>
          </cell>
          <cell r="K210">
            <v>1830366</v>
          </cell>
          <cell r="L210">
            <v>0</v>
          </cell>
          <cell r="M210">
            <v>1830</v>
          </cell>
          <cell r="N210">
            <v>0</v>
          </cell>
          <cell r="O210">
            <v>1832196</v>
          </cell>
          <cell r="P210">
            <v>1832196</v>
          </cell>
          <cell r="Q210">
            <v>0</v>
          </cell>
          <cell r="R210" t="str">
            <v>FNE</v>
          </cell>
          <cell r="S210" t="str">
            <v>NOV</v>
          </cell>
        </row>
        <row r="211">
          <cell r="A211">
            <v>207</v>
          </cell>
          <cell r="B211">
            <v>465</v>
          </cell>
          <cell r="C211" t="str">
            <v>OGDC</v>
          </cell>
          <cell r="D211">
            <v>39027</v>
          </cell>
          <cell r="E211">
            <v>39031</v>
          </cell>
          <cell r="F211" t="str">
            <v>P</v>
          </cell>
          <cell r="G211">
            <v>20000</v>
          </cell>
          <cell r="H211">
            <v>138</v>
          </cell>
          <cell r="I211">
            <v>2760000</v>
          </cell>
          <cell r="J211">
            <v>552</v>
          </cell>
          <cell r="K211">
            <v>2760552</v>
          </cell>
          <cell r="L211">
            <v>0</v>
          </cell>
          <cell r="M211">
            <v>2760</v>
          </cell>
          <cell r="N211">
            <v>0</v>
          </cell>
          <cell r="O211">
            <v>2763312</v>
          </cell>
          <cell r="P211">
            <v>2763312</v>
          </cell>
          <cell r="Q211">
            <v>0</v>
          </cell>
          <cell r="R211" t="str">
            <v>FNE</v>
          </cell>
          <cell r="S211" t="str">
            <v>NOV</v>
          </cell>
        </row>
        <row r="212">
          <cell r="A212">
            <v>208</v>
          </cell>
          <cell r="B212">
            <v>470</v>
          </cell>
          <cell r="C212" t="str">
            <v>OGDC</v>
          </cell>
          <cell r="D212">
            <v>39027</v>
          </cell>
          <cell r="E212">
            <v>39031</v>
          </cell>
          <cell r="F212" t="str">
            <v>P</v>
          </cell>
          <cell r="G212">
            <v>5000</v>
          </cell>
          <cell r="H212">
            <v>141</v>
          </cell>
          <cell r="I212">
            <v>705000</v>
          </cell>
          <cell r="J212">
            <v>141</v>
          </cell>
          <cell r="K212">
            <v>705141</v>
          </cell>
          <cell r="L212">
            <v>0</v>
          </cell>
          <cell r="M212">
            <v>705</v>
          </cell>
          <cell r="N212">
            <v>0</v>
          </cell>
          <cell r="O212">
            <v>705846</v>
          </cell>
          <cell r="P212">
            <v>705846</v>
          </cell>
          <cell r="Q212">
            <v>0</v>
          </cell>
          <cell r="R212" t="str">
            <v>ifsl</v>
          </cell>
          <cell r="S212" t="str">
            <v>NOV</v>
          </cell>
        </row>
        <row r="213">
          <cell r="A213">
            <v>209</v>
          </cell>
          <cell r="B213">
            <v>471</v>
          </cell>
          <cell r="C213" t="str">
            <v>NBP</v>
          </cell>
          <cell r="D213">
            <v>39027</v>
          </cell>
          <cell r="E213">
            <v>39031</v>
          </cell>
          <cell r="F213" t="str">
            <v>P</v>
          </cell>
          <cell r="G213">
            <v>55000</v>
          </cell>
          <cell r="H213">
            <v>279.18181818181819</v>
          </cell>
          <cell r="I213">
            <v>15355000</v>
          </cell>
          <cell r="J213">
            <v>3071</v>
          </cell>
          <cell r="K213">
            <v>15358071</v>
          </cell>
          <cell r="L213">
            <v>0</v>
          </cell>
          <cell r="M213">
            <v>8275</v>
          </cell>
          <cell r="N213">
            <v>0</v>
          </cell>
          <cell r="O213">
            <v>15366346</v>
          </cell>
          <cell r="P213">
            <v>15366346</v>
          </cell>
          <cell r="Q213">
            <v>0</v>
          </cell>
          <cell r="R213" t="str">
            <v>NAC</v>
          </cell>
          <cell r="S213" t="str">
            <v>NOV</v>
          </cell>
        </row>
        <row r="214">
          <cell r="A214">
            <v>210</v>
          </cell>
          <cell r="B214">
            <v>472</v>
          </cell>
          <cell r="C214" t="str">
            <v>PPL</v>
          </cell>
          <cell r="D214">
            <v>39027</v>
          </cell>
          <cell r="E214">
            <v>39031</v>
          </cell>
          <cell r="F214" t="str">
            <v>P</v>
          </cell>
          <cell r="G214">
            <v>15000</v>
          </cell>
          <cell r="H214">
            <v>252.66666666666666</v>
          </cell>
          <cell r="I214">
            <v>3790000</v>
          </cell>
          <cell r="J214">
            <v>758</v>
          </cell>
          <cell r="K214">
            <v>3790758</v>
          </cell>
          <cell r="L214">
            <v>0</v>
          </cell>
          <cell r="M214">
            <v>3790</v>
          </cell>
          <cell r="N214">
            <v>0</v>
          </cell>
          <cell r="O214">
            <v>3794548</v>
          </cell>
          <cell r="P214">
            <v>3794548</v>
          </cell>
          <cell r="Q214">
            <v>0</v>
          </cell>
          <cell r="R214" t="str">
            <v>NAC</v>
          </cell>
          <cell r="S214" t="str">
            <v>NOV</v>
          </cell>
        </row>
        <row r="215">
          <cell r="A215">
            <v>211</v>
          </cell>
          <cell r="B215">
            <v>472</v>
          </cell>
          <cell r="C215" t="str">
            <v>OGDC</v>
          </cell>
          <cell r="D215">
            <v>39027</v>
          </cell>
          <cell r="E215">
            <v>39031</v>
          </cell>
          <cell r="F215" t="str">
            <v>P</v>
          </cell>
          <cell r="G215">
            <v>20000</v>
          </cell>
          <cell r="H215">
            <v>139.5</v>
          </cell>
          <cell r="I215">
            <v>2790000</v>
          </cell>
          <cell r="J215">
            <v>558</v>
          </cell>
          <cell r="K215">
            <v>2790558</v>
          </cell>
          <cell r="L215">
            <v>0</v>
          </cell>
          <cell r="M215">
            <v>2790</v>
          </cell>
          <cell r="N215">
            <v>0</v>
          </cell>
          <cell r="O215">
            <v>2793348</v>
          </cell>
          <cell r="P215">
            <v>2793348</v>
          </cell>
          <cell r="Q215">
            <v>0</v>
          </cell>
          <cell r="R215" t="str">
            <v>JS</v>
          </cell>
          <cell r="S215" t="str">
            <v>NOV</v>
          </cell>
        </row>
        <row r="216">
          <cell r="A216">
            <v>212</v>
          </cell>
          <cell r="B216">
            <v>473</v>
          </cell>
          <cell r="C216" t="str">
            <v>NBP</v>
          </cell>
          <cell r="D216">
            <v>39027</v>
          </cell>
          <cell r="E216">
            <v>39031</v>
          </cell>
          <cell r="F216" t="str">
            <v>S</v>
          </cell>
          <cell r="G216">
            <v>-25000</v>
          </cell>
          <cell r="H216">
            <v>-280</v>
          </cell>
          <cell r="I216">
            <v>-7000000</v>
          </cell>
          <cell r="J216">
            <v>700</v>
          </cell>
          <cell r="K216">
            <v>-6999300</v>
          </cell>
          <cell r="L216">
            <v>0</v>
          </cell>
          <cell r="M216">
            <v>7000</v>
          </cell>
          <cell r="N216">
            <v>280</v>
          </cell>
          <cell r="O216">
            <v>-7000000</v>
          </cell>
          <cell r="P216">
            <v>-6854315</v>
          </cell>
          <cell r="Q216">
            <v>145685</v>
          </cell>
          <cell r="R216" t="str">
            <v>nac</v>
          </cell>
          <cell r="S216" t="str">
            <v>nov</v>
          </cell>
        </row>
        <row r="217">
          <cell r="A217">
            <v>213</v>
          </cell>
          <cell r="B217">
            <v>464</v>
          </cell>
          <cell r="C217" t="str">
            <v>WCT</v>
          </cell>
          <cell r="D217">
            <v>39027</v>
          </cell>
          <cell r="E217">
            <v>39031</v>
          </cell>
          <cell r="F217" t="str">
            <v>S</v>
          </cell>
          <cell r="G217">
            <v>-7500</v>
          </cell>
          <cell r="H217">
            <v>-10.9</v>
          </cell>
          <cell r="I217">
            <v>-81750</v>
          </cell>
          <cell r="J217">
            <v>8.1750000000000007</v>
          </cell>
          <cell r="K217">
            <v>-81741.824999999997</v>
          </cell>
          <cell r="L217">
            <v>0</v>
          </cell>
          <cell r="M217">
            <v>375</v>
          </cell>
          <cell r="N217">
            <v>10.9</v>
          </cell>
          <cell r="O217">
            <v>-81750</v>
          </cell>
          <cell r="P217">
            <v>-74234.25</v>
          </cell>
          <cell r="Q217">
            <v>7515.75</v>
          </cell>
          <cell r="R217" t="str">
            <v>FNE</v>
          </cell>
          <cell r="S217" t="str">
            <v>nov</v>
          </cell>
        </row>
        <row r="218">
          <cell r="A218">
            <v>214</v>
          </cell>
          <cell r="B218">
            <v>463</v>
          </cell>
          <cell r="C218" t="str">
            <v>ABL</v>
          </cell>
          <cell r="D218">
            <v>39027</v>
          </cell>
          <cell r="E218">
            <v>39031</v>
          </cell>
          <cell r="F218" t="str">
            <v>S</v>
          </cell>
          <cell r="G218">
            <v>-30600</v>
          </cell>
          <cell r="H218">
            <v>-94.326797385620921</v>
          </cell>
          <cell r="I218">
            <v>-2886400</v>
          </cell>
          <cell r="J218">
            <v>288.64</v>
          </cell>
          <cell r="K218">
            <v>-2886111.36</v>
          </cell>
          <cell r="L218">
            <v>0</v>
          </cell>
          <cell r="M218">
            <v>2886.4</v>
          </cell>
          <cell r="N218">
            <v>94.326797385620921</v>
          </cell>
          <cell r="O218">
            <v>-2886400</v>
          </cell>
          <cell r="P218">
            <v>-2799964.26</v>
          </cell>
          <cell r="Q218">
            <v>86435.740000000224</v>
          </cell>
          <cell r="R218" t="str">
            <v>FNE</v>
          </cell>
          <cell r="S218" t="str">
            <v>nov</v>
          </cell>
        </row>
        <row r="219">
          <cell r="A219">
            <v>215</v>
          </cell>
          <cell r="B219">
            <v>469</v>
          </cell>
          <cell r="C219" t="str">
            <v>BOP</v>
          </cell>
          <cell r="D219">
            <v>39027</v>
          </cell>
          <cell r="E219">
            <v>39031</v>
          </cell>
          <cell r="F219" t="str">
            <v>P</v>
          </cell>
          <cell r="G219">
            <v>5000</v>
          </cell>
          <cell r="H219">
            <v>103.3</v>
          </cell>
          <cell r="I219">
            <v>516500</v>
          </cell>
          <cell r="J219">
            <v>103.30000000000001</v>
          </cell>
          <cell r="K219">
            <v>516603.3</v>
          </cell>
          <cell r="L219">
            <v>0</v>
          </cell>
          <cell r="M219">
            <v>0</v>
          </cell>
          <cell r="N219">
            <v>0</v>
          </cell>
          <cell r="O219">
            <v>516603.3</v>
          </cell>
          <cell r="P219">
            <v>516603.3</v>
          </cell>
          <cell r="Q219">
            <v>0</v>
          </cell>
          <cell r="R219" t="str">
            <v>FNE</v>
          </cell>
          <cell r="S219" t="str">
            <v>NOV</v>
          </cell>
        </row>
        <row r="220">
          <cell r="A220">
            <v>216</v>
          </cell>
          <cell r="B220">
            <v>468</v>
          </cell>
          <cell r="C220" t="str">
            <v>BOP</v>
          </cell>
          <cell r="D220">
            <v>39027</v>
          </cell>
          <cell r="E220">
            <v>39031</v>
          </cell>
          <cell r="F220" t="str">
            <v>S</v>
          </cell>
          <cell r="G220">
            <v>-5000</v>
          </cell>
          <cell r="H220">
            <v>-104.5</v>
          </cell>
          <cell r="I220">
            <v>-522500</v>
          </cell>
          <cell r="J220">
            <v>52.25</v>
          </cell>
          <cell r="K220">
            <v>-522447.75</v>
          </cell>
          <cell r="L220">
            <v>0</v>
          </cell>
          <cell r="M220">
            <v>522.5</v>
          </cell>
          <cell r="N220">
            <v>104.5</v>
          </cell>
          <cell r="O220">
            <v>-522500</v>
          </cell>
          <cell r="P220">
            <v>-516603.3</v>
          </cell>
          <cell r="Q220">
            <v>5896.7000000000116</v>
          </cell>
          <cell r="R220" t="str">
            <v>FNE</v>
          </cell>
          <cell r="S220" t="str">
            <v>nov</v>
          </cell>
        </row>
        <row r="221">
          <cell r="A221">
            <v>217</v>
          </cell>
          <cell r="B221">
            <v>475</v>
          </cell>
          <cell r="C221" t="str">
            <v>FFBQ</v>
          </cell>
          <cell r="D221">
            <v>39028</v>
          </cell>
          <cell r="E221">
            <v>39034</v>
          </cell>
          <cell r="F221" t="str">
            <v>P</v>
          </cell>
          <cell r="G221">
            <v>20000</v>
          </cell>
          <cell r="H221">
            <v>29.55</v>
          </cell>
          <cell r="I221">
            <v>591000</v>
          </cell>
          <cell r="J221">
            <v>118.2</v>
          </cell>
          <cell r="K221">
            <v>591118.19999999995</v>
          </cell>
          <cell r="L221">
            <v>0</v>
          </cell>
          <cell r="M221">
            <v>1000</v>
          </cell>
          <cell r="N221">
            <v>0</v>
          </cell>
          <cell r="O221">
            <v>592118.19999999995</v>
          </cell>
          <cell r="P221">
            <v>592118.19999999995</v>
          </cell>
          <cell r="Q221">
            <v>0</v>
          </cell>
          <cell r="R221" t="str">
            <v>FNE</v>
          </cell>
          <cell r="S221" t="str">
            <v>NOV</v>
          </cell>
        </row>
        <row r="222">
          <cell r="A222">
            <v>218</v>
          </cell>
          <cell r="B222">
            <v>477</v>
          </cell>
          <cell r="C222" t="str">
            <v>DGKC</v>
          </cell>
          <cell r="D222">
            <v>39028</v>
          </cell>
          <cell r="E222">
            <v>39034</v>
          </cell>
          <cell r="F222" t="str">
            <v>P</v>
          </cell>
          <cell r="G222">
            <v>5000</v>
          </cell>
          <cell r="H222">
            <v>78.403999999999996</v>
          </cell>
          <cell r="I222">
            <v>392020</v>
          </cell>
          <cell r="J222">
            <v>78.404000000000011</v>
          </cell>
          <cell r="K222">
            <v>392098.40399999998</v>
          </cell>
          <cell r="L222">
            <v>0</v>
          </cell>
          <cell r="M222">
            <v>588.04</v>
          </cell>
          <cell r="N222">
            <v>0</v>
          </cell>
          <cell r="O222">
            <v>392686.44399999996</v>
          </cell>
          <cell r="P222">
            <v>392686.44399999996</v>
          </cell>
          <cell r="Q222">
            <v>0</v>
          </cell>
          <cell r="R222" t="str">
            <v>TAURUS</v>
          </cell>
          <cell r="S222" t="str">
            <v>NOV</v>
          </cell>
        </row>
        <row r="223">
          <cell r="A223">
            <v>219</v>
          </cell>
          <cell r="B223">
            <v>478</v>
          </cell>
          <cell r="C223" t="str">
            <v>NBP</v>
          </cell>
          <cell r="D223">
            <v>39028</v>
          </cell>
          <cell r="E223">
            <v>39034</v>
          </cell>
          <cell r="F223" t="str">
            <v>P</v>
          </cell>
          <cell r="G223">
            <v>10000</v>
          </cell>
          <cell r="H223">
            <v>271.5</v>
          </cell>
          <cell r="I223">
            <v>2715000</v>
          </cell>
          <cell r="J223">
            <v>543</v>
          </cell>
          <cell r="K223">
            <v>2715543</v>
          </cell>
          <cell r="L223">
            <v>0</v>
          </cell>
          <cell r="M223">
            <v>2715</v>
          </cell>
          <cell r="N223">
            <v>0</v>
          </cell>
          <cell r="O223">
            <v>2718258</v>
          </cell>
          <cell r="P223">
            <v>2718258</v>
          </cell>
          <cell r="Q223">
            <v>0</v>
          </cell>
          <cell r="R223" t="str">
            <v>JS</v>
          </cell>
          <cell r="S223" t="str">
            <v>NOV</v>
          </cell>
        </row>
        <row r="224">
          <cell r="A224">
            <v>220</v>
          </cell>
          <cell r="B224">
            <v>476</v>
          </cell>
          <cell r="C224" t="str">
            <v>WCT</v>
          </cell>
          <cell r="D224">
            <v>39028</v>
          </cell>
          <cell r="E224">
            <v>39034</v>
          </cell>
          <cell r="F224" t="str">
            <v>S</v>
          </cell>
          <cell r="G224">
            <v>-13500</v>
          </cell>
          <cell r="H224">
            <v>-10.8</v>
          </cell>
          <cell r="I224">
            <v>-145800</v>
          </cell>
          <cell r="J224">
            <v>14.58</v>
          </cell>
          <cell r="K224">
            <v>-145785.42000000001</v>
          </cell>
          <cell r="L224">
            <v>0</v>
          </cell>
          <cell r="M224">
            <v>675</v>
          </cell>
          <cell r="N224">
            <v>10.8</v>
          </cell>
          <cell r="O224">
            <v>-145800</v>
          </cell>
          <cell r="P224">
            <v>-133621.65</v>
          </cell>
          <cell r="Q224">
            <v>12178.350000000006</v>
          </cell>
          <cell r="R224" t="str">
            <v>FNE</v>
          </cell>
          <cell r="S224" t="str">
            <v>nov</v>
          </cell>
        </row>
        <row r="225">
          <cell r="A225">
            <v>221</v>
          </cell>
          <cell r="B225">
            <v>481</v>
          </cell>
          <cell r="C225" t="str">
            <v>ABL</v>
          </cell>
          <cell r="D225">
            <v>39028</v>
          </cell>
          <cell r="E225">
            <v>39034</v>
          </cell>
          <cell r="F225" t="str">
            <v>S</v>
          </cell>
          <cell r="G225">
            <v>-4900</v>
          </cell>
          <cell r="H225">
            <v>-95</v>
          </cell>
          <cell r="I225">
            <v>-465500</v>
          </cell>
          <cell r="J225">
            <v>46.550000000000004</v>
          </cell>
          <cell r="K225">
            <v>-465453.45</v>
          </cell>
          <cell r="L225">
            <v>0</v>
          </cell>
          <cell r="M225">
            <v>698.25</v>
          </cell>
          <cell r="N225">
            <v>95</v>
          </cell>
          <cell r="O225">
            <v>-465500</v>
          </cell>
          <cell r="P225">
            <v>-448360.29</v>
          </cell>
          <cell r="Q225">
            <v>17139.710000000021</v>
          </cell>
          <cell r="R225" t="str">
            <v>TAURUS</v>
          </cell>
          <cell r="S225" t="str">
            <v>nov</v>
          </cell>
        </row>
        <row r="226">
          <cell r="A226">
            <v>222</v>
          </cell>
          <cell r="B226">
            <v>480</v>
          </cell>
          <cell r="C226" t="str">
            <v>WCT</v>
          </cell>
          <cell r="D226">
            <v>39028</v>
          </cell>
          <cell r="E226">
            <v>39034</v>
          </cell>
          <cell r="F226" t="str">
            <v>S</v>
          </cell>
          <cell r="G226">
            <v>-16000</v>
          </cell>
          <cell r="H226">
            <v>-10.643750000000001</v>
          </cell>
          <cell r="I226">
            <v>-170300</v>
          </cell>
          <cell r="J226">
            <v>17.03</v>
          </cell>
          <cell r="K226">
            <v>-170282.97</v>
          </cell>
          <cell r="L226">
            <v>0</v>
          </cell>
          <cell r="M226">
            <v>255.45</v>
          </cell>
          <cell r="N226">
            <v>10.643750000000001</v>
          </cell>
          <cell r="O226">
            <v>-170300</v>
          </cell>
          <cell r="P226">
            <v>-158366.39999999999</v>
          </cell>
          <cell r="Q226">
            <v>11933.600000000006</v>
          </cell>
          <cell r="R226" t="str">
            <v>TAURUS</v>
          </cell>
          <cell r="S226" t="str">
            <v>nov</v>
          </cell>
        </row>
        <row r="227">
          <cell r="A227">
            <v>223</v>
          </cell>
          <cell r="B227">
            <v>480</v>
          </cell>
          <cell r="C227" t="str">
            <v>PPL</v>
          </cell>
          <cell r="D227">
            <v>39028</v>
          </cell>
          <cell r="E227">
            <v>39034</v>
          </cell>
          <cell r="F227" t="str">
            <v>S</v>
          </cell>
          <cell r="G227">
            <v>-5000</v>
          </cell>
          <cell r="H227">
            <v>-254</v>
          </cell>
          <cell r="I227">
            <v>-1270000</v>
          </cell>
          <cell r="J227">
            <v>127</v>
          </cell>
          <cell r="K227">
            <v>-1269873</v>
          </cell>
          <cell r="L227">
            <v>0</v>
          </cell>
          <cell r="M227">
            <v>1270</v>
          </cell>
          <cell r="N227">
            <v>254</v>
          </cell>
          <cell r="O227">
            <v>-1270000</v>
          </cell>
          <cell r="P227">
            <v>-1247901.5</v>
          </cell>
          <cell r="Q227">
            <v>22098.5</v>
          </cell>
          <cell r="R227" t="str">
            <v>TAURUS</v>
          </cell>
          <cell r="S227" t="str">
            <v>nov</v>
          </cell>
        </row>
        <row r="228">
          <cell r="A228">
            <v>224</v>
          </cell>
          <cell r="B228">
            <v>513</v>
          </cell>
          <cell r="C228" t="str">
            <v>PPL</v>
          </cell>
          <cell r="D228">
            <v>39029</v>
          </cell>
          <cell r="E228">
            <v>39035</v>
          </cell>
          <cell r="F228" t="str">
            <v>P</v>
          </cell>
          <cell r="G228">
            <v>10000</v>
          </cell>
          <cell r="H228">
            <v>251.5</v>
          </cell>
          <cell r="I228">
            <v>2515000</v>
          </cell>
          <cell r="J228">
            <v>503</v>
          </cell>
          <cell r="K228">
            <v>2515503</v>
          </cell>
          <cell r="L228">
            <v>0</v>
          </cell>
          <cell r="M228">
            <v>2515</v>
          </cell>
          <cell r="N228">
            <v>0</v>
          </cell>
          <cell r="O228">
            <v>2518018</v>
          </cell>
          <cell r="P228">
            <v>2518018</v>
          </cell>
          <cell r="Q228">
            <v>0</v>
          </cell>
          <cell r="R228" t="str">
            <v>FNE</v>
          </cell>
          <cell r="S228" t="str">
            <v>NOV</v>
          </cell>
        </row>
        <row r="229">
          <cell r="A229">
            <v>225</v>
          </cell>
          <cell r="B229">
            <v>519</v>
          </cell>
          <cell r="C229" t="str">
            <v>POL</v>
          </cell>
          <cell r="D229">
            <v>39029</v>
          </cell>
          <cell r="E229">
            <v>39035</v>
          </cell>
          <cell r="F229" t="str">
            <v>P</v>
          </cell>
          <cell r="G229">
            <v>10000</v>
          </cell>
          <cell r="H229">
            <v>346.428</v>
          </cell>
          <cell r="I229">
            <v>3464280</v>
          </cell>
          <cell r="J229">
            <v>692.85599999999999</v>
          </cell>
          <cell r="K229">
            <v>3464972.8560000001</v>
          </cell>
          <cell r="L229">
            <v>0</v>
          </cell>
          <cell r="M229">
            <v>692.86</v>
          </cell>
          <cell r="N229">
            <v>0</v>
          </cell>
          <cell r="O229">
            <v>3465665.716</v>
          </cell>
          <cell r="P229">
            <v>3465665.716</v>
          </cell>
          <cell r="Q229">
            <v>0</v>
          </cell>
          <cell r="R229" t="str">
            <v>ORIX</v>
          </cell>
          <cell r="S229" t="str">
            <v>NOV</v>
          </cell>
        </row>
        <row r="230">
          <cell r="A230">
            <v>226</v>
          </cell>
          <cell r="B230">
            <v>516</v>
          </cell>
          <cell r="C230" t="str">
            <v>PPL</v>
          </cell>
          <cell r="D230">
            <v>39029</v>
          </cell>
          <cell r="E230">
            <v>39035</v>
          </cell>
          <cell r="F230" t="str">
            <v>P</v>
          </cell>
          <cell r="G230">
            <v>40000</v>
          </cell>
          <cell r="H230">
            <v>249</v>
          </cell>
          <cell r="I230">
            <v>9960000</v>
          </cell>
          <cell r="J230">
            <v>1992</v>
          </cell>
          <cell r="K230">
            <v>9961992</v>
          </cell>
          <cell r="L230">
            <v>0</v>
          </cell>
          <cell r="M230">
            <v>9960</v>
          </cell>
          <cell r="N230">
            <v>0</v>
          </cell>
          <cell r="O230">
            <v>9971952</v>
          </cell>
          <cell r="P230">
            <v>9971952</v>
          </cell>
          <cell r="Q230">
            <v>0</v>
          </cell>
          <cell r="R230" t="str">
            <v>IFSL</v>
          </cell>
          <cell r="S230" t="str">
            <v>NOV</v>
          </cell>
        </row>
        <row r="231">
          <cell r="A231">
            <v>227</v>
          </cell>
          <cell r="B231">
            <v>514</v>
          </cell>
          <cell r="C231" t="str">
            <v>BAF</v>
          </cell>
          <cell r="D231">
            <v>39029</v>
          </cell>
          <cell r="E231">
            <v>39035</v>
          </cell>
          <cell r="F231" t="str">
            <v>P</v>
          </cell>
          <cell r="G231">
            <v>10000</v>
          </cell>
          <cell r="H231">
            <v>49.8</v>
          </cell>
          <cell r="I231">
            <v>498000</v>
          </cell>
          <cell r="J231">
            <v>99.600000000000009</v>
          </cell>
          <cell r="K231">
            <v>498099.6</v>
          </cell>
          <cell r="L231">
            <v>0</v>
          </cell>
          <cell r="M231">
            <v>500</v>
          </cell>
          <cell r="N231">
            <v>0</v>
          </cell>
          <cell r="O231">
            <v>498599.6</v>
          </cell>
          <cell r="P231">
            <v>498599.6</v>
          </cell>
          <cell r="Q231">
            <v>0</v>
          </cell>
          <cell r="R231" t="str">
            <v>IFSL</v>
          </cell>
          <cell r="S231" t="str">
            <v>NOV</v>
          </cell>
        </row>
        <row r="232">
          <cell r="A232">
            <v>228</v>
          </cell>
          <cell r="B232">
            <v>520</v>
          </cell>
          <cell r="C232" t="str">
            <v>PPL</v>
          </cell>
          <cell r="D232">
            <v>39029</v>
          </cell>
          <cell r="E232">
            <v>39035</v>
          </cell>
          <cell r="F232" t="str">
            <v>S</v>
          </cell>
          <cell r="G232">
            <v>-30000</v>
          </cell>
          <cell r="H232">
            <v>-250.95</v>
          </cell>
          <cell r="I232">
            <v>-7528500</v>
          </cell>
          <cell r="J232">
            <v>752.85</v>
          </cell>
          <cell r="K232">
            <v>-7527747.1500000004</v>
          </cell>
          <cell r="L232">
            <v>0</v>
          </cell>
          <cell r="M232">
            <v>0</v>
          </cell>
          <cell r="N232">
            <v>250.95</v>
          </cell>
          <cell r="O232">
            <v>-7528500</v>
          </cell>
          <cell r="P232">
            <v>-7488753</v>
          </cell>
          <cell r="Q232">
            <v>39747</v>
          </cell>
          <cell r="R232" t="str">
            <v>IFSL</v>
          </cell>
          <cell r="S232" t="str">
            <v>nov</v>
          </cell>
        </row>
        <row r="233">
          <cell r="A233">
            <v>229</v>
          </cell>
          <cell r="B233">
            <v>518</v>
          </cell>
          <cell r="C233" t="str">
            <v>BOP</v>
          </cell>
          <cell r="D233">
            <v>39029</v>
          </cell>
          <cell r="E233">
            <v>39035</v>
          </cell>
          <cell r="F233" t="str">
            <v>P</v>
          </cell>
          <cell r="G233">
            <v>10000</v>
          </cell>
          <cell r="H233">
            <v>100.05</v>
          </cell>
          <cell r="I233">
            <v>1000500</v>
          </cell>
          <cell r="J233">
            <v>200.10000000000002</v>
          </cell>
          <cell r="K233">
            <v>1000700.1</v>
          </cell>
          <cell r="L233">
            <v>0</v>
          </cell>
          <cell r="M233">
            <v>1001</v>
          </cell>
          <cell r="N233">
            <v>0</v>
          </cell>
          <cell r="O233">
            <v>1001701.1</v>
          </cell>
          <cell r="P233">
            <v>1001701.1</v>
          </cell>
          <cell r="Q233">
            <v>0</v>
          </cell>
          <cell r="R233" t="str">
            <v>IFSL</v>
          </cell>
          <cell r="S233" t="str">
            <v>NOV</v>
          </cell>
        </row>
        <row r="234">
          <cell r="A234">
            <v>230</v>
          </cell>
          <cell r="B234">
            <v>522</v>
          </cell>
          <cell r="C234" t="str">
            <v>BOP</v>
          </cell>
          <cell r="D234">
            <v>39029</v>
          </cell>
          <cell r="E234">
            <v>39035</v>
          </cell>
          <cell r="F234" t="str">
            <v>S</v>
          </cell>
          <cell r="G234">
            <v>-10000</v>
          </cell>
          <cell r="H234">
            <v>-101.75</v>
          </cell>
          <cell r="I234">
            <v>-1017500</v>
          </cell>
          <cell r="J234">
            <v>101.75</v>
          </cell>
          <cell r="K234">
            <v>-1017398.25</v>
          </cell>
          <cell r="L234">
            <v>0</v>
          </cell>
          <cell r="M234">
            <v>0</v>
          </cell>
          <cell r="N234">
            <v>101.75</v>
          </cell>
          <cell r="O234">
            <v>-1017500</v>
          </cell>
          <cell r="P234">
            <v>-1001701.1</v>
          </cell>
          <cell r="Q234">
            <v>15798.900000000023</v>
          </cell>
          <cell r="R234" t="str">
            <v>IFSL</v>
          </cell>
          <cell r="S234" t="str">
            <v>nov</v>
          </cell>
        </row>
        <row r="235">
          <cell r="A235">
            <v>231</v>
          </cell>
          <cell r="B235">
            <v>515</v>
          </cell>
          <cell r="C235" t="str">
            <v>FFBQ</v>
          </cell>
          <cell r="D235">
            <v>39029</v>
          </cell>
          <cell r="E235">
            <v>39035</v>
          </cell>
          <cell r="F235" t="str">
            <v>P</v>
          </cell>
          <cell r="G235">
            <v>10000</v>
          </cell>
          <cell r="H235">
            <v>29.1</v>
          </cell>
          <cell r="I235">
            <v>291000</v>
          </cell>
          <cell r="J235">
            <v>58.2</v>
          </cell>
          <cell r="K235">
            <v>291058.2</v>
          </cell>
          <cell r="L235">
            <v>0</v>
          </cell>
          <cell r="M235">
            <v>0</v>
          </cell>
          <cell r="N235">
            <v>0</v>
          </cell>
          <cell r="O235">
            <v>291058.2</v>
          </cell>
          <cell r="P235">
            <v>291058.2</v>
          </cell>
          <cell r="Q235">
            <v>0</v>
          </cell>
          <cell r="R235" t="str">
            <v>FNE</v>
          </cell>
          <cell r="S235" t="str">
            <v>NOV</v>
          </cell>
        </row>
        <row r="236">
          <cell r="A236">
            <v>232</v>
          </cell>
          <cell r="B236">
            <v>522</v>
          </cell>
          <cell r="C236" t="str">
            <v>FFBQ</v>
          </cell>
          <cell r="D236">
            <v>39029</v>
          </cell>
          <cell r="E236">
            <v>39035</v>
          </cell>
          <cell r="F236" t="str">
            <v>S</v>
          </cell>
          <cell r="G236">
            <v>-10000</v>
          </cell>
          <cell r="H236">
            <v>-30.3</v>
          </cell>
          <cell r="I236">
            <v>-303000</v>
          </cell>
          <cell r="J236">
            <v>30.3</v>
          </cell>
          <cell r="K236">
            <v>-302969.7</v>
          </cell>
          <cell r="L236">
            <v>0</v>
          </cell>
          <cell r="M236">
            <v>500</v>
          </cell>
          <cell r="N236">
            <v>30.3</v>
          </cell>
          <cell r="O236">
            <v>-303000</v>
          </cell>
          <cell r="P236">
            <v>-291058.2</v>
          </cell>
          <cell r="Q236">
            <v>11941.799999999988</v>
          </cell>
          <cell r="R236" t="str">
            <v>FNE</v>
          </cell>
          <cell r="S236" t="str">
            <v>nov</v>
          </cell>
        </row>
        <row r="237">
          <cell r="A237">
            <v>233</v>
          </cell>
          <cell r="B237">
            <v>517</v>
          </cell>
          <cell r="C237" t="str">
            <v>BOP</v>
          </cell>
          <cell r="D237">
            <v>39029</v>
          </cell>
          <cell r="E237">
            <v>39035</v>
          </cell>
          <cell r="F237" t="str">
            <v>P</v>
          </cell>
          <cell r="G237">
            <v>10000</v>
          </cell>
          <cell r="H237">
            <v>99.7</v>
          </cell>
          <cell r="I237">
            <v>997000</v>
          </cell>
          <cell r="J237">
            <v>199.4</v>
          </cell>
          <cell r="K237">
            <v>997199.4</v>
          </cell>
          <cell r="L237">
            <v>0</v>
          </cell>
          <cell r="M237">
            <v>0</v>
          </cell>
          <cell r="N237">
            <v>0</v>
          </cell>
          <cell r="O237">
            <v>997199.4</v>
          </cell>
          <cell r="P237">
            <v>997199.4</v>
          </cell>
          <cell r="Q237">
            <v>0</v>
          </cell>
          <cell r="R237" t="str">
            <v>FCEL</v>
          </cell>
          <cell r="S237" t="str">
            <v>NOV</v>
          </cell>
        </row>
        <row r="238">
          <cell r="A238">
            <v>234</v>
          </cell>
          <cell r="B238">
            <v>521</v>
          </cell>
          <cell r="C238" t="str">
            <v>BOP</v>
          </cell>
          <cell r="D238">
            <v>39029</v>
          </cell>
          <cell r="E238">
            <v>39035</v>
          </cell>
          <cell r="F238" t="str">
            <v>S</v>
          </cell>
          <cell r="G238">
            <v>-10000</v>
          </cell>
          <cell r="H238">
            <v>-101.25</v>
          </cell>
          <cell r="I238">
            <v>-1012500</v>
          </cell>
          <cell r="J238">
            <v>101.25</v>
          </cell>
          <cell r="K238">
            <v>-1012398.75</v>
          </cell>
          <cell r="L238">
            <v>0</v>
          </cell>
          <cell r="M238">
            <v>1012.5</v>
          </cell>
          <cell r="N238">
            <v>101.25</v>
          </cell>
          <cell r="O238">
            <v>-1012500</v>
          </cell>
          <cell r="P238">
            <v>-997199.4</v>
          </cell>
          <cell r="Q238">
            <v>15300.599999999977</v>
          </cell>
          <cell r="R238" t="str">
            <v>FCEL</v>
          </cell>
          <cell r="S238" t="str">
            <v>nov</v>
          </cell>
        </row>
        <row r="239">
          <cell r="A239">
            <v>235</v>
          </cell>
          <cell r="B239">
            <v>540</v>
          </cell>
          <cell r="C239" t="str">
            <v>BAF</v>
          </cell>
          <cell r="D239">
            <v>39031</v>
          </cell>
          <cell r="E239">
            <v>39036</v>
          </cell>
          <cell r="F239" t="str">
            <v>P</v>
          </cell>
          <cell r="G239">
            <v>10000</v>
          </cell>
          <cell r="H239">
            <v>48.85</v>
          </cell>
          <cell r="I239">
            <v>488500</v>
          </cell>
          <cell r="J239">
            <v>97.7</v>
          </cell>
          <cell r="K239">
            <v>488597.7</v>
          </cell>
          <cell r="L239">
            <v>0</v>
          </cell>
          <cell r="M239">
            <v>732.8</v>
          </cell>
          <cell r="N239">
            <v>0</v>
          </cell>
          <cell r="O239">
            <v>489330.5</v>
          </cell>
          <cell r="P239">
            <v>489330.5</v>
          </cell>
          <cell r="Q239">
            <v>0</v>
          </cell>
          <cell r="R239" t="str">
            <v>fcel</v>
          </cell>
          <cell r="S239" t="str">
            <v>NOV</v>
          </cell>
        </row>
        <row r="240">
          <cell r="A240">
            <v>236</v>
          </cell>
          <cell r="B240">
            <v>539</v>
          </cell>
          <cell r="C240" t="str">
            <v>BOP</v>
          </cell>
          <cell r="D240">
            <v>39031</v>
          </cell>
          <cell r="E240">
            <v>39036</v>
          </cell>
          <cell r="F240" t="str">
            <v>P</v>
          </cell>
          <cell r="G240">
            <v>25000</v>
          </cell>
          <cell r="H240">
            <v>100</v>
          </cell>
          <cell r="I240">
            <v>2500000</v>
          </cell>
          <cell r="J240">
            <v>500</v>
          </cell>
          <cell r="K240">
            <v>2500500</v>
          </cell>
          <cell r="L240">
            <v>0</v>
          </cell>
          <cell r="M240">
            <v>2500</v>
          </cell>
          <cell r="N240">
            <v>0</v>
          </cell>
          <cell r="O240">
            <v>2503000</v>
          </cell>
          <cell r="P240">
            <v>2503000</v>
          </cell>
          <cell r="Q240">
            <v>0</v>
          </cell>
          <cell r="R240" t="str">
            <v>FNE</v>
          </cell>
          <cell r="S240" t="str">
            <v>NOV</v>
          </cell>
        </row>
        <row r="241">
          <cell r="A241">
            <v>237</v>
          </cell>
          <cell r="B241">
            <v>542</v>
          </cell>
          <cell r="C241" t="str">
            <v>PPL</v>
          </cell>
          <cell r="D241">
            <v>39031</v>
          </cell>
          <cell r="E241">
            <v>39036</v>
          </cell>
          <cell r="F241" t="str">
            <v>P</v>
          </cell>
          <cell r="G241">
            <v>15000</v>
          </cell>
          <cell r="H241">
            <v>242.16666666666666</v>
          </cell>
          <cell r="I241">
            <v>3632500</v>
          </cell>
          <cell r="J241">
            <v>726.5</v>
          </cell>
          <cell r="K241">
            <v>3633226.5</v>
          </cell>
          <cell r="L241">
            <v>0</v>
          </cell>
          <cell r="M241">
            <v>1207.5</v>
          </cell>
          <cell r="N241">
            <v>0</v>
          </cell>
          <cell r="O241">
            <v>3634434</v>
          </cell>
          <cell r="P241">
            <v>3634434</v>
          </cell>
          <cell r="Q241">
            <v>0</v>
          </cell>
          <cell r="R241" t="str">
            <v>FNE</v>
          </cell>
          <cell r="S241" t="str">
            <v>NOV</v>
          </cell>
        </row>
        <row r="242">
          <cell r="A242">
            <v>238</v>
          </cell>
          <cell r="B242">
            <v>541</v>
          </cell>
          <cell r="C242" t="str">
            <v>ffbq</v>
          </cell>
          <cell r="D242">
            <v>39031</v>
          </cell>
          <cell r="E242">
            <v>39034</v>
          </cell>
          <cell r="F242" t="str">
            <v>S</v>
          </cell>
          <cell r="G242">
            <v>-10000</v>
          </cell>
          <cell r="H242">
            <v>-30.5</v>
          </cell>
          <cell r="I242">
            <v>-305000</v>
          </cell>
          <cell r="J242">
            <v>30.5</v>
          </cell>
          <cell r="K242">
            <v>-304969.5</v>
          </cell>
          <cell r="L242">
            <v>0</v>
          </cell>
          <cell r="M242">
            <v>500</v>
          </cell>
          <cell r="N242">
            <v>30.5</v>
          </cell>
          <cell r="O242">
            <v>-305000</v>
          </cell>
          <cell r="P242">
            <v>-294525</v>
          </cell>
          <cell r="Q242">
            <v>10475</v>
          </cell>
          <cell r="R242" t="str">
            <v>fne</v>
          </cell>
          <cell r="S242" t="str">
            <v>nov</v>
          </cell>
        </row>
        <row r="243">
          <cell r="A243">
            <v>239</v>
          </cell>
          <cell r="B243">
            <v>543</v>
          </cell>
          <cell r="C243" t="str">
            <v>PPL</v>
          </cell>
          <cell r="D243">
            <v>39031</v>
          </cell>
          <cell r="E243">
            <v>39005</v>
          </cell>
          <cell r="F243" t="str">
            <v>S</v>
          </cell>
          <cell r="G243">
            <v>-10000</v>
          </cell>
          <cell r="H243">
            <v>-244</v>
          </cell>
          <cell r="I243">
            <v>-2440000</v>
          </cell>
          <cell r="J243">
            <v>244</v>
          </cell>
          <cell r="K243">
            <v>-2439756</v>
          </cell>
          <cell r="L243">
            <v>0</v>
          </cell>
          <cell r="M243">
            <v>2440</v>
          </cell>
          <cell r="N243">
            <v>244</v>
          </cell>
          <cell r="O243">
            <v>-2440000</v>
          </cell>
          <cell r="P243">
            <v>-2491466</v>
          </cell>
          <cell r="Q243">
            <v>-51466</v>
          </cell>
          <cell r="R243" t="str">
            <v>FNE</v>
          </cell>
          <cell r="S243" t="str">
            <v>NOV</v>
          </cell>
        </row>
        <row r="244">
          <cell r="A244">
            <v>240</v>
          </cell>
          <cell r="B244">
            <v>557</v>
          </cell>
          <cell r="C244" t="str">
            <v>BAF</v>
          </cell>
          <cell r="D244">
            <v>39034</v>
          </cell>
          <cell r="E244">
            <v>39037</v>
          </cell>
          <cell r="F244" t="str">
            <v>P</v>
          </cell>
          <cell r="G244">
            <v>10000</v>
          </cell>
          <cell r="H244">
            <v>48.55</v>
          </cell>
          <cell r="I244">
            <v>485500</v>
          </cell>
          <cell r="J244">
            <v>97.100000000000009</v>
          </cell>
          <cell r="K244">
            <v>485597.1</v>
          </cell>
          <cell r="L244">
            <v>0</v>
          </cell>
          <cell r="M244">
            <v>728</v>
          </cell>
          <cell r="N244">
            <v>0</v>
          </cell>
          <cell r="O244">
            <v>486325.1</v>
          </cell>
          <cell r="P244">
            <v>486325.1</v>
          </cell>
          <cell r="Q244">
            <v>0</v>
          </cell>
          <cell r="R244" t="str">
            <v>ICAP</v>
          </cell>
          <cell r="S244" t="str">
            <v>NOV</v>
          </cell>
        </row>
        <row r="245">
          <cell r="A245">
            <v>241</v>
          </cell>
          <cell r="B245">
            <v>556</v>
          </cell>
          <cell r="C245" t="str">
            <v>BOP</v>
          </cell>
          <cell r="D245">
            <v>39034</v>
          </cell>
          <cell r="E245">
            <v>39037</v>
          </cell>
          <cell r="F245" t="str">
            <v>P</v>
          </cell>
          <cell r="G245">
            <v>20000</v>
          </cell>
          <cell r="H245">
            <v>99.775000000000006</v>
          </cell>
          <cell r="I245">
            <v>1995500</v>
          </cell>
          <cell r="J245">
            <v>399.1</v>
          </cell>
          <cell r="K245">
            <v>1995899.1</v>
          </cell>
          <cell r="L245">
            <v>0</v>
          </cell>
          <cell r="M245">
            <v>0</v>
          </cell>
          <cell r="N245">
            <v>0</v>
          </cell>
          <cell r="O245">
            <v>1995899.1</v>
          </cell>
          <cell r="P245">
            <v>1995899.1</v>
          </cell>
          <cell r="Q245">
            <v>0</v>
          </cell>
          <cell r="R245" t="str">
            <v>FNE</v>
          </cell>
          <cell r="S245" t="str">
            <v>NOV</v>
          </cell>
        </row>
        <row r="246">
          <cell r="A246">
            <v>242</v>
          </cell>
          <cell r="B246">
            <v>558</v>
          </cell>
          <cell r="C246" t="str">
            <v>PPL</v>
          </cell>
          <cell r="D246">
            <v>39034</v>
          </cell>
          <cell r="E246">
            <v>39037</v>
          </cell>
          <cell r="F246" t="str">
            <v>S</v>
          </cell>
          <cell r="G246">
            <v>-32800</v>
          </cell>
          <cell r="H246">
            <v>-101.27423780487806</v>
          </cell>
          <cell r="I246">
            <v>-3321795</v>
          </cell>
          <cell r="J246">
            <v>332.17950000000002</v>
          </cell>
          <cell r="K246">
            <v>-3321462.8204999999</v>
          </cell>
          <cell r="L246">
            <v>0</v>
          </cell>
          <cell r="M246">
            <v>3321.79</v>
          </cell>
          <cell r="N246">
            <v>101.27423780487806</v>
          </cell>
          <cell r="O246">
            <v>-3321795</v>
          </cell>
          <cell r="P246">
            <v>-3279586.72</v>
          </cell>
          <cell r="Q246">
            <v>42208.279999999795</v>
          </cell>
          <cell r="R246" t="str">
            <v>FNE</v>
          </cell>
          <cell r="S246" t="str">
            <v>NOV</v>
          </cell>
        </row>
        <row r="247">
          <cell r="A247">
            <v>243</v>
          </cell>
          <cell r="B247">
            <v>559</v>
          </cell>
          <cell r="C247" t="str">
            <v>FFC</v>
          </cell>
          <cell r="D247">
            <v>39034</v>
          </cell>
          <cell r="E247">
            <v>39037</v>
          </cell>
          <cell r="F247" t="str">
            <v>S</v>
          </cell>
          <cell r="G247">
            <v>-5000</v>
          </cell>
          <cell r="H247">
            <v>-118.5</v>
          </cell>
          <cell r="I247">
            <v>-592500</v>
          </cell>
          <cell r="J247">
            <v>59.25</v>
          </cell>
          <cell r="K247">
            <v>-592440.75</v>
          </cell>
          <cell r="L247">
            <v>0</v>
          </cell>
          <cell r="M247">
            <v>592.5</v>
          </cell>
          <cell r="N247">
            <v>118.5</v>
          </cell>
          <cell r="O247">
            <v>-592500</v>
          </cell>
          <cell r="P247">
            <v>-586061</v>
          </cell>
          <cell r="Q247">
            <v>6439</v>
          </cell>
          <cell r="R247" t="str">
            <v>FNE</v>
          </cell>
          <cell r="S247" t="str">
            <v>NOV</v>
          </cell>
        </row>
        <row r="248">
          <cell r="A248">
            <v>244</v>
          </cell>
          <cell r="B248">
            <v>554</v>
          </cell>
          <cell r="C248" t="str">
            <v>BOP</v>
          </cell>
          <cell r="D248">
            <v>39034</v>
          </cell>
          <cell r="E248">
            <v>39037</v>
          </cell>
          <cell r="F248" t="str">
            <v>P</v>
          </cell>
          <cell r="G248">
            <v>15000</v>
          </cell>
          <cell r="H248">
            <v>242</v>
          </cell>
          <cell r="I248">
            <v>3630000</v>
          </cell>
          <cell r="J248">
            <v>726</v>
          </cell>
          <cell r="K248">
            <v>3630726</v>
          </cell>
          <cell r="L248">
            <v>0</v>
          </cell>
          <cell r="M248">
            <v>3630</v>
          </cell>
          <cell r="N248">
            <v>0</v>
          </cell>
          <cell r="O248">
            <v>3634356</v>
          </cell>
          <cell r="P248">
            <v>3634356</v>
          </cell>
          <cell r="Q248">
            <v>0</v>
          </cell>
          <cell r="R248" t="str">
            <v>JS</v>
          </cell>
          <cell r="S248" t="str">
            <v>NOV</v>
          </cell>
        </row>
        <row r="249">
          <cell r="A249">
            <v>245</v>
          </cell>
          <cell r="B249">
            <v>555</v>
          </cell>
          <cell r="C249" t="str">
            <v>PPL</v>
          </cell>
          <cell r="D249">
            <v>39034</v>
          </cell>
          <cell r="E249">
            <v>39037</v>
          </cell>
          <cell r="F249" t="str">
            <v>S</v>
          </cell>
          <cell r="G249">
            <v>-15000</v>
          </cell>
          <cell r="H249">
            <v>-244</v>
          </cell>
          <cell r="I249">
            <v>-3660000</v>
          </cell>
          <cell r="J249">
            <v>366</v>
          </cell>
          <cell r="K249">
            <v>-3659634</v>
          </cell>
          <cell r="L249">
            <v>0</v>
          </cell>
          <cell r="M249">
            <v>592.5</v>
          </cell>
          <cell r="N249">
            <v>244</v>
          </cell>
          <cell r="O249">
            <v>-3660000</v>
          </cell>
          <cell r="P249">
            <v>-3634356</v>
          </cell>
          <cell r="Q249">
            <v>25644</v>
          </cell>
          <cell r="R249" t="str">
            <v>JS</v>
          </cell>
          <cell r="S249" t="str">
            <v>NOV</v>
          </cell>
        </row>
        <row r="250">
          <cell r="A250">
            <v>246</v>
          </cell>
          <cell r="B250">
            <v>0</v>
          </cell>
          <cell r="C250" t="str">
            <v>FFBQ</v>
          </cell>
          <cell r="D250">
            <v>39034</v>
          </cell>
          <cell r="E250">
            <v>39034</v>
          </cell>
          <cell r="F250" t="str">
            <v>S</v>
          </cell>
          <cell r="G250">
            <v>0</v>
          </cell>
          <cell r="H250" t="e">
            <v>#DIV/0!</v>
          </cell>
          <cell r="I250">
            <v>0</v>
          </cell>
          <cell r="J250">
            <v>0</v>
          </cell>
          <cell r="K250">
            <v>0</v>
          </cell>
          <cell r="L250">
            <v>0</v>
          </cell>
          <cell r="M250">
            <v>0</v>
          </cell>
          <cell r="N250" t="e">
            <v>#DIV/0!</v>
          </cell>
          <cell r="O250">
            <v>0</v>
          </cell>
          <cell r="P250">
            <v>-37500</v>
          </cell>
          <cell r="R250" t="str">
            <v>DIVIDEND</v>
          </cell>
          <cell r="S250" t="str">
            <v>NOV</v>
          </cell>
        </row>
        <row r="251">
          <cell r="A251">
            <v>247</v>
          </cell>
          <cell r="B251">
            <v>575</v>
          </cell>
          <cell r="C251" t="str">
            <v>POL</v>
          </cell>
          <cell r="D251">
            <v>39035</v>
          </cell>
          <cell r="E251">
            <v>39038</v>
          </cell>
          <cell r="F251" t="str">
            <v>P</v>
          </cell>
          <cell r="G251">
            <v>37600</v>
          </cell>
          <cell r="H251">
            <v>342.97287234042551</v>
          </cell>
          <cell r="I251">
            <v>12895780</v>
          </cell>
          <cell r="J251">
            <v>2579.1559999999999</v>
          </cell>
          <cell r="K251">
            <v>12898359.155999999</v>
          </cell>
          <cell r="L251">
            <v>0</v>
          </cell>
          <cell r="M251">
            <v>2236.16</v>
          </cell>
          <cell r="N251">
            <v>0</v>
          </cell>
          <cell r="O251">
            <v>12900595.316</v>
          </cell>
          <cell r="P251">
            <v>12900595.316</v>
          </cell>
          <cell r="Q251">
            <v>0</v>
          </cell>
          <cell r="R251" t="str">
            <v>ORIX</v>
          </cell>
          <cell r="S251" t="str">
            <v>NOV</v>
          </cell>
        </row>
        <row r="252">
          <cell r="A252">
            <v>248</v>
          </cell>
          <cell r="B252">
            <v>577</v>
          </cell>
          <cell r="C252" t="str">
            <v>POL</v>
          </cell>
          <cell r="D252">
            <v>39035</v>
          </cell>
          <cell r="E252">
            <v>39038</v>
          </cell>
          <cell r="F252" t="str">
            <v>P</v>
          </cell>
          <cell r="G252">
            <v>25000</v>
          </cell>
          <cell r="H252">
            <v>343.11200000000002</v>
          </cell>
          <cell r="I252">
            <v>8577800</v>
          </cell>
          <cell r="J252">
            <v>1715.5600000000002</v>
          </cell>
          <cell r="K252">
            <v>8579515.5600000005</v>
          </cell>
          <cell r="L252">
            <v>0</v>
          </cell>
          <cell r="M252">
            <v>17155.599999999999</v>
          </cell>
          <cell r="N252">
            <v>0</v>
          </cell>
          <cell r="O252">
            <v>8596671.1600000001</v>
          </cell>
          <cell r="P252">
            <v>8596671.1600000001</v>
          </cell>
          <cell r="Q252">
            <v>0</v>
          </cell>
          <cell r="R252" t="str">
            <v>AHL</v>
          </cell>
          <cell r="S252" t="str">
            <v>NOV</v>
          </cell>
        </row>
        <row r="253">
          <cell r="A253">
            <v>249</v>
          </cell>
          <cell r="B253">
            <v>574</v>
          </cell>
          <cell r="C253" t="str">
            <v>POL</v>
          </cell>
          <cell r="D253">
            <v>39035</v>
          </cell>
          <cell r="E253">
            <v>39038</v>
          </cell>
          <cell r="F253" t="str">
            <v>P</v>
          </cell>
          <cell r="G253">
            <v>23200</v>
          </cell>
          <cell r="H253">
            <v>344.24116379310345</v>
          </cell>
          <cell r="I253">
            <v>7986395</v>
          </cell>
          <cell r="J253">
            <v>1597.279</v>
          </cell>
          <cell r="K253">
            <v>7987992.2790000001</v>
          </cell>
          <cell r="L253">
            <v>0</v>
          </cell>
          <cell r="M253">
            <v>7986.4</v>
          </cell>
          <cell r="N253">
            <v>0</v>
          </cell>
          <cell r="O253">
            <v>7995978.6790000005</v>
          </cell>
          <cell r="P253">
            <v>7995978.6790000005</v>
          </cell>
          <cell r="Q253">
            <v>0</v>
          </cell>
          <cell r="R253" t="str">
            <v>FNE</v>
          </cell>
          <cell r="S253" t="str">
            <v>NOV</v>
          </cell>
        </row>
        <row r="254">
          <cell r="A254">
            <v>250</v>
          </cell>
          <cell r="B254">
            <v>573</v>
          </cell>
          <cell r="C254" t="str">
            <v>PPL</v>
          </cell>
          <cell r="D254">
            <v>39035</v>
          </cell>
          <cell r="E254">
            <v>39038</v>
          </cell>
          <cell r="F254" t="str">
            <v>P</v>
          </cell>
          <cell r="G254">
            <v>10000</v>
          </cell>
          <cell r="H254">
            <v>244</v>
          </cell>
          <cell r="I254">
            <v>2440000</v>
          </cell>
          <cell r="J254">
            <v>488</v>
          </cell>
          <cell r="K254">
            <v>2440488</v>
          </cell>
          <cell r="L254">
            <v>0</v>
          </cell>
          <cell r="M254">
            <v>0</v>
          </cell>
          <cell r="N254">
            <v>0</v>
          </cell>
          <cell r="O254">
            <v>2440488</v>
          </cell>
          <cell r="P254">
            <v>2440488</v>
          </cell>
          <cell r="Q254">
            <v>0</v>
          </cell>
          <cell r="R254" t="str">
            <v>FNE</v>
          </cell>
          <cell r="S254" t="str">
            <v>NOV</v>
          </cell>
        </row>
        <row r="255">
          <cell r="A255">
            <v>251</v>
          </cell>
          <cell r="B255">
            <v>576</v>
          </cell>
          <cell r="C255" t="str">
            <v>POL</v>
          </cell>
          <cell r="D255">
            <v>39035</v>
          </cell>
          <cell r="E255">
            <v>39038</v>
          </cell>
          <cell r="F255" t="str">
            <v>S</v>
          </cell>
          <cell r="G255">
            <v>-5000</v>
          </cell>
          <cell r="H255">
            <v>-343.5</v>
          </cell>
          <cell r="I255">
            <v>-1717500</v>
          </cell>
          <cell r="J255">
            <v>171.75</v>
          </cell>
          <cell r="K255">
            <v>-1717328.25</v>
          </cell>
          <cell r="L255">
            <v>0</v>
          </cell>
          <cell r="M255">
            <v>0</v>
          </cell>
          <cell r="N255">
            <v>343.5</v>
          </cell>
          <cell r="O255">
            <v>-1717500</v>
          </cell>
          <cell r="P255">
            <v>-1720193.5</v>
          </cell>
          <cell r="Q255">
            <v>-2693.5</v>
          </cell>
          <cell r="R255" t="str">
            <v>ORIX</v>
          </cell>
          <cell r="S255" t="str">
            <v>NOV</v>
          </cell>
        </row>
        <row r="256">
          <cell r="A256">
            <v>252</v>
          </cell>
          <cell r="B256">
            <v>572</v>
          </cell>
          <cell r="C256" t="str">
            <v>BOP</v>
          </cell>
          <cell r="D256">
            <v>39035</v>
          </cell>
          <cell r="E256">
            <v>39038</v>
          </cell>
          <cell r="F256" t="str">
            <v>S</v>
          </cell>
          <cell r="G256">
            <v>-4000</v>
          </cell>
          <cell r="H256">
            <v>-101.2</v>
          </cell>
          <cell r="I256">
            <v>-404800</v>
          </cell>
          <cell r="J256">
            <v>40.480000000000004</v>
          </cell>
          <cell r="K256">
            <v>-404759.52</v>
          </cell>
          <cell r="L256">
            <v>0</v>
          </cell>
          <cell r="M256">
            <v>404.8</v>
          </cell>
          <cell r="N256">
            <v>101.2</v>
          </cell>
          <cell r="O256">
            <v>-404800</v>
          </cell>
          <cell r="P256">
            <v>-399949.6</v>
          </cell>
          <cell r="Q256">
            <v>4850.4000000000233</v>
          </cell>
          <cell r="R256" t="str">
            <v>FNE</v>
          </cell>
          <cell r="S256" t="str">
            <v>NOV</v>
          </cell>
        </row>
        <row r="257">
          <cell r="A257">
            <v>253</v>
          </cell>
          <cell r="B257">
            <v>579</v>
          </cell>
          <cell r="C257" t="str">
            <v>NBP</v>
          </cell>
          <cell r="D257">
            <v>39035</v>
          </cell>
          <cell r="E257">
            <v>39038</v>
          </cell>
          <cell r="F257" t="str">
            <v>S</v>
          </cell>
          <cell r="G257">
            <v>-10000</v>
          </cell>
          <cell r="H257">
            <v>-259.92500000000001</v>
          </cell>
          <cell r="I257">
            <v>-2599250</v>
          </cell>
          <cell r="J257">
            <v>259.92500000000001</v>
          </cell>
          <cell r="K257">
            <v>-2598990.0750000002</v>
          </cell>
          <cell r="L257">
            <v>0</v>
          </cell>
          <cell r="M257">
            <v>2599.25</v>
          </cell>
          <cell r="N257">
            <v>259.92500000000001</v>
          </cell>
          <cell r="O257">
            <v>-2599250</v>
          </cell>
          <cell r="P257">
            <v>-2740981</v>
          </cell>
          <cell r="Q257">
            <v>-141731</v>
          </cell>
          <cell r="R257" t="str">
            <v>FNE</v>
          </cell>
          <cell r="S257" t="str">
            <v>NOV</v>
          </cell>
        </row>
        <row r="258">
          <cell r="A258">
            <v>254</v>
          </cell>
          <cell r="B258">
            <v>578</v>
          </cell>
          <cell r="C258" t="str">
            <v>PPL</v>
          </cell>
          <cell r="D258">
            <v>39035</v>
          </cell>
          <cell r="E258">
            <v>39038</v>
          </cell>
          <cell r="F258" t="str">
            <v>S</v>
          </cell>
          <cell r="G258">
            <v>-20000</v>
          </cell>
          <cell r="H258">
            <v>-244.97499999999999</v>
          </cell>
          <cell r="I258">
            <v>-4899500</v>
          </cell>
          <cell r="J258">
            <v>489.95000000000005</v>
          </cell>
          <cell r="K258">
            <v>-4899010.05</v>
          </cell>
          <cell r="L258">
            <v>0</v>
          </cell>
          <cell r="M258">
            <v>4899.5</v>
          </cell>
          <cell r="N258">
            <v>244.97499999999999</v>
          </cell>
          <cell r="O258">
            <v>-4899500</v>
          </cell>
          <cell r="P258">
            <v>-4978496</v>
          </cell>
          <cell r="Q258">
            <v>-78996</v>
          </cell>
          <cell r="R258" t="str">
            <v>FNE</v>
          </cell>
          <cell r="S258" t="str">
            <v>NOV</v>
          </cell>
        </row>
        <row r="259">
          <cell r="A259">
            <v>255</v>
          </cell>
          <cell r="B259">
            <v>599</v>
          </cell>
          <cell r="C259" t="str">
            <v>BOP</v>
          </cell>
          <cell r="D259">
            <v>39036</v>
          </cell>
          <cell r="E259">
            <v>39041</v>
          </cell>
          <cell r="F259" t="str">
            <v>P</v>
          </cell>
          <cell r="G259">
            <v>12000</v>
          </cell>
          <cell r="H259">
            <v>100.2</v>
          </cell>
          <cell r="I259">
            <v>1202400</v>
          </cell>
          <cell r="J259">
            <v>240.48000000000002</v>
          </cell>
          <cell r="K259">
            <v>1202640.48</v>
          </cell>
          <cell r="L259">
            <v>0</v>
          </cell>
          <cell r="M259">
            <v>0</v>
          </cell>
          <cell r="N259">
            <v>0</v>
          </cell>
          <cell r="O259">
            <v>1202640.48</v>
          </cell>
          <cell r="P259">
            <v>1202640.48</v>
          </cell>
          <cell r="Q259">
            <v>0</v>
          </cell>
          <cell r="R259" t="str">
            <v>ORIX</v>
          </cell>
          <cell r="S259" t="str">
            <v>NOV</v>
          </cell>
        </row>
        <row r="260">
          <cell r="A260">
            <v>256</v>
          </cell>
          <cell r="B260">
            <v>594</v>
          </cell>
          <cell r="C260" t="str">
            <v>POL</v>
          </cell>
          <cell r="D260">
            <v>39036</v>
          </cell>
          <cell r="E260">
            <v>39041</v>
          </cell>
          <cell r="F260" t="str">
            <v>P</v>
          </cell>
          <cell r="G260">
            <v>20000</v>
          </cell>
          <cell r="H260">
            <v>345.97624999999999</v>
          </cell>
          <cell r="I260">
            <v>6919525</v>
          </cell>
          <cell r="J260">
            <v>1383.905</v>
          </cell>
          <cell r="K260">
            <v>6920908.9050000003</v>
          </cell>
          <cell r="L260">
            <v>0</v>
          </cell>
          <cell r="M260">
            <v>6919.55</v>
          </cell>
          <cell r="N260">
            <v>0</v>
          </cell>
          <cell r="O260">
            <v>6927828.4550000001</v>
          </cell>
          <cell r="P260">
            <v>6927828.4550000001</v>
          </cell>
          <cell r="Q260">
            <v>0</v>
          </cell>
          <cell r="R260" t="str">
            <v>IFSL</v>
          </cell>
          <cell r="S260" t="str">
            <v>NOV</v>
          </cell>
        </row>
        <row r="261">
          <cell r="A261">
            <v>257</v>
          </cell>
          <cell r="B261">
            <v>593</v>
          </cell>
          <cell r="C261" t="str">
            <v>PPL</v>
          </cell>
          <cell r="D261">
            <v>39036</v>
          </cell>
          <cell r="E261">
            <v>39041</v>
          </cell>
          <cell r="F261" t="str">
            <v>P</v>
          </cell>
          <cell r="G261">
            <v>30000</v>
          </cell>
          <cell r="H261">
            <v>242.66666666666666</v>
          </cell>
          <cell r="I261">
            <v>7280000</v>
          </cell>
          <cell r="J261">
            <v>1456</v>
          </cell>
          <cell r="K261">
            <v>7281456</v>
          </cell>
          <cell r="L261">
            <v>0</v>
          </cell>
          <cell r="M261">
            <v>2420</v>
          </cell>
          <cell r="N261">
            <v>0</v>
          </cell>
          <cell r="O261">
            <v>7283876</v>
          </cell>
          <cell r="P261">
            <v>7283876</v>
          </cell>
          <cell r="Q261">
            <v>0</v>
          </cell>
          <cell r="R261" t="str">
            <v>NAC</v>
          </cell>
          <cell r="S261" t="str">
            <v>NOV</v>
          </cell>
        </row>
        <row r="262">
          <cell r="A262">
            <v>258</v>
          </cell>
          <cell r="B262">
            <v>595</v>
          </cell>
          <cell r="C262" t="str">
            <v>POL</v>
          </cell>
          <cell r="D262">
            <v>39036</v>
          </cell>
          <cell r="E262">
            <v>39041</v>
          </cell>
          <cell r="F262" t="str">
            <v>P</v>
          </cell>
          <cell r="G262">
            <v>20000</v>
          </cell>
          <cell r="H262">
            <v>346.75</v>
          </cell>
          <cell r="I262">
            <v>6935000</v>
          </cell>
          <cell r="J262">
            <v>1387</v>
          </cell>
          <cell r="K262">
            <v>6936387</v>
          </cell>
          <cell r="L262">
            <v>0</v>
          </cell>
          <cell r="M262">
            <v>13870</v>
          </cell>
          <cell r="N262">
            <v>0</v>
          </cell>
          <cell r="O262">
            <v>6950257</v>
          </cell>
          <cell r="P262">
            <v>6950257</v>
          </cell>
          <cell r="Q262">
            <v>0</v>
          </cell>
          <cell r="R262" t="str">
            <v>AHL</v>
          </cell>
          <cell r="S262" t="str">
            <v>NOV</v>
          </cell>
        </row>
        <row r="263">
          <cell r="A263">
            <v>259</v>
          </cell>
          <cell r="B263">
            <v>602</v>
          </cell>
          <cell r="C263" t="str">
            <v>POL</v>
          </cell>
          <cell r="D263">
            <v>39036</v>
          </cell>
          <cell r="E263">
            <v>39041</v>
          </cell>
          <cell r="F263" t="str">
            <v>P</v>
          </cell>
          <cell r="G263">
            <v>10000</v>
          </cell>
          <cell r="H263">
            <v>345.5</v>
          </cell>
          <cell r="I263">
            <v>3455000</v>
          </cell>
          <cell r="J263">
            <v>691</v>
          </cell>
          <cell r="K263">
            <v>3455691</v>
          </cell>
          <cell r="L263">
            <v>0</v>
          </cell>
          <cell r="M263">
            <v>3455</v>
          </cell>
          <cell r="N263">
            <v>0</v>
          </cell>
          <cell r="O263">
            <v>3459146</v>
          </cell>
          <cell r="P263">
            <v>3459146</v>
          </cell>
          <cell r="Q263">
            <v>0</v>
          </cell>
          <cell r="R263" t="str">
            <v>JS</v>
          </cell>
          <cell r="S263" t="str">
            <v>NOV</v>
          </cell>
        </row>
        <row r="264">
          <cell r="A264">
            <v>260</v>
          </cell>
          <cell r="B264">
            <v>600</v>
          </cell>
          <cell r="C264" t="str">
            <v>BOP</v>
          </cell>
          <cell r="D264">
            <v>39036</v>
          </cell>
          <cell r="E264">
            <v>39041</v>
          </cell>
          <cell r="F264" t="str">
            <v>S</v>
          </cell>
          <cell r="G264">
            <v>-20000</v>
          </cell>
          <cell r="H264">
            <v>-101.2</v>
          </cell>
          <cell r="I264">
            <v>-2024000</v>
          </cell>
          <cell r="J264">
            <v>202.4</v>
          </cell>
          <cell r="K264">
            <v>-2023797.6</v>
          </cell>
          <cell r="L264">
            <v>0</v>
          </cell>
          <cell r="M264">
            <v>404.68</v>
          </cell>
          <cell r="N264">
            <v>101.2</v>
          </cell>
          <cell r="O264">
            <v>-2024000</v>
          </cell>
          <cell r="P264">
            <v>-2000984</v>
          </cell>
          <cell r="Q264">
            <v>23016</v>
          </cell>
          <cell r="R264" t="str">
            <v>ORIX</v>
          </cell>
          <cell r="S264" t="str">
            <v>NOV</v>
          </cell>
        </row>
        <row r="265">
          <cell r="A265">
            <v>261</v>
          </cell>
          <cell r="B265">
            <v>598</v>
          </cell>
          <cell r="C265" t="str">
            <v>ABL</v>
          </cell>
          <cell r="D265">
            <v>39036</v>
          </cell>
          <cell r="E265">
            <v>39041</v>
          </cell>
          <cell r="F265" t="str">
            <v>S</v>
          </cell>
          <cell r="G265">
            <v>-20000</v>
          </cell>
          <cell r="H265">
            <v>-94.75</v>
          </cell>
          <cell r="I265">
            <v>-1895000</v>
          </cell>
          <cell r="J265">
            <v>189.5</v>
          </cell>
          <cell r="K265">
            <v>-1894810.5</v>
          </cell>
          <cell r="L265">
            <v>0</v>
          </cell>
          <cell r="M265">
            <v>2842.5</v>
          </cell>
          <cell r="N265">
            <v>94.75</v>
          </cell>
          <cell r="O265">
            <v>-1895000</v>
          </cell>
          <cell r="P265">
            <v>-1830042</v>
          </cell>
          <cell r="Q265">
            <v>64958</v>
          </cell>
          <cell r="R265" t="str">
            <v>NAC</v>
          </cell>
          <cell r="S265" t="str">
            <v>NOV</v>
          </cell>
        </row>
        <row r="266">
          <cell r="A266">
            <v>262</v>
          </cell>
          <cell r="B266">
            <v>597</v>
          </cell>
          <cell r="C266" t="str">
            <v>POL</v>
          </cell>
          <cell r="D266">
            <v>39036</v>
          </cell>
          <cell r="E266">
            <v>39041</v>
          </cell>
          <cell r="F266" t="str">
            <v>S</v>
          </cell>
          <cell r="G266">
            <v>-10000</v>
          </cell>
          <cell r="H266">
            <v>-347</v>
          </cell>
          <cell r="I266">
            <v>-3470000</v>
          </cell>
          <cell r="J266">
            <v>347</v>
          </cell>
          <cell r="K266">
            <v>-3469653</v>
          </cell>
          <cell r="L266">
            <v>0</v>
          </cell>
          <cell r="M266">
            <v>0</v>
          </cell>
          <cell r="N266">
            <v>347</v>
          </cell>
          <cell r="O266">
            <v>-3470000</v>
          </cell>
          <cell r="P266">
            <v>-3449996</v>
          </cell>
          <cell r="Q266">
            <v>20004</v>
          </cell>
          <cell r="R266" t="str">
            <v>IFSL</v>
          </cell>
          <cell r="S266" t="str">
            <v>NOV</v>
          </cell>
        </row>
        <row r="267">
          <cell r="A267">
            <v>263</v>
          </cell>
          <cell r="B267">
            <v>596</v>
          </cell>
          <cell r="C267" t="str">
            <v>PPL</v>
          </cell>
          <cell r="D267">
            <v>39036</v>
          </cell>
          <cell r="E267">
            <v>39041</v>
          </cell>
          <cell r="F267" t="str">
            <v>S</v>
          </cell>
          <cell r="G267">
            <v>-20000</v>
          </cell>
          <cell r="H267">
            <v>-245</v>
          </cell>
          <cell r="I267">
            <v>-4900000</v>
          </cell>
          <cell r="J267">
            <v>490</v>
          </cell>
          <cell r="K267">
            <v>-4899510</v>
          </cell>
          <cell r="L267">
            <v>0</v>
          </cell>
          <cell r="M267">
            <v>4900</v>
          </cell>
          <cell r="N267">
            <v>245</v>
          </cell>
          <cell r="O267">
            <v>-4900000</v>
          </cell>
          <cell r="P267">
            <v>-4963160</v>
          </cell>
          <cell r="Q267">
            <v>-63160</v>
          </cell>
          <cell r="R267" t="str">
            <v>NAC</v>
          </cell>
          <cell r="S267" t="str">
            <v>NOV</v>
          </cell>
        </row>
        <row r="268">
          <cell r="A268">
            <v>264</v>
          </cell>
          <cell r="B268">
            <v>604</v>
          </cell>
          <cell r="C268" t="str">
            <v>FFBQ</v>
          </cell>
          <cell r="D268">
            <v>39037</v>
          </cell>
          <cell r="E268">
            <v>39042</v>
          </cell>
          <cell r="F268" t="str">
            <v>P</v>
          </cell>
          <cell r="G268">
            <v>10000</v>
          </cell>
          <cell r="H268">
            <v>28.3</v>
          </cell>
          <cell r="I268">
            <v>283000</v>
          </cell>
          <cell r="J268">
            <v>56.6</v>
          </cell>
          <cell r="K268">
            <v>283056.59999999998</v>
          </cell>
          <cell r="L268">
            <v>0</v>
          </cell>
          <cell r="M268">
            <v>500</v>
          </cell>
          <cell r="N268">
            <v>0</v>
          </cell>
          <cell r="O268">
            <v>283556.59999999998</v>
          </cell>
          <cell r="P268">
            <v>283556.59999999998</v>
          </cell>
          <cell r="Q268">
            <v>0</v>
          </cell>
          <cell r="R268" t="str">
            <v>FNE</v>
          </cell>
          <cell r="S268" t="str">
            <v>NOV</v>
          </cell>
        </row>
        <row r="269">
          <cell r="A269">
            <v>265</v>
          </cell>
          <cell r="B269">
            <v>606</v>
          </cell>
          <cell r="C269" t="str">
            <v>NBP</v>
          </cell>
          <cell r="D269">
            <v>39037</v>
          </cell>
          <cell r="E269">
            <v>39042</v>
          </cell>
          <cell r="F269" t="str">
            <v>P</v>
          </cell>
          <cell r="G269">
            <v>13900</v>
          </cell>
          <cell r="H269">
            <v>257.98201438848923</v>
          </cell>
          <cell r="I269">
            <v>3585950</v>
          </cell>
          <cell r="J269">
            <v>717.19</v>
          </cell>
          <cell r="K269">
            <v>3586667.19</v>
          </cell>
          <cell r="L269">
            <v>0</v>
          </cell>
          <cell r="M269">
            <v>0</v>
          </cell>
          <cell r="N269">
            <v>0</v>
          </cell>
          <cell r="O269">
            <v>3586667.19</v>
          </cell>
          <cell r="P269">
            <v>3586667.19</v>
          </cell>
          <cell r="Q269">
            <v>0</v>
          </cell>
          <cell r="R269" t="str">
            <v>FNE</v>
          </cell>
          <cell r="S269" t="str">
            <v>NOV</v>
          </cell>
        </row>
        <row r="270">
          <cell r="A270">
            <v>266</v>
          </cell>
          <cell r="B270">
            <v>603</v>
          </cell>
          <cell r="C270" t="str">
            <v>PPL</v>
          </cell>
          <cell r="D270">
            <v>39037</v>
          </cell>
          <cell r="E270">
            <v>39042</v>
          </cell>
          <cell r="F270" t="str">
            <v>P</v>
          </cell>
          <cell r="G270">
            <v>10000</v>
          </cell>
          <cell r="H270">
            <v>240</v>
          </cell>
          <cell r="I270">
            <v>2400000</v>
          </cell>
          <cell r="J270">
            <v>480</v>
          </cell>
          <cell r="K270">
            <v>2400480</v>
          </cell>
          <cell r="L270">
            <v>0</v>
          </cell>
          <cell r="M270">
            <v>0</v>
          </cell>
          <cell r="N270">
            <v>0</v>
          </cell>
          <cell r="O270">
            <v>2400480</v>
          </cell>
          <cell r="P270">
            <v>2400480</v>
          </cell>
          <cell r="Q270">
            <v>0</v>
          </cell>
          <cell r="R270" t="str">
            <v>FNE</v>
          </cell>
          <cell r="S270" t="str">
            <v>NOV</v>
          </cell>
        </row>
        <row r="271">
          <cell r="A271">
            <v>267</v>
          </cell>
          <cell r="B271">
            <v>610</v>
          </cell>
          <cell r="C271" t="str">
            <v>PPL</v>
          </cell>
          <cell r="D271">
            <v>39037</v>
          </cell>
          <cell r="E271">
            <v>39042</v>
          </cell>
          <cell r="F271" t="str">
            <v>S</v>
          </cell>
          <cell r="G271">
            <v>-10000</v>
          </cell>
          <cell r="H271">
            <v>-242</v>
          </cell>
          <cell r="I271">
            <v>-2420000</v>
          </cell>
          <cell r="J271">
            <v>242</v>
          </cell>
          <cell r="K271">
            <v>-2419758</v>
          </cell>
          <cell r="L271">
            <v>0</v>
          </cell>
          <cell r="M271">
            <v>2420</v>
          </cell>
          <cell r="N271">
            <v>242</v>
          </cell>
          <cell r="O271">
            <v>-2420000</v>
          </cell>
          <cell r="P271">
            <v>-2400480</v>
          </cell>
          <cell r="Q271">
            <v>19520</v>
          </cell>
          <cell r="R271" t="str">
            <v>FNE</v>
          </cell>
          <cell r="S271" t="str">
            <v>NOV</v>
          </cell>
        </row>
        <row r="272">
          <cell r="A272">
            <v>268</v>
          </cell>
          <cell r="B272">
            <v>605</v>
          </cell>
          <cell r="C272" t="str">
            <v>BOP</v>
          </cell>
          <cell r="D272">
            <v>39037</v>
          </cell>
          <cell r="E272">
            <v>39042</v>
          </cell>
          <cell r="F272" t="str">
            <v>P</v>
          </cell>
          <cell r="G272">
            <v>10000</v>
          </cell>
          <cell r="H272">
            <v>100</v>
          </cell>
          <cell r="I272">
            <v>1000000</v>
          </cell>
          <cell r="J272">
            <v>200</v>
          </cell>
          <cell r="K272">
            <v>1000200</v>
          </cell>
          <cell r="L272">
            <v>0</v>
          </cell>
          <cell r="M272">
            <v>0</v>
          </cell>
          <cell r="N272">
            <v>0</v>
          </cell>
          <cell r="O272">
            <v>1000200</v>
          </cell>
          <cell r="P272">
            <v>1000200</v>
          </cell>
          <cell r="Q272">
            <v>0</v>
          </cell>
          <cell r="R272" t="str">
            <v>TAURUS</v>
          </cell>
          <cell r="S272" t="str">
            <v>NOV</v>
          </cell>
        </row>
        <row r="273">
          <cell r="A273">
            <v>269</v>
          </cell>
          <cell r="B273">
            <v>607</v>
          </cell>
          <cell r="C273" t="str">
            <v>POL</v>
          </cell>
          <cell r="D273">
            <v>39037</v>
          </cell>
          <cell r="E273">
            <v>39042</v>
          </cell>
          <cell r="F273" t="str">
            <v>P</v>
          </cell>
          <cell r="G273">
            <v>30000</v>
          </cell>
          <cell r="H273">
            <v>343.7</v>
          </cell>
          <cell r="I273">
            <v>10311000</v>
          </cell>
          <cell r="J273">
            <v>2062.2000000000003</v>
          </cell>
          <cell r="K273">
            <v>10313062.199999999</v>
          </cell>
          <cell r="L273">
            <v>0</v>
          </cell>
          <cell r="M273">
            <v>10311</v>
          </cell>
          <cell r="N273">
            <v>0</v>
          </cell>
          <cell r="O273">
            <v>10323373.199999999</v>
          </cell>
          <cell r="P273">
            <v>10323373.199999999</v>
          </cell>
          <cell r="Q273">
            <v>0</v>
          </cell>
          <cell r="R273" t="str">
            <v>IFSL</v>
          </cell>
          <cell r="S273" t="str">
            <v>NOV</v>
          </cell>
        </row>
        <row r="274">
          <cell r="A274">
            <v>270</v>
          </cell>
          <cell r="B274">
            <v>611</v>
          </cell>
          <cell r="C274" t="str">
            <v>POL</v>
          </cell>
          <cell r="D274">
            <v>39037</v>
          </cell>
          <cell r="E274">
            <v>39042</v>
          </cell>
          <cell r="F274" t="str">
            <v>S</v>
          </cell>
          <cell r="G274">
            <v>-40000</v>
          </cell>
          <cell r="H274">
            <v>-345.77499999999998</v>
          </cell>
          <cell r="I274">
            <v>-13831000</v>
          </cell>
          <cell r="J274">
            <v>1383.1000000000001</v>
          </cell>
          <cell r="K274">
            <v>-13829616.9</v>
          </cell>
          <cell r="L274">
            <v>0</v>
          </cell>
          <cell r="M274">
            <v>6920</v>
          </cell>
          <cell r="N274">
            <v>345.77499999999998</v>
          </cell>
          <cell r="O274">
            <v>-13831000</v>
          </cell>
          <cell r="P274">
            <v>-13793364</v>
          </cell>
          <cell r="Q274">
            <v>37636</v>
          </cell>
          <cell r="R274" t="str">
            <v>IFSL</v>
          </cell>
          <cell r="S274" t="str">
            <v>NOV</v>
          </cell>
        </row>
        <row r="275">
          <cell r="A275">
            <v>271</v>
          </cell>
          <cell r="B275">
            <v>608</v>
          </cell>
          <cell r="C275" t="str">
            <v>BOP</v>
          </cell>
          <cell r="D275">
            <v>39037</v>
          </cell>
          <cell r="E275">
            <v>39042</v>
          </cell>
          <cell r="F275" t="str">
            <v>S</v>
          </cell>
          <cell r="G275">
            <v>-11500</v>
          </cell>
          <cell r="H275">
            <v>-101</v>
          </cell>
          <cell r="I275">
            <v>-1161500</v>
          </cell>
          <cell r="J275">
            <v>116.15</v>
          </cell>
          <cell r="K275">
            <v>-1161383.8500000001</v>
          </cell>
          <cell r="L275">
            <v>0</v>
          </cell>
          <cell r="M275">
            <v>1161.5</v>
          </cell>
          <cell r="N275">
            <v>101</v>
          </cell>
          <cell r="O275">
            <v>-1161500</v>
          </cell>
          <cell r="P275">
            <v>-1150470.3500000001</v>
          </cell>
          <cell r="Q275">
            <v>11029.649999999907</v>
          </cell>
          <cell r="R275" t="str">
            <v>TAURUS</v>
          </cell>
          <cell r="S275" t="str">
            <v>NOV</v>
          </cell>
        </row>
        <row r="276">
          <cell r="A276">
            <v>272</v>
          </cell>
          <cell r="B276">
            <v>609</v>
          </cell>
          <cell r="C276" t="str">
            <v>NBP</v>
          </cell>
          <cell r="D276">
            <v>39037</v>
          </cell>
          <cell r="E276">
            <v>39042</v>
          </cell>
          <cell r="F276" t="str">
            <v>S</v>
          </cell>
          <cell r="G276">
            <v>-25000</v>
          </cell>
          <cell r="H276">
            <v>-260.22000000000003</v>
          </cell>
          <cell r="I276">
            <v>-6505500</v>
          </cell>
          <cell r="J276">
            <v>650.55000000000007</v>
          </cell>
          <cell r="K276">
            <v>-6504849.4500000002</v>
          </cell>
          <cell r="L276">
            <v>0</v>
          </cell>
          <cell r="M276">
            <v>6505.5</v>
          </cell>
          <cell r="N276">
            <v>260.22000000000003</v>
          </cell>
          <cell r="O276">
            <v>-6505500</v>
          </cell>
          <cell r="P276">
            <v>-6834947.5</v>
          </cell>
          <cell r="Q276">
            <v>-329447.5</v>
          </cell>
          <cell r="R276" t="str">
            <v>FNE</v>
          </cell>
          <cell r="S276" t="str">
            <v>NOV</v>
          </cell>
        </row>
        <row r="277">
          <cell r="A277">
            <v>273</v>
          </cell>
          <cell r="B277">
            <v>647</v>
          </cell>
          <cell r="C277" t="str">
            <v>FFC</v>
          </cell>
          <cell r="D277">
            <v>39038</v>
          </cell>
          <cell r="E277">
            <v>39043</v>
          </cell>
          <cell r="F277" t="str">
            <v>P</v>
          </cell>
          <cell r="G277">
            <v>10000</v>
          </cell>
          <cell r="H277">
            <v>116.5</v>
          </cell>
          <cell r="I277">
            <v>1165000</v>
          </cell>
          <cell r="J277">
            <v>233</v>
          </cell>
          <cell r="K277">
            <v>1165233</v>
          </cell>
          <cell r="L277">
            <v>0</v>
          </cell>
          <cell r="M277">
            <v>1165</v>
          </cell>
          <cell r="N277">
            <v>0</v>
          </cell>
          <cell r="O277">
            <v>1166398</v>
          </cell>
          <cell r="P277">
            <v>1166398</v>
          </cell>
          <cell r="Q277">
            <v>0</v>
          </cell>
          <cell r="R277" t="str">
            <v>FNE</v>
          </cell>
          <cell r="S277" t="str">
            <v>NOV</v>
          </cell>
        </row>
        <row r="278">
          <cell r="A278">
            <v>274</v>
          </cell>
          <cell r="B278">
            <v>652</v>
          </cell>
          <cell r="C278" t="str">
            <v>PSO</v>
          </cell>
          <cell r="D278">
            <v>39038</v>
          </cell>
          <cell r="E278">
            <v>39043</v>
          </cell>
          <cell r="F278" t="str">
            <v>P</v>
          </cell>
          <cell r="G278">
            <v>30000</v>
          </cell>
          <cell r="H278">
            <v>289.86516666666665</v>
          </cell>
          <cell r="I278">
            <v>8695955</v>
          </cell>
          <cell r="J278">
            <v>1739.191</v>
          </cell>
          <cell r="K278">
            <v>8697694.1909999996</v>
          </cell>
          <cell r="L278">
            <v>0</v>
          </cell>
          <cell r="M278">
            <v>2895</v>
          </cell>
          <cell r="N278">
            <v>0</v>
          </cell>
          <cell r="O278">
            <v>8700589.1909999996</v>
          </cell>
          <cell r="P278">
            <v>8700589.1909999996</v>
          </cell>
          <cell r="Q278">
            <v>0</v>
          </cell>
          <cell r="R278" t="str">
            <v>FNE</v>
          </cell>
          <cell r="S278" t="str">
            <v>NOV</v>
          </cell>
        </row>
        <row r="279">
          <cell r="A279">
            <v>275</v>
          </cell>
          <cell r="B279">
            <v>638</v>
          </cell>
          <cell r="C279" t="str">
            <v>PPL</v>
          </cell>
          <cell r="D279">
            <v>39038</v>
          </cell>
          <cell r="E279">
            <v>39043</v>
          </cell>
          <cell r="F279" t="str">
            <v>P</v>
          </cell>
          <cell r="G279">
            <v>40000</v>
          </cell>
          <cell r="H279">
            <v>241.375</v>
          </cell>
          <cell r="I279">
            <v>9655000</v>
          </cell>
          <cell r="J279">
            <v>1931</v>
          </cell>
          <cell r="K279">
            <v>9656931</v>
          </cell>
          <cell r="L279">
            <v>0</v>
          </cell>
          <cell r="M279">
            <v>9655</v>
          </cell>
          <cell r="N279">
            <v>0</v>
          </cell>
          <cell r="O279">
            <v>9666586</v>
          </cell>
          <cell r="P279">
            <v>9666586</v>
          </cell>
          <cell r="Q279">
            <v>0</v>
          </cell>
          <cell r="R279" t="str">
            <v>JS</v>
          </cell>
          <cell r="S279" t="str">
            <v>NOV</v>
          </cell>
        </row>
        <row r="280">
          <cell r="A280">
            <v>276</v>
          </cell>
          <cell r="B280">
            <v>642</v>
          </cell>
          <cell r="C280" t="str">
            <v>FAY</v>
          </cell>
          <cell r="D280">
            <v>39038</v>
          </cell>
          <cell r="E280">
            <v>39043</v>
          </cell>
          <cell r="F280" t="str">
            <v>P</v>
          </cell>
          <cell r="G280">
            <v>10000</v>
          </cell>
          <cell r="H280">
            <v>64.400000000000006</v>
          </cell>
          <cell r="I280">
            <v>644000</v>
          </cell>
          <cell r="J280">
            <v>128.80000000000001</v>
          </cell>
          <cell r="K280">
            <v>644128.80000000005</v>
          </cell>
          <cell r="L280">
            <v>0</v>
          </cell>
          <cell r="M280">
            <v>966</v>
          </cell>
          <cell r="N280">
            <v>0</v>
          </cell>
          <cell r="O280">
            <v>645094.80000000005</v>
          </cell>
          <cell r="P280">
            <v>645094.80000000005</v>
          </cell>
          <cell r="Q280">
            <v>0</v>
          </cell>
          <cell r="R280" t="str">
            <v>nac</v>
          </cell>
          <cell r="S280" t="str">
            <v>NOV</v>
          </cell>
        </row>
        <row r="281">
          <cell r="A281">
            <v>277</v>
          </cell>
          <cell r="B281">
            <v>639</v>
          </cell>
          <cell r="C281" t="str">
            <v>OGDC</v>
          </cell>
          <cell r="D281">
            <v>39038</v>
          </cell>
          <cell r="E281">
            <v>39043</v>
          </cell>
          <cell r="F281" t="str">
            <v>P</v>
          </cell>
          <cell r="G281">
            <v>10000</v>
          </cell>
          <cell r="H281">
            <v>136.05000000000001</v>
          </cell>
          <cell r="I281">
            <v>1360500</v>
          </cell>
          <cell r="J281">
            <v>272.10000000000002</v>
          </cell>
          <cell r="K281">
            <v>1360772.1</v>
          </cell>
          <cell r="L281">
            <v>0</v>
          </cell>
          <cell r="M281">
            <v>1360.5</v>
          </cell>
          <cell r="N281">
            <v>0</v>
          </cell>
          <cell r="O281">
            <v>1362132.6</v>
          </cell>
          <cell r="P281">
            <v>1362132.6</v>
          </cell>
          <cell r="Q281">
            <v>0</v>
          </cell>
          <cell r="R281" t="str">
            <v>nac</v>
          </cell>
          <cell r="S281" t="str">
            <v>NOV</v>
          </cell>
        </row>
        <row r="282">
          <cell r="A282">
            <v>278</v>
          </cell>
          <cell r="B282">
            <v>646</v>
          </cell>
          <cell r="C282" t="str">
            <v>POL</v>
          </cell>
          <cell r="D282">
            <v>39038</v>
          </cell>
          <cell r="E282">
            <v>39043</v>
          </cell>
          <cell r="F282" t="str">
            <v>P</v>
          </cell>
          <cell r="G282">
            <v>30000</v>
          </cell>
          <cell r="H282">
            <v>348.35</v>
          </cell>
          <cell r="I282">
            <v>10450500</v>
          </cell>
          <cell r="J282">
            <v>2090.1</v>
          </cell>
          <cell r="K282">
            <v>10452590.1</v>
          </cell>
          <cell r="L282">
            <v>0</v>
          </cell>
          <cell r="M282">
            <v>10451</v>
          </cell>
          <cell r="N282">
            <v>0</v>
          </cell>
          <cell r="O282">
            <v>10463041.1</v>
          </cell>
          <cell r="P282">
            <v>10463041.1</v>
          </cell>
          <cell r="Q282">
            <v>0</v>
          </cell>
          <cell r="R282" t="str">
            <v>IFSL</v>
          </cell>
          <cell r="S282" t="str">
            <v>NOV</v>
          </cell>
        </row>
        <row r="283">
          <cell r="A283">
            <v>279</v>
          </cell>
          <cell r="B283">
            <v>650</v>
          </cell>
          <cell r="C283" t="str">
            <v>FFBQ</v>
          </cell>
          <cell r="D283">
            <v>39038</v>
          </cell>
          <cell r="E283">
            <v>39043</v>
          </cell>
          <cell r="F283" t="str">
            <v>S</v>
          </cell>
          <cell r="G283">
            <v>-10000</v>
          </cell>
          <cell r="H283">
            <v>-29.3</v>
          </cell>
          <cell r="I283">
            <v>-293000</v>
          </cell>
          <cell r="J283">
            <v>29.3</v>
          </cell>
          <cell r="K283">
            <v>-292970.7</v>
          </cell>
          <cell r="L283">
            <v>0</v>
          </cell>
          <cell r="M283">
            <v>500</v>
          </cell>
          <cell r="N283">
            <v>29.3</v>
          </cell>
          <cell r="O283">
            <v>-293000</v>
          </cell>
          <cell r="P283">
            <v>-286447</v>
          </cell>
          <cell r="Q283">
            <v>6553</v>
          </cell>
          <cell r="R283" t="str">
            <v>FNE</v>
          </cell>
          <cell r="S283" t="str">
            <v>NOV</v>
          </cell>
        </row>
        <row r="284">
          <cell r="A284">
            <v>280</v>
          </cell>
          <cell r="B284">
            <v>648</v>
          </cell>
          <cell r="C284" t="str">
            <v>BOP</v>
          </cell>
          <cell r="D284">
            <v>39038</v>
          </cell>
          <cell r="E284">
            <v>39043</v>
          </cell>
          <cell r="F284" t="str">
            <v>S</v>
          </cell>
          <cell r="G284">
            <v>-20000</v>
          </cell>
          <cell r="H284">
            <v>-101.3</v>
          </cell>
          <cell r="I284">
            <v>-2026000</v>
          </cell>
          <cell r="J284">
            <v>202.60000000000002</v>
          </cell>
          <cell r="K284">
            <v>-2025797.4</v>
          </cell>
          <cell r="L284">
            <v>0</v>
          </cell>
          <cell r="M284">
            <v>2026</v>
          </cell>
          <cell r="N284">
            <v>101.3</v>
          </cell>
          <cell r="O284">
            <v>-2026000</v>
          </cell>
          <cell r="P284">
            <v>-2000818</v>
          </cell>
          <cell r="Q284">
            <v>25182</v>
          </cell>
          <cell r="R284" t="str">
            <v>FNE</v>
          </cell>
          <cell r="S284" t="str">
            <v>NOV</v>
          </cell>
        </row>
        <row r="285">
          <cell r="A285">
            <v>281</v>
          </cell>
          <cell r="B285">
            <v>641</v>
          </cell>
          <cell r="C285" t="str">
            <v>PSO</v>
          </cell>
          <cell r="D285">
            <v>39038</v>
          </cell>
          <cell r="E285">
            <v>39043</v>
          </cell>
          <cell r="F285" t="str">
            <v>S</v>
          </cell>
          <cell r="G285">
            <v>-20000</v>
          </cell>
          <cell r="H285">
            <v>-292</v>
          </cell>
          <cell r="I285">
            <v>-5840000</v>
          </cell>
          <cell r="J285">
            <v>584</v>
          </cell>
          <cell r="K285">
            <v>-5839416</v>
          </cell>
          <cell r="L285">
            <v>0</v>
          </cell>
          <cell r="M285">
            <v>5840</v>
          </cell>
          <cell r="N285">
            <v>292</v>
          </cell>
          <cell r="O285">
            <v>-5840000</v>
          </cell>
          <cell r="P285">
            <v>-5800392</v>
          </cell>
          <cell r="Q285">
            <v>39608</v>
          </cell>
          <cell r="R285" t="str">
            <v>FNE</v>
          </cell>
          <cell r="S285" t="str">
            <v>NOV</v>
          </cell>
        </row>
        <row r="286">
          <cell r="A286">
            <v>282</v>
          </cell>
          <cell r="B286">
            <v>643</v>
          </cell>
          <cell r="C286" t="str">
            <v>PPL</v>
          </cell>
          <cell r="D286">
            <v>39038</v>
          </cell>
          <cell r="E286">
            <v>39043</v>
          </cell>
          <cell r="F286" t="str">
            <v>S</v>
          </cell>
          <cell r="G286">
            <v>-20000</v>
          </cell>
          <cell r="H286">
            <v>-245.5</v>
          </cell>
          <cell r="I286">
            <v>-4910000</v>
          </cell>
          <cell r="J286">
            <v>491</v>
          </cell>
          <cell r="K286">
            <v>-4909509</v>
          </cell>
          <cell r="L286">
            <v>0</v>
          </cell>
          <cell r="M286">
            <v>0</v>
          </cell>
          <cell r="N286">
            <v>245.5</v>
          </cell>
          <cell r="O286">
            <v>-4910000</v>
          </cell>
          <cell r="P286">
            <v>-4943166</v>
          </cell>
          <cell r="Q286">
            <v>-33166</v>
          </cell>
          <cell r="R286" t="str">
            <v>JS</v>
          </cell>
          <cell r="S286" t="str">
            <v>NOV</v>
          </cell>
        </row>
        <row r="287">
          <cell r="A287">
            <v>283</v>
          </cell>
          <cell r="B287">
            <v>649</v>
          </cell>
          <cell r="C287" t="str">
            <v>POL</v>
          </cell>
          <cell r="D287">
            <v>39038</v>
          </cell>
          <cell r="E287">
            <v>39043</v>
          </cell>
          <cell r="F287" t="str">
            <v>S</v>
          </cell>
          <cell r="G287">
            <v>-20000</v>
          </cell>
          <cell r="H287">
            <v>-351</v>
          </cell>
          <cell r="I287">
            <v>-7020000</v>
          </cell>
          <cell r="J287">
            <v>702</v>
          </cell>
          <cell r="K287">
            <v>-7019298</v>
          </cell>
          <cell r="L287">
            <v>0</v>
          </cell>
          <cell r="M287">
            <v>0</v>
          </cell>
          <cell r="N287">
            <v>351</v>
          </cell>
          <cell r="O287">
            <v>-7020000</v>
          </cell>
          <cell r="P287">
            <v>-6912334</v>
          </cell>
          <cell r="Q287">
            <v>107666</v>
          </cell>
          <cell r="R287" t="str">
            <v>IFSL</v>
          </cell>
          <cell r="S287" t="str">
            <v>NOV</v>
          </cell>
        </row>
        <row r="288">
          <cell r="A288">
            <v>284</v>
          </cell>
          <cell r="B288">
            <v>640</v>
          </cell>
          <cell r="C288" t="str">
            <v>POL</v>
          </cell>
          <cell r="D288">
            <v>39038</v>
          </cell>
          <cell r="E288">
            <v>39043</v>
          </cell>
          <cell r="F288" t="str">
            <v>P</v>
          </cell>
          <cell r="G288">
            <v>63500</v>
          </cell>
          <cell r="H288">
            <v>352.07110236220473</v>
          </cell>
          <cell r="I288">
            <v>22356515</v>
          </cell>
          <cell r="J288">
            <v>4471.3029999999999</v>
          </cell>
          <cell r="K288">
            <v>22360986.302999999</v>
          </cell>
          <cell r="L288">
            <v>0</v>
          </cell>
          <cell r="M288">
            <v>0</v>
          </cell>
          <cell r="N288">
            <v>0</v>
          </cell>
          <cell r="O288">
            <v>22360986.302999999</v>
          </cell>
          <cell r="P288">
            <v>22360986.302999999</v>
          </cell>
          <cell r="Q288">
            <v>0</v>
          </cell>
          <cell r="R288" t="str">
            <v>FCEL</v>
          </cell>
          <cell r="S288" t="str">
            <v>NOV</v>
          </cell>
        </row>
        <row r="289">
          <cell r="A289">
            <v>285</v>
          </cell>
          <cell r="B289">
            <v>644</v>
          </cell>
          <cell r="C289" t="str">
            <v>POL</v>
          </cell>
          <cell r="D289">
            <v>39038</v>
          </cell>
          <cell r="E289">
            <v>39043</v>
          </cell>
          <cell r="F289" t="str">
            <v>S</v>
          </cell>
          <cell r="G289">
            <v>-63500</v>
          </cell>
          <cell r="H289">
            <v>-354.04409448818899</v>
          </cell>
          <cell r="I289">
            <v>-22481800</v>
          </cell>
          <cell r="J289">
            <v>2248.1800000000003</v>
          </cell>
          <cell r="K289">
            <v>-22479551.82</v>
          </cell>
          <cell r="L289">
            <v>0</v>
          </cell>
          <cell r="M289">
            <v>22481.8</v>
          </cell>
          <cell r="N289">
            <v>354.04409448818899</v>
          </cell>
          <cell r="O289">
            <v>-22481800</v>
          </cell>
          <cell r="P289">
            <v>-22360986.300000001</v>
          </cell>
          <cell r="Q289">
            <v>120813.69999999925</v>
          </cell>
          <cell r="R289" t="str">
            <v>FCEL</v>
          </cell>
          <cell r="S289" t="str">
            <v>NOV</v>
          </cell>
        </row>
        <row r="290">
          <cell r="A290">
            <v>286</v>
          </cell>
          <cell r="B290">
            <v>676</v>
          </cell>
          <cell r="C290" t="str">
            <v>ABL</v>
          </cell>
          <cell r="D290">
            <v>39041</v>
          </cell>
          <cell r="E290">
            <v>39044</v>
          </cell>
          <cell r="F290" t="str">
            <v>P</v>
          </cell>
          <cell r="G290">
            <v>10000</v>
          </cell>
          <cell r="H290">
            <v>92.5</v>
          </cell>
          <cell r="I290">
            <v>925000</v>
          </cell>
          <cell r="J290">
            <v>185</v>
          </cell>
          <cell r="K290">
            <v>925185</v>
          </cell>
          <cell r="L290">
            <v>0</v>
          </cell>
          <cell r="M290">
            <v>925</v>
          </cell>
          <cell r="N290">
            <v>0</v>
          </cell>
          <cell r="O290">
            <v>926110</v>
          </cell>
          <cell r="P290">
            <v>926110</v>
          </cell>
          <cell r="Q290">
            <v>0</v>
          </cell>
          <cell r="R290" t="str">
            <v>FNE</v>
          </cell>
          <cell r="S290" t="str">
            <v>NOV</v>
          </cell>
        </row>
        <row r="291">
          <cell r="A291">
            <v>287</v>
          </cell>
          <cell r="B291">
            <v>674</v>
          </cell>
          <cell r="C291" t="str">
            <v>POL</v>
          </cell>
          <cell r="D291">
            <v>39041</v>
          </cell>
          <cell r="E291">
            <v>39044</v>
          </cell>
          <cell r="F291" t="str">
            <v>P</v>
          </cell>
          <cell r="G291">
            <v>20000</v>
          </cell>
          <cell r="H291">
            <v>342</v>
          </cell>
          <cell r="I291">
            <v>6840000</v>
          </cell>
          <cell r="J291">
            <v>1368</v>
          </cell>
          <cell r="K291">
            <v>6841368</v>
          </cell>
          <cell r="L291">
            <v>0</v>
          </cell>
          <cell r="M291">
            <v>6840</v>
          </cell>
          <cell r="N291">
            <v>0</v>
          </cell>
          <cell r="O291">
            <v>6848208</v>
          </cell>
          <cell r="P291">
            <v>6848208</v>
          </cell>
          <cell r="Q291">
            <v>0</v>
          </cell>
          <cell r="R291" t="str">
            <v>ORIX</v>
          </cell>
          <cell r="S291" t="str">
            <v>NOV</v>
          </cell>
        </row>
        <row r="292">
          <cell r="A292">
            <v>288</v>
          </cell>
          <cell r="B292">
            <v>675</v>
          </cell>
          <cell r="C292" t="str">
            <v>PSO</v>
          </cell>
          <cell r="D292">
            <v>39041</v>
          </cell>
          <cell r="E292">
            <v>39044</v>
          </cell>
          <cell r="F292" t="str">
            <v>P</v>
          </cell>
          <cell r="G292">
            <v>30000</v>
          </cell>
          <cell r="H292">
            <v>288</v>
          </cell>
          <cell r="I292">
            <v>8640000</v>
          </cell>
          <cell r="J292">
            <v>1728</v>
          </cell>
          <cell r="K292">
            <v>8641728</v>
          </cell>
          <cell r="L292">
            <v>0</v>
          </cell>
          <cell r="M292">
            <v>0</v>
          </cell>
          <cell r="N292">
            <v>0</v>
          </cell>
          <cell r="O292">
            <v>8641728</v>
          </cell>
          <cell r="P292">
            <v>8641728</v>
          </cell>
          <cell r="Q292">
            <v>0</v>
          </cell>
          <cell r="R292" t="str">
            <v>FNE</v>
          </cell>
          <cell r="S292" t="str">
            <v>NOV</v>
          </cell>
        </row>
        <row r="293">
          <cell r="A293">
            <v>289</v>
          </cell>
          <cell r="B293">
            <v>678</v>
          </cell>
          <cell r="C293" t="str">
            <v>PSO</v>
          </cell>
          <cell r="D293">
            <v>39041</v>
          </cell>
          <cell r="E293">
            <v>39044</v>
          </cell>
          <cell r="F293" t="str">
            <v>S</v>
          </cell>
          <cell r="G293">
            <v>-30000</v>
          </cell>
          <cell r="H293">
            <v>-290.16666666666669</v>
          </cell>
          <cell r="I293">
            <v>-8705000</v>
          </cell>
          <cell r="J293">
            <v>870.5</v>
          </cell>
          <cell r="K293">
            <v>-8704129.5</v>
          </cell>
          <cell r="L293">
            <v>0</v>
          </cell>
          <cell r="M293">
            <v>8705</v>
          </cell>
          <cell r="N293">
            <v>290.16666666666669</v>
          </cell>
          <cell r="O293">
            <v>-8705000</v>
          </cell>
          <cell r="P293">
            <v>-8641728</v>
          </cell>
          <cell r="Q293">
            <v>63272</v>
          </cell>
          <cell r="R293" t="str">
            <v>FNE</v>
          </cell>
          <cell r="S293" t="str">
            <v>NOV</v>
          </cell>
        </row>
        <row r="294">
          <cell r="A294">
            <v>290</v>
          </cell>
          <cell r="B294">
            <v>713</v>
          </cell>
          <cell r="C294" t="str">
            <v>ffbq</v>
          </cell>
          <cell r="D294">
            <v>39042</v>
          </cell>
          <cell r="E294">
            <v>39045</v>
          </cell>
          <cell r="F294" t="str">
            <v>P</v>
          </cell>
          <cell r="G294">
            <v>10000</v>
          </cell>
          <cell r="H294">
            <v>28.3</v>
          </cell>
          <cell r="I294">
            <v>283000</v>
          </cell>
          <cell r="J294">
            <v>56.6</v>
          </cell>
          <cell r="K294">
            <v>283056.59999999998</v>
          </cell>
          <cell r="L294">
            <v>0</v>
          </cell>
          <cell r="M294">
            <v>500</v>
          </cell>
          <cell r="N294">
            <v>0</v>
          </cell>
          <cell r="O294">
            <v>283556.59999999998</v>
          </cell>
          <cell r="P294">
            <v>283556.59999999998</v>
          </cell>
          <cell r="Q294">
            <v>0</v>
          </cell>
          <cell r="R294" t="str">
            <v>FNE</v>
          </cell>
          <cell r="S294" t="str">
            <v>NOV</v>
          </cell>
        </row>
        <row r="295">
          <cell r="A295">
            <v>291</v>
          </cell>
          <cell r="B295">
            <v>717</v>
          </cell>
          <cell r="C295" t="str">
            <v>PSO</v>
          </cell>
          <cell r="D295">
            <v>39042</v>
          </cell>
          <cell r="E295">
            <v>39045</v>
          </cell>
          <cell r="F295" t="str">
            <v>P</v>
          </cell>
          <cell r="G295">
            <v>17300</v>
          </cell>
          <cell r="H295">
            <v>298.17341040462429</v>
          </cell>
          <cell r="I295">
            <v>5158400</v>
          </cell>
          <cell r="J295">
            <v>1031.68</v>
          </cell>
          <cell r="K295">
            <v>5159431.68</v>
          </cell>
          <cell r="L295">
            <v>0</v>
          </cell>
          <cell r="M295">
            <v>2173.15</v>
          </cell>
          <cell r="N295">
            <v>0</v>
          </cell>
          <cell r="O295">
            <v>5161604.83</v>
          </cell>
          <cell r="P295">
            <v>5161604.83</v>
          </cell>
          <cell r="Q295">
            <v>0</v>
          </cell>
          <cell r="R295" t="str">
            <v>nac</v>
          </cell>
          <cell r="S295" t="str">
            <v>NOV</v>
          </cell>
        </row>
        <row r="296">
          <cell r="A296">
            <v>292</v>
          </cell>
          <cell r="B296">
            <v>712</v>
          </cell>
          <cell r="C296" t="str">
            <v>PSO</v>
          </cell>
          <cell r="D296">
            <v>39042</v>
          </cell>
          <cell r="E296">
            <v>39045</v>
          </cell>
          <cell r="F296" t="str">
            <v>P</v>
          </cell>
          <cell r="G296">
            <v>16200</v>
          </cell>
          <cell r="H296">
            <v>295.63271604938274</v>
          </cell>
          <cell r="I296">
            <v>4789250</v>
          </cell>
          <cell r="J296">
            <v>957.85</v>
          </cell>
          <cell r="K296">
            <v>4790207.8499999996</v>
          </cell>
          <cell r="L296">
            <v>0</v>
          </cell>
          <cell r="M296">
            <v>1828.75</v>
          </cell>
          <cell r="N296">
            <v>0</v>
          </cell>
          <cell r="O296">
            <v>4792036.5999999996</v>
          </cell>
          <cell r="P296">
            <v>4792036.5999999996</v>
          </cell>
          <cell r="Q296">
            <v>0</v>
          </cell>
          <cell r="R296" t="str">
            <v>FNE</v>
          </cell>
          <cell r="S296" t="str">
            <v>NOV</v>
          </cell>
        </row>
        <row r="297">
          <cell r="A297">
            <v>293</v>
          </cell>
          <cell r="B297">
            <v>714</v>
          </cell>
          <cell r="C297" t="str">
            <v>POL</v>
          </cell>
          <cell r="D297">
            <v>39042</v>
          </cell>
          <cell r="E297">
            <v>39045</v>
          </cell>
          <cell r="F297" t="str">
            <v>P</v>
          </cell>
          <cell r="G297">
            <v>12400</v>
          </cell>
          <cell r="H297">
            <v>345.07258064516128</v>
          </cell>
          <cell r="I297">
            <v>4278900</v>
          </cell>
          <cell r="J297">
            <v>855.78000000000009</v>
          </cell>
          <cell r="K297">
            <v>4279755.78</v>
          </cell>
          <cell r="L297">
            <v>0</v>
          </cell>
          <cell r="M297">
            <v>0</v>
          </cell>
          <cell r="N297">
            <v>0</v>
          </cell>
          <cell r="O297">
            <v>4279755.78</v>
          </cell>
          <cell r="P297">
            <v>4279755.78</v>
          </cell>
          <cell r="Q297">
            <v>0</v>
          </cell>
          <cell r="R297" t="str">
            <v>nac</v>
          </cell>
          <cell r="S297" t="str">
            <v>NOV</v>
          </cell>
        </row>
        <row r="298">
          <cell r="A298">
            <v>294</v>
          </cell>
          <cell r="B298">
            <v>715</v>
          </cell>
          <cell r="C298" t="str">
            <v>POL</v>
          </cell>
          <cell r="D298">
            <v>39042</v>
          </cell>
          <cell r="E298">
            <v>39045</v>
          </cell>
          <cell r="F298" t="str">
            <v>S</v>
          </cell>
          <cell r="G298">
            <v>-30000</v>
          </cell>
          <cell r="H298">
            <v>-345.91666666666669</v>
          </cell>
          <cell r="I298">
            <v>-10377500</v>
          </cell>
          <cell r="J298">
            <v>1037.75</v>
          </cell>
          <cell r="K298">
            <v>-10376462.25</v>
          </cell>
          <cell r="L298">
            <v>0</v>
          </cell>
          <cell r="M298">
            <v>10378</v>
          </cell>
          <cell r="N298">
            <v>345.91666666666669</v>
          </cell>
          <cell r="O298">
            <v>-10377500</v>
          </cell>
          <cell r="P298">
            <v>-10355631</v>
          </cell>
          <cell r="Q298">
            <v>21869</v>
          </cell>
          <cell r="R298" t="str">
            <v>ORIX</v>
          </cell>
          <cell r="S298" t="str">
            <v>NOV</v>
          </cell>
        </row>
        <row r="299">
          <cell r="A299">
            <v>295</v>
          </cell>
          <cell r="B299">
            <v>711</v>
          </cell>
          <cell r="C299" t="str">
            <v>PSO</v>
          </cell>
          <cell r="D299">
            <v>39042</v>
          </cell>
          <cell r="E299">
            <v>39045</v>
          </cell>
          <cell r="F299" t="str">
            <v>S</v>
          </cell>
          <cell r="G299">
            <v>-10000</v>
          </cell>
          <cell r="H299">
            <v>-303</v>
          </cell>
          <cell r="I299">
            <v>-3030000</v>
          </cell>
          <cell r="J299">
            <v>303</v>
          </cell>
          <cell r="K299">
            <v>-3029697</v>
          </cell>
          <cell r="L299">
            <v>0</v>
          </cell>
          <cell r="M299">
            <v>3030</v>
          </cell>
          <cell r="N299">
            <v>303</v>
          </cell>
          <cell r="O299">
            <v>-3030000</v>
          </cell>
          <cell r="P299">
            <v>-2954905</v>
          </cell>
          <cell r="Q299">
            <v>75095</v>
          </cell>
          <cell r="R299" t="str">
            <v>fne</v>
          </cell>
          <cell r="S299" t="str">
            <v>NOV</v>
          </cell>
        </row>
        <row r="300">
          <cell r="A300">
            <v>296</v>
          </cell>
          <cell r="B300">
            <v>716</v>
          </cell>
          <cell r="C300" t="str">
            <v>NBP</v>
          </cell>
          <cell r="D300">
            <v>39042</v>
          </cell>
          <cell r="E300">
            <v>39045</v>
          </cell>
          <cell r="F300" t="str">
            <v>S</v>
          </cell>
          <cell r="G300">
            <v>-10000</v>
          </cell>
          <cell r="H300">
            <v>-262.5</v>
          </cell>
          <cell r="I300">
            <v>-2625000</v>
          </cell>
          <cell r="J300">
            <v>262.5</v>
          </cell>
          <cell r="K300">
            <v>-2624737.5</v>
          </cell>
          <cell r="L300">
            <v>0</v>
          </cell>
          <cell r="M300">
            <v>2625</v>
          </cell>
          <cell r="N300">
            <v>262.5</v>
          </cell>
          <cell r="O300">
            <v>-2625000</v>
          </cell>
          <cell r="P300">
            <v>-2733979</v>
          </cell>
          <cell r="Q300">
            <v>-108979</v>
          </cell>
          <cell r="R300" t="str">
            <v>js</v>
          </cell>
          <cell r="S300" t="str">
            <v>NOV</v>
          </cell>
        </row>
        <row r="301">
          <cell r="A301">
            <v>297</v>
          </cell>
          <cell r="B301">
            <v>718</v>
          </cell>
          <cell r="C301" t="str">
            <v>PSO</v>
          </cell>
          <cell r="D301">
            <v>39042</v>
          </cell>
          <cell r="E301">
            <v>39045</v>
          </cell>
          <cell r="F301" t="str">
            <v>S</v>
          </cell>
          <cell r="G301">
            <v>-10000</v>
          </cell>
          <cell r="H301">
            <v>-292</v>
          </cell>
          <cell r="I301">
            <v>-2920000</v>
          </cell>
          <cell r="J301">
            <v>292</v>
          </cell>
          <cell r="K301">
            <v>-2919708</v>
          </cell>
          <cell r="L301">
            <v>0</v>
          </cell>
          <cell r="M301">
            <v>2920</v>
          </cell>
          <cell r="N301">
            <v>292</v>
          </cell>
          <cell r="O301">
            <v>-2920000</v>
          </cell>
          <cell r="P301">
            <v>-2954905</v>
          </cell>
          <cell r="Q301">
            <v>-34905</v>
          </cell>
          <cell r="R301" t="str">
            <v>NAC</v>
          </cell>
          <cell r="S301" t="str">
            <v>NOV</v>
          </cell>
        </row>
        <row r="302">
          <cell r="A302">
            <v>298</v>
          </cell>
          <cell r="B302">
            <v>751</v>
          </cell>
          <cell r="C302" t="str">
            <v>PSO</v>
          </cell>
          <cell r="D302">
            <v>39043</v>
          </cell>
          <cell r="E302">
            <v>39048</v>
          </cell>
          <cell r="F302" t="str">
            <v>P</v>
          </cell>
          <cell r="G302">
            <v>40000</v>
          </cell>
          <cell r="H302">
            <v>303.0025</v>
          </cell>
          <cell r="I302">
            <v>12120100</v>
          </cell>
          <cell r="J302">
            <v>2424.02</v>
          </cell>
          <cell r="K302">
            <v>12122524.02</v>
          </cell>
          <cell r="L302">
            <v>0</v>
          </cell>
          <cell r="M302">
            <v>4530.25</v>
          </cell>
          <cell r="N302">
            <v>0</v>
          </cell>
          <cell r="O302">
            <v>12127054.27</v>
          </cell>
          <cell r="P302">
            <v>12127054.27</v>
          </cell>
          <cell r="Q302">
            <v>0</v>
          </cell>
          <cell r="R302" t="str">
            <v>fne</v>
          </cell>
          <cell r="S302" t="str">
            <v>NOV</v>
          </cell>
        </row>
        <row r="303">
          <cell r="A303">
            <v>299</v>
          </cell>
          <cell r="B303">
            <v>753</v>
          </cell>
          <cell r="C303" t="str">
            <v>BOP</v>
          </cell>
          <cell r="D303">
            <v>39043</v>
          </cell>
          <cell r="E303">
            <v>39048</v>
          </cell>
          <cell r="F303" t="str">
            <v>S</v>
          </cell>
          <cell r="G303">
            <v>-3700</v>
          </cell>
          <cell r="H303">
            <v>-104</v>
          </cell>
          <cell r="I303">
            <v>-384800</v>
          </cell>
          <cell r="J303">
            <v>38.480000000000004</v>
          </cell>
          <cell r="K303">
            <v>-384761.52</v>
          </cell>
          <cell r="L303">
            <v>0</v>
          </cell>
          <cell r="M303">
            <v>384.8</v>
          </cell>
          <cell r="N303">
            <v>104</v>
          </cell>
          <cell r="O303">
            <v>-384800</v>
          </cell>
          <cell r="P303">
            <v>-370150.22</v>
          </cell>
          <cell r="Q303">
            <v>14649.780000000028</v>
          </cell>
          <cell r="R303" t="str">
            <v>FNE</v>
          </cell>
          <cell r="S303" t="str">
            <v>NOV</v>
          </cell>
        </row>
        <row r="304">
          <cell r="A304">
            <v>300</v>
          </cell>
          <cell r="B304">
            <v>755</v>
          </cell>
          <cell r="C304" t="str">
            <v>PSO</v>
          </cell>
          <cell r="D304">
            <v>39043</v>
          </cell>
          <cell r="E304">
            <v>39048</v>
          </cell>
          <cell r="F304" t="str">
            <v>S</v>
          </cell>
          <cell r="G304">
            <v>-5000</v>
          </cell>
          <cell r="H304">
            <v>-306</v>
          </cell>
          <cell r="I304">
            <v>-1530000</v>
          </cell>
          <cell r="J304">
            <v>153</v>
          </cell>
          <cell r="K304">
            <v>-1529847</v>
          </cell>
          <cell r="L304">
            <v>0</v>
          </cell>
          <cell r="M304">
            <v>1530</v>
          </cell>
          <cell r="N304">
            <v>306</v>
          </cell>
          <cell r="O304">
            <v>-1530000</v>
          </cell>
          <cell r="P304">
            <v>-1501660</v>
          </cell>
          <cell r="Q304">
            <v>28340</v>
          </cell>
          <cell r="R304" t="str">
            <v>JS</v>
          </cell>
          <cell r="S304" t="str">
            <v>NOV</v>
          </cell>
        </row>
        <row r="305">
          <cell r="A305">
            <v>301</v>
          </cell>
          <cell r="B305">
            <v>752</v>
          </cell>
          <cell r="C305" t="str">
            <v>PSO</v>
          </cell>
          <cell r="D305">
            <v>39043</v>
          </cell>
          <cell r="E305">
            <v>39048</v>
          </cell>
          <cell r="F305" t="str">
            <v>S</v>
          </cell>
          <cell r="G305">
            <v>-25000</v>
          </cell>
          <cell r="H305">
            <v>-305.32319999999999</v>
          </cell>
          <cell r="I305">
            <v>-7633080</v>
          </cell>
          <cell r="J305">
            <v>763.30799999999999</v>
          </cell>
          <cell r="K305">
            <v>-7632316.6919999998</v>
          </cell>
          <cell r="L305">
            <v>0</v>
          </cell>
          <cell r="M305">
            <v>7633.08</v>
          </cell>
          <cell r="N305">
            <v>305.32319999999999</v>
          </cell>
          <cell r="O305">
            <v>-7633080</v>
          </cell>
          <cell r="P305">
            <v>-7508300</v>
          </cell>
          <cell r="Q305">
            <v>124780</v>
          </cell>
          <cell r="R305" t="str">
            <v>FNE</v>
          </cell>
          <cell r="S305" t="str">
            <v>NOV</v>
          </cell>
        </row>
        <row r="306">
          <cell r="A306">
            <v>302</v>
          </cell>
          <cell r="B306">
            <v>754</v>
          </cell>
          <cell r="C306" t="str">
            <v>FAY</v>
          </cell>
          <cell r="D306">
            <v>39043</v>
          </cell>
          <cell r="E306">
            <v>39048</v>
          </cell>
          <cell r="F306" t="str">
            <v>S</v>
          </cell>
          <cell r="G306">
            <v>-10000</v>
          </cell>
          <cell r="H306">
            <v>-66.5</v>
          </cell>
          <cell r="I306">
            <v>-665000</v>
          </cell>
          <cell r="J306">
            <v>0</v>
          </cell>
          <cell r="K306">
            <v>-665000</v>
          </cell>
          <cell r="L306">
            <v>0</v>
          </cell>
          <cell r="M306">
            <v>997.5</v>
          </cell>
          <cell r="N306">
            <v>66.5</v>
          </cell>
          <cell r="O306">
            <v>-665000</v>
          </cell>
          <cell r="P306">
            <v>-645094.80000000005</v>
          </cell>
          <cell r="Q306">
            <v>19905.199999999953</v>
          </cell>
          <cell r="R306" t="str">
            <v>ICAP</v>
          </cell>
          <cell r="S306" t="str">
            <v>NOV</v>
          </cell>
        </row>
        <row r="307">
          <cell r="A307">
            <v>303</v>
          </cell>
          <cell r="B307">
            <v>750</v>
          </cell>
          <cell r="C307" t="str">
            <v>ABL</v>
          </cell>
          <cell r="D307">
            <v>39043</v>
          </cell>
          <cell r="E307">
            <v>39048</v>
          </cell>
          <cell r="F307" t="str">
            <v>S</v>
          </cell>
          <cell r="G307">
            <v>-10000</v>
          </cell>
          <cell r="H307">
            <v>-94.5</v>
          </cell>
          <cell r="I307">
            <v>-945000</v>
          </cell>
          <cell r="J307">
            <v>94.5</v>
          </cell>
          <cell r="K307">
            <v>-944905.5</v>
          </cell>
          <cell r="L307">
            <v>0</v>
          </cell>
          <cell r="M307">
            <v>1417.5</v>
          </cell>
          <cell r="N307">
            <v>94.5</v>
          </cell>
          <cell r="O307">
            <v>-945000</v>
          </cell>
          <cell r="P307">
            <v>-916311</v>
          </cell>
          <cell r="Q307">
            <v>28689</v>
          </cell>
          <cell r="R307" t="str">
            <v>NAC</v>
          </cell>
          <cell r="S307" t="str">
            <v>NOV</v>
          </cell>
        </row>
        <row r="308">
          <cell r="A308">
            <v>304</v>
          </cell>
          <cell r="B308">
            <v>751</v>
          </cell>
          <cell r="C308" t="str">
            <v>POL</v>
          </cell>
          <cell r="D308">
            <v>39043</v>
          </cell>
          <cell r="E308">
            <v>39048</v>
          </cell>
          <cell r="F308" t="str">
            <v>P</v>
          </cell>
          <cell r="G308">
            <v>10000</v>
          </cell>
          <cell r="H308">
            <v>346</v>
          </cell>
          <cell r="I308">
            <v>3460000</v>
          </cell>
          <cell r="J308">
            <v>692</v>
          </cell>
          <cell r="K308">
            <v>3460692</v>
          </cell>
          <cell r="L308">
            <v>0</v>
          </cell>
          <cell r="M308">
            <v>0</v>
          </cell>
          <cell r="N308">
            <v>0</v>
          </cell>
          <cell r="O308">
            <v>3460692</v>
          </cell>
          <cell r="P308">
            <v>3460692</v>
          </cell>
          <cell r="Q308">
            <v>0</v>
          </cell>
          <cell r="R308" t="str">
            <v>orix</v>
          </cell>
          <cell r="S308" t="str">
            <v>NOV</v>
          </cell>
        </row>
        <row r="309">
          <cell r="A309">
            <v>305</v>
          </cell>
          <cell r="B309">
            <v>750</v>
          </cell>
          <cell r="C309" t="str">
            <v>POL</v>
          </cell>
          <cell r="D309">
            <v>39043</v>
          </cell>
          <cell r="E309">
            <v>39048</v>
          </cell>
          <cell r="F309" t="str">
            <v>S</v>
          </cell>
          <cell r="G309">
            <v>-10000</v>
          </cell>
          <cell r="H309">
            <v>-348</v>
          </cell>
          <cell r="I309">
            <v>-3480000</v>
          </cell>
          <cell r="J309">
            <v>348</v>
          </cell>
          <cell r="K309">
            <v>-3479652</v>
          </cell>
          <cell r="L309">
            <v>0</v>
          </cell>
          <cell r="M309">
            <v>3480</v>
          </cell>
          <cell r="N309">
            <v>348</v>
          </cell>
          <cell r="O309">
            <v>-3480000</v>
          </cell>
          <cell r="P309">
            <v>-3460692</v>
          </cell>
          <cell r="Q309">
            <v>19308</v>
          </cell>
          <cell r="R309" t="str">
            <v>orix</v>
          </cell>
          <cell r="S309" t="str">
            <v>NOV</v>
          </cell>
        </row>
        <row r="310">
          <cell r="A310">
            <v>306</v>
          </cell>
          <cell r="B310">
            <v>803</v>
          </cell>
          <cell r="C310" t="str">
            <v>POL</v>
          </cell>
          <cell r="D310">
            <v>39044</v>
          </cell>
          <cell r="E310">
            <v>39049</v>
          </cell>
          <cell r="F310" t="str">
            <v>P</v>
          </cell>
          <cell r="G310">
            <v>20000</v>
          </cell>
          <cell r="H310">
            <v>351.983</v>
          </cell>
          <cell r="I310">
            <v>7039660</v>
          </cell>
          <cell r="J310">
            <v>1407.932</v>
          </cell>
          <cell r="K310">
            <v>7041067.932</v>
          </cell>
          <cell r="L310">
            <v>0</v>
          </cell>
          <cell r="M310">
            <v>14079.32</v>
          </cell>
          <cell r="N310">
            <v>0</v>
          </cell>
          <cell r="O310">
            <v>7055147.2520000003</v>
          </cell>
          <cell r="P310">
            <v>7055147.2520000003</v>
          </cell>
          <cell r="Q310">
            <v>0</v>
          </cell>
          <cell r="R310" t="str">
            <v>AHL</v>
          </cell>
          <cell r="S310" t="str">
            <v>NOV</v>
          </cell>
        </row>
        <row r="311">
          <cell r="A311">
            <v>307</v>
          </cell>
          <cell r="B311">
            <v>799</v>
          </cell>
          <cell r="C311" t="str">
            <v>POL</v>
          </cell>
          <cell r="D311">
            <v>39044</v>
          </cell>
          <cell r="E311">
            <v>39049</v>
          </cell>
          <cell r="F311" t="str">
            <v>P</v>
          </cell>
          <cell r="G311">
            <v>15000</v>
          </cell>
          <cell r="H311">
            <v>354.26666666666665</v>
          </cell>
          <cell r="I311">
            <v>5314000</v>
          </cell>
          <cell r="J311">
            <v>1062.8</v>
          </cell>
          <cell r="K311">
            <v>5315062.8</v>
          </cell>
          <cell r="L311">
            <v>0</v>
          </cell>
          <cell r="M311">
            <v>0</v>
          </cell>
          <cell r="N311">
            <v>0</v>
          </cell>
          <cell r="O311">
            <v>5315062.8</v>
          </cell>
          <cell r="P311">
            <v>5315062.8</v>
          </cell>
          <cell r="Q311">
            <v>0</v>
          </cell>
          <cell r="R311" t="str">
            <v>orix</v>
          </cell>
          <cell r="S311" t="str">
            <v>NOV</v>
          </cell>
        </row>
        <row r="312">
          <cell r="A312">
            <v>308</v>
          </cell>
          <cell r="B312">
            <v>797</v>
          </cell>
          <cell r="C312" t="str">
            <v>PSO</v>
          </cell>
          <cell r="D312">
            <v>39044</v>
          </cell>
          <cell r="E312">
            <v>39049</v>
          </cell>
          <cell r="F312" t="str">
            <v>P</v>
          </cell>
          <cell r="G312">
            <v>5000</v>
          </cell>
          <cell r="H312">
            <v>307</v>
          </cell>
          <cell r="I312">
            <v>1535000</v>
          </cell>
          <cell r="J312">
            <v>307</v>
          </cell>
          <cell r="K312">
            <v>1535307</v>
          </cell>
          <cell r="L312">
            <v>0</v>
          </cell>
          <cell r="M312">
            <v>0</v>
          </cell>
          <cell r="N312">
            <v>0</v>
          </cell>
          <cell r="O312">
            <v>1535307</v>
          </cell>
          <cell r="P312">
            <v>1535307</v>
          </cell>
          <cell r="Q312">
            <v>0</v>
          </cell>
          <cell r="R312" t="str">
            <v>orix</v>
          </cell>
          <cell r="S312" t="str">
            <v>NOV</v>
          </cell>
        </row>
        <row r="313">
          <cell r="A313">
            <v>309</v>
          </cell>
          <cell r="B313">
            <v>805</v>
          </cell>
          <cell r="C313" t="str">
            <v>POL</v>
          </cell>
          <cell r="D313">
            <v>39044</v>
          </cell>
          <cell r="E313">
            <v>39049</v>
          </cell>
          <cell r="F313" t="str">
            <v>P</v>
          </cell>
          <cell r="G313">
            <v>30000</v>
          </cell>
          <cell r="H313">
            <v>353.17333333333335</v>
          </cell>
          <cell r="I313">
            <v>10595200</v>
          </cell>
          <cell r="J313">
            <v>2119.04</v>
          </cell>
          <cell r="K313">
            <v>10597319.039999999</v>
          </cell>
          <cell r="L313">
            <v>0</v>
          </cell>
          <cell r="M313">
            <v>10595.82</v>
          </cell>
          <cell r="N313">
            <v>0</v>
          </cell>
          <cell r="O313">
            <v>10607914.859999999</v>
          </cell>
          <cell r="P313">
            <v>10607914.859999999</v>
          </cell>
          <cell r="Q313">
            <v>0</v>
          </cell>
          <cell r="R313" t="str">
            <v>JS</v>
          </cell>
          <cell r="S313" t="str">
            <v>NOV</v>
          </cell>
        </row>
        <row r="314">
          <cell r="A314">
            <v>310</v>
          </cell>
          <cell r="B314">
            <v>807</v>
          </cell>
          <cell r="C314" t="str">
            <v>ABL</v>
          </cell>
          <cell r="D314">
            <v>39044</v>
          </cell>
          <cell r="E314">
            <v>39049</v>
          </cell>
          <cell r="F314" t="str">
            <v>S</v>
          </cell>
          <cell r="G314">
            <v>-40000</v>
          </cell>
          <cell r="H314">
            <v>-96.625</v>
          </cell>
          <cell r="I314">
            <v>-3865000</v>
          </cell>
          <cell r="J314">
            <v>386.5</v>
          </cell>
          <cell r="K314">
            <v>-3864613.5</v>
          </cell>
          <cell r="L314">
            <v>0</v>
          </cell>
          <cell r="M314">
            <v>3865</v>
          </cell>
          <cell r="N314">
            <v>96.625</v>
          </cell>
          <cell r="O314">
            <v>-3865000</v>
          </cell>
          <cell r="P314">
            <v>-3665244</v>
          </cell>
          <cell r="Q314">
            <v>199756</v>
          </cell>
          <cell r="R314" t="str">
            <v>IFSL</v>
          </cell>
          <cell r="S314" t="str">
            <v>NOV</v>
          </cell>
        </row>
        <row r="315">
          <cell r="A315">
            <v>311</v>
          </cell>
          <cell r="B315">
            <v>806</v>
          </cell>
          <cell r="C315" t="str">
            <v>PSO</v>
          </cell>
          <cell r="D315">
            <v>39044</v>
          </cell>
          <cell r="E315">
            <v>39049</v>
          </cell>
          <cell r="F315" t="str">
            <v>S</v>
          </cell>
          <cell r="G315">
            <v>-15000</v>
          </cell>
          <cell r="H315">
            <v>-305.80333333333334</v>
          </cell>
          <cell r="I315">
            <v>-4587050</v>
          </cell>
          <cell r="J315">
            <v>458.70500000000004</v>
          </cell>
          <cell r="K315">
            <v>-4586591.2949999999</v>
          </cell>
          <cell r="L315">
            <v>0</v>
          </cell>
          <cell r="M315">
            <v>4587.05</v>
          </cell>
          <cell r="N315">
            <v>305.80333333333334</v>
          </cell>
          <cell r="O315">
            <v>-4587050</v>
          </cell>
          <cell r="P315">
            <v>-4518090</v>
          </cell>
          <cell r="Q315">
            <v>68960</v>
          </cell>
          <cell r="R315" t="str">
            <v>IFSL</v>
          </cell>
          <cell r="S315" t="str">
            <v>NOV</v>
          </cell>
        </row>
        <row r="316">
          <cell r="A316">
            <v>312</v>
          </cell>
          <cell r="B316">
            <v>804</v>
          </cell>
          <cell r="C316" t="str">
            <v>FFBQ</v>
          </cell>
          <cell r="D316">
            <v>39044</v>
          </cell>
          <cell r="E316">
            <v>39049</v>
          </cell>
          <cell r="F316" t="str">
            <v>S</v>
          </cell>
          <cell r="G316">
            <v>-30000</v>
          </cell>
          <cell r="H316">
            <v>-29.783333333333335</v>
          </cell>
          <cell r="I316">
            <v>-893500</v>
          </cell>
          <cell r="J316">
            <v>89.350000000000009</v>
          </cell>
          <cell r="K316">
            <v>-893410.65</v>
          </cell>
          <cell r="L316">
            <v>0</v>
          </cell>
          <cell r="M316">
            <v>1340</v>
          </cell>
          <cell r="N316">
            <v>29.783333333333335</v>
          </cell>
          <cell r="O316">
            <v>-893500</v>
          </cell>
          <cell r="P316">
            <v>-857646</v>
          </cell>
          <cell r="Q316">
            <v>35854</v>
          </cell>
          <cell r="R316" t="str">
            <v>taurus</v>
          </cell>
          <cell r="S316" t="str">
            <v>NOV</v>
          </cell>
        </row>
        <row r="317">
          <cell r="A317">
            <v>313</v>
          </cell>
          <cell r="B317">
            <v>798</v>
          </cell>
          <cell r="C317" t="str">
            <v>PSO</v>
          </cell>
          <cell r="D317">
            <v>39044</v>
          </cell>
          <cell r="E317">
            <v>39049</v>
          </cell>
          <cell r="F317" t="str">
            <v>S</v>
          </cell>
          <cell r="G317">
            <v>-5000</v>
          </cell>
          <cell r="H317">
            <v>-309.5</v>
          </cell>
          <cell r="I317">
            <v>-1547500</v>
          </cell>
          <cell r="J317">
            <v>154.75</v>
          </cell>
          <cell r="K317">
            <v>-1547345.25</v>
          </cell>
          <cell r="L317">
            <v>0</v>
          </cell>
          <cell r="M317">
            <v>1547.5</v>
          </cell>
          <cell r="N317">
            <v>309.5</v>
          </cell>
          <cell r="O317">
            <v>-1547500</v>
          </cell>
          <cell r="P317">
            <v>-1506030</v>
          </cell>
          <cell r="Q317">
            <v>41470</v>
          </cell>
          <cell r="R317" t="str">
            <v>orix</v>
          </cell>
          <cell r="S317" t="str">
            <v>NOV</v>
          </cell>
        </row>
        <row r="318">
          <cell r="A318">
            <v>314</v>
          </cell>
          <cell r="B318">
            <v>798</v>
          </cell>
          <cell r="C318" t="str">
            <v>NBP</v>
          </cell>
          <cell r="D318">
            <v>39044</v>
          </cell>
          <cell r="E318">
            <v>39049</v>
          </cell>
          <cell r="F318" t="str">
            <v>S</v>
          </cell>
          <cell r="G318">
            <v>-10000</v>
          </cell>
          <cell r="H318">
            <v>-269.5</v>
          </cell>
          <cell r="I318">
            <v>-2695000</v>
          </cell>
          <cell r="J318">
            <v>269.5</v>
          </cell>
          <cell r="K318">
            <v>-2694730.5</v>
          </cell>
          <cell r="L318">
            <v>0</v>
          </cell>
          <cell r="M318">
            <v>2695</v>
          </cell>
          <cell r="N318">
            <v>269.5</v>
          </cell>
          <cell r="O318">
            <v>-2695000</v>
          </cell>
          <cell r="P318">
            <v>-2733979</v>
          </cell>
          <cell r="Q318">
            <v>-38979</v>
          </cell>
          <cell r="R318" t="str">
            <v>orix</v>
          </cell>
          <cell r="S318" t="str">
            <v>NOV</v>
          </cell>
        </row>
        <row r="319">
          <cell r="A319">
            <v>315</v>
          </cell>
          <cell r="B319">
            <v>802</v>
          </cell>
          <cell r="C319" t="str">
            <v>ppl</v>
          </cell>
          <cell r="D319">
            <v>39044</v>
          </cell>
          <cell r="E319">
            <v>39049</v>
          </cell>
          <cell r="F319" t="str">
            <v>S</v>
          </cell>
          <cell r="G319">
            <v>-10000</v>
          </cell>
          <cell r="H319">
            <v>-248</v>
          </cell>
          <cell r="I319">
            <v>-2480000</v>
          </cell>
          <cell r="J319">
            <v>248</v>
          </cell>
          <cell r="K319">
            <v>-2479752</v>
          </cell>
          <cell r="L319">
            <v>0</v>
          </cell>
          <cell r="M319">
            <v>2480</v>
          </cell>
          <cell r="N319">
            <v>248</v>
          </cell>
          <cell r="O319">
            <v>-2480000</v>
          </cell>
          <cell r="P319">
            <v>-2471583</v>
          </cell>
          <cell r="Q319">
            <v>8417</v>
          </cell>
          <cell r="R319" t="str">
            <v>fcel</v>
          </cell>
          <cell r="S319" t="str">
            <v>NOV</v>
          </cell>
        </row>
        <row r="320">
          <cell r="A320">
            <v>316</v>
          </cell>
          <cell r="B320">
            <v>800</v>
          </cell>
          <cell r="C320" t="str">
            <v>POL</v>
          </cell>
          <cell r="D320">
            <v>39044</v>
          </cell>
          <cell r="E320">
            <v>39049</v>
          </cell>
          <cell r="F320" t="str">
            <v>S</v>
          </cell>
          <cell r="G320">
            <v>-15000</v>
          </cell>
          <cell r="H320">
            <v>-348</v>
          </cell>
          <cell r="I320">
            <v>-5220000</v>
          </cell>
          <cell r="J320">
            <v>522</v>
          </cell>
          <cell r="K320">
            <v>-5219478</v>
          </cell>
          <cell r="L320">
            <v>0</v>
          </cell>
          <cell r="M320">
            <v>5220</v>
          </cell>
          <cell r="N320">
            <v>348</v>
          </cell>
          <cell r="O320">
            <v>-5220000</v>
          </cell>
          <cell r="P320">
            <v>-5218753.5</v>
          </cell>
          <cell r="Q320">
            <v>1246.5</v>
          </cell>
          <cell r="R320" t="str">
            <v>orix</v>
          </cell>
          <cell r="S320" t="str">
            <v>NOV</v>
          </cell>
        </row>
        <row r="321">
          <cell r="A321">
            <v>317</v>
          </cell>
          <cell r="B321">
            <v>833</v>
          </cell>
          <cell r="C321" t="str">
            <v>PPL</v>
          </cell>
          <cell r="D321">
            <v>39045</v>
          </cell>
          <cell r="E321">
            <v>39050</v>
          </cell>
          <cell r="F321" t="str">
            <v>P</v>
          </cell>
          <cell r="G321">
            <v>15000</v>
          </cell>
          <cell r="H321">
            <v>245</v>
          </cell>
          <cell r="I321">
            <v>3675000</v>
          </cell>
          <cell r="J321">
            <v>735</v>
          </cell>
          <cell r="K321">
            <v>3675735</v>
          </cell>
          <cell r="L321">
            <v>0</v>
          </cell>
          <cell r="M321">
            <v>3675</v>
          </cell>
          <cell r="N321">
            <v>0</v>
          </cell>
          <cell r="O321">
            <v>3679410</v>
          </cell>
          <cell r="P321">
            <v>3679410</v>
          </cell>
          <cell r="Q321">
            <v>0</v>
          </cell>
          <cell r="R321" t="str">
            <v>TAURUS</v>
          </cell>
          <cell r="S321" t="str">
            <v>NOV</v>
          </cell>
        </row>
        <row r="322">
          <cell r="A322">
            <v>318</v>
          </cell>
          <cell r="B322">
            <v>841</v>
          </cell>
          <cell r="C322" t="str">
            <v>PSO</v>
          </cell>
          <cell r="D322">
            <v>39045</v>
          </cell>
          <cell r="E322">
            <v>39050</v>
          </cell>
          <cell r="F322" t="str">
            <v>P</v>
          </cell>
          <cell r="G322">
            <v>5000</v>
          </cell>
          <cell r="H322">
            <v>304.09199999999998</v>
          </cell>
          <cell r="I322">
            <v>1520460</v>
          </cell>
          <cell r="J322">
            <v>304.09200000000004</v>
          </cell>
          <cell r="K322">
            <v>1520764.0919999999</v>
          </cell>
          <cell r="L322">
            <v>0</v>
          </cell>
          <cell r="M322">
            <v>0</v>
          </cell>
          <cell r="N322">
            <v>0</v>
          </cell>
          <cell r="O322">
            <v>1520764.0919999999</v>
          </cell>
          <cell r="P322">
            <v>1520764.0919999999</v>
          </cell>
          <cell r="Q322">
            <v>0</v>
          </cell>
          <cell r="R322" t="str">
            <v>FCEL</v>
          </cell>
          <cell r="S322" t="str">
            <v>NOV</v>
          </cell>
        </row>
        <row r="323">
          <cell r="A323">
            <v>319</v>
          </cell>
          <cell r="B323">
            <v>842</v>
          </cell>
          <cell r="C323" t="str">
            <v>PSO</v>
          </cell>
          <cell r="D323">
            <v>39045</v>
          </cell>
          <cell r="E323">
            <v>39050</v>
          </cell>
          <cell r="F323" t="str">
            <v>S</v>
          </cell>
          <cell r="G323">
            <v>-5000</v>
          </cell>
          <cell r="H323">
            <v>-307</v>
          </cell>
          <cell r="I323">
            <v>-1535000</v>
          </cell>
          <cell r="J323">
            <v>153.5</v>
          </cell>
          <cell r="K323">
            <v>-1534846.5</v>
          </cell>
          <cell r="L323">
            <v>0</v>
          </cell>
          <cell r="M323">
            <v>1535</v>
          </cell>
          <cell r="N323">
            <v>307</v>
          </cell>
          <cell r="O323">
            <v>-1535000</v>
          </cell>
          <cell r="P323">
            <v>-1520764.09</v>
          </cell>
          <cell r="Q323">
            <v>14235.909999999916</v>
          </cell>
          <cell r="R323" t="str">
            <v>FCEL</v>
          </cell>
          <cell r="S323" t="str">
            <v>NOV</v>
          </cell>
        </row>
        <row r="324">
          <cell r="A324">
            <v>320</v>
          </cell>
          <cell r="B324">
            <v>831</v>
          </cell>
          <cell r="C324" t="str">
            <v>NBP</v>
          </cell>
          <cell r="D324">
            <v>39045</v>
          </cell>
          <cell r="E324">
            <v>39050</v>
          </cell>
          <cell r="F324" t="str">
            <v>P</v>
          </cell>
          <cell r="G324">
            <v>10000</v>
          </cell>
          <cell r="H324">
            <v>272.05</v>
          </cell>
          <cell r="I324">
            <v>2720500</v>
          </cell>
          <cell r="J324">
            <v>544.1</v>
          </cell>
          <cell r="K324">
            <v>2721044.1</v>
          </cell>
          <cell r="L324">
            <v>0</v>
          </cell>
          <cell r="M324">
            <v>0</v>
          </cell>
          <cell r="N324">
            <v>0</v>
          </cell>
          <cell r="O324">
            <v>2721044.1</v>
          </cell>
          <cell r="P324">
            <v>2721044.1</v>
          </cell>
          <cell r="Q324">
            <v>0</v>
          </cell>
          <cell r="R324" t="str">
            <v>ICAP</v>
          </cell>
          <cell r="S324" t="str">
            <v>NOV</v>
          </cell>
        </row>
        <row r="325">
          <cell r="A325">
            <v>321</v>
          </cell>
          <cell r="B325">
            <v>835</v>
          </cell>
          <cell r="C325" t="str">
            <v>POL</v>
          </cell>
          <cell r="D325">
            <v>39045</v>
          </cell>
          <cell r="E325">
            <v>39050</v>
          </cell>
          <cell r="F325" t="str">
            <v>P</v>
          </cell>
          <cell r="G325">
            <v>30000</v>
          </cell>
          <cell r="H325">
            <v>352.16666666666669</v>
          </cell>
          <cell r="I325">
            <v>10565000</v>
          </cell>
          <cell r="J325">
            <v>2113</v>
          </cell>
          <cell r="K325">
            <v>10567113</v>
          </cell>
          <cell r="L325">
            <v>0</v>
          </cell>
          <cell r="M325">
            <v>0</v>
          </cell>
          <cell r="N325">
            <v>0</v>
          </cell>
          <cell r="O325">
            <v>10567113</v>
          </cell>
          <cell r="P325">
            <v>10567113</v>
          </cell>
          <cell r="Q325">
            <v>0</v>
          </cell>
          <cell r="R325" t="str">
            <v>FNE</v>
          </cell>
          <cell r="S325" t="str">
            <v>NOV</v>
          </cell>
        </row>
        <row r="326">
          <cell r="A326">
            <v>322</v>
          </cell>
          <cell r="B326">
            <v>836</v>
          </cell>
          <cell r="C326" t="str">
            <v>POL</v>
          </cell>
          <cell r="D326">
            <v>39045</v>
          </cell>
          <cell r="E326">
            <v>39050</v>
          </cell>
          <cell r="F326" t="str">
            <v>S</v>
          </cell>
          <cell r="G326">
            <v>-30000</v>
          </cell>
          <cell r="H326">
            <v>-354.66666666666669</v>
          </cell>
          <cell r="I326">
            <v>-10640000</v>
          </cell>
          <cell r="J326">
            <v>1064</v>
          </cell>
          <cell r="K326">
            <v>-10638936</v>
          </cell>
          <cell r="L326">
            <v>0</v>
          </cell>
          <cell r="M326">
            <v>10640</v>
          </cell>
          <cell r="N326">
            <v>354.66666666666669</v>
          </cell>
          <cell r="O326">
            <v>-10640000</v>
          </cell>
          <cell r="P326">
            <v>-10567113</v>
          </cell>
          <cell r="Q326">
            <v>72887</v>
          </cell>
          <cell r="R326" t="str">
            <v>FNE</v>
          </cell>
          <cell r="S326" t="str">
            <v>NOV</v>
          </cell>
        </row>
        <row r="327">
          <cell r="A327">
            <v>323</v>
          </cell>
          <cell r="B327">
            <v>838</v>
          </cell>
          <cell r="C327" t="str">
            <v>POL</v>
          </cell>
          <cell r="D327">
            <v>39045</v>
          </cell>
          <cell r="E327">
            <v>39050</v>
          </cell>
          <cell r="F327" t="str">
            <v>P</v>
          </cell>
          <cell r="G327">
            <v>10000</v>
          </cell>
          <cell r="H327">
            <v>348</v>
          </cell>
          <cell r="I327">
            <v>3480000</v>
          </cell>
          <cell r="J327">
            <v>696</v>
          </cell>
          <cell r="K327">
            <v>3480696</v>
          </cell>
          <cell r="L327">
            <v>0</v>
          </cell>
          <cell r="M327">
            <v>0</v>
          </cell>
          <cell r="N327">
            <v>0</v>
          </cell>
          <cell r="O327">
            <v>3480696</v>
          </cell>
          <cell r="P327">
            <v>3480696</v>
          </cell>
          <cell r="Q327">
            <v>0</v>
          </cell>
          <cell r="R327" t="str">
            <v>ORIX</v>
          </cell>
          <cell r="S327" t="str">
            <v>NOV</v>
          </cell>
        </row>
        <row r="328">
          <cell r="A328">
            <v>324</v>
          </cell>
          <cell r="B328">
            <v>839</v>
          </cell>
          <cell r="C328" t="str">
            <v>POL</v>
          </cell>
          <cell r="D328">
            <v>39045</v>
          </cell>
          <cell r="E328">
            <v>39050</v>
          </cell>
          <cell r="F328" t="str">
            <v>S</v>
          </cell>
          <cell r="G328">
            <v>-10000</v>
          </cell>
          <cell r="H328">
            <v>-350</v>
          </cell>
          <cell r="I328">
            <v>-3500000</v>
          </cell>
          <cell r="J328">
            <v>350</v>
          </cell>
          <cell r="K328">
            <v>-3499650</v>
          </cell>
          <cell r="L328">
            <v>0</v>
          </cell>
          <cell r="M328">
            <v>3500</v>
          </cell>
          <cell r="N328">
            <v>350</v>
          </cell>
          <cell r="O328">
            <v>-3500000</v>
          </cell>
          <cell r="P328">
            <v>-3480696</v>
          </cell>
          <cell r="Q328">
            <v>19304</v>
          </cell>
          <cell r="R328" t="str">
            <v>ORIX</v>
          </cell>
          <cell r="S328" t="str">
            <v>NOV</v>
          </cell>
        </row>
        <row r="329">
          <cell r="A329">
            <v>325</v>
          </cell>
          <cell r="B329">
            <v>838</v>
          </cell>
          <cell r="C329" t="str">
            <v>PSO</v>
          </cell>
          <cell r="D329">
            <v>39045</v>
          </cell>
          <cell r="E329">
            <v>39050</v>
          </cell>
          <cell r="F329" t="str">
            <v>P</v>
          </cell>
          <cell r="G329">
            <v>1300</v>
          </cell>
          <cell r="H329">
            <v>303</v>
          </cell>
          <cell r="I329">
            <v>393900</v>
          </cell>
          <cell r="J329">
            <v>78.78</v>
          </cell>
          <cell r="K329">
            <v>393978.78</v>
          </cell>
          <cell r="L329">
            <v>0</v>
          </cell>
          <cell r="M329">
            <v>393.9</v>
          </cell>
          <cell r="N329">
            <v>0</v>
          </cell>
          <cell r="O329">
            <v>394372.68000000005</v>
          </cell>
          <cell r="P329">
            <v>394372.68000000005</v>
          </cell>
          <cell r="Q329">
            <v>0</v>
          </cell>
          <cell r="R329" t="str">
            <v>ICAP</v>
          </cell>
          <cell r="S329" t="str">
            <v>NOV</v>
          </cell>
        </row>
        <row r="330">
          <cell r="A330">
            <v>326</v>
          </cell>
          <cell r="B330">
            <v>843</v>
          </cell>
          <cell r="C330" t="str">
            <v>CALL</v>
          </cell>
          <cell r="D330">
            <v>39045</v>
          </cell>
          <cell r="E330">
            <v>39050</v>
          </cell>
          <cell r="F330" t="str">
            <v>P</v>
          </cell>
          <cell r="G330">
            <v>50000</v>
          </cell>
          <cell r="H330">
            <v>76.2</v>
          </cell>
          <cell r="I330">
            <v>3810000</v>
          </cell>
          <cell r="J330">
            <v>762</v>
          </cell>
          <cell r="K330">
            <v>3810762</v>
          </cell>
          <cell r="L330">
            <v>0</v>
          </cell>
          <cell r="M330">
            <v>5715</v>
          </cell>
          <cell r="N330">
            <v>0</v>
          </cell>
          <cell r="O330">
            <v>3816477</v>
          </cell>
          <cell r="P330">
            <v>3816477</v>
          </cell>
          <cell r="Q330">
            <v>0</v>
          </cell>
          <cell r="R330" t="str">
            <v>ORIX</v>
          </cell>
          <cell r="S330" t="str">
            <v>NOV</v>
          </cell>
        </row>
        <row r="331">
          <cell r="A331">
            <v>327</v>
          </cell>
          <cell r="B331">
            <v>844</v>
          </cell>
          <cell r="C331" t="str">
            <v>DGKC</v>
          </cell>
          <cell r="D331">
            <v>39045</v>
          </cell>
          <cell r="E331">
            <v>39050</v>
          </cell>
          <cell r="F331" t="str">
            <v>P</v>
          </cell>
          <cell r="G331">
            <v>10000</v>
          </cell>
          <cell r="H331">
            <v>73.5</v>
          </cell>
          <cell r="I331">
            <v>735000</v>
          </cell>
          <cell r="J331">
            <v>147</v>
          </cell>
          <cell r="K331">
            <v>735147</v>
          </cell>
          <cell r="L331">
            <v>0</v>
          </cell>
          <cell r="M331">
            <v>1102</v>
          </cell>
          <cell r="N331">
            <v>0</v>
          </cell>
          <cell r="O331">
            <v>736249</v>
          </cell>
          <cell r="P331">
            <v>736249</v>
          </cell>
          <cell r="Q331">
            <v>0</v>
          </cell>
          <cell r="R331" t="str">
            <v>ICAP</v>
          </cell>
          <cell r="S331" t="str">
            <v>NOV</v>
          </cell>
        </row>
        <row r="332">
          <cell r="A332">
            <v>328</v>
          </cell>
          <cell r="B332">
            <v>837</v>
          </cell>
          <cell r="C332" t="str">
            <v>FFBQ</v>
          </cell>
          <cell r="D332">
            <v>39045</v>
          </cell>
          <cell r="E332">
            <v>39050</v>
          </cell>
          <cell r="F332" t="str">
            <v>S</v>
          </cell>
          <cell r="G332">
            <v>-30000</v>
          </cell>
          <cell r="H332">
            <v>-30.425000000000001</v>
          </cell>
          <cell r="I332">
            <v>-912750</v>
          </cell>
          <cell r="J332">
            <v>91.275000000000006</v>
          </cell>
          <cell r="K332">
            <v>-912658.72499999998</v>
          </cell>
          <cell r="L332">
            <v>0</v>
          </cell>
          <cell r="M332">
            <v>1500</v>
          </cell>
          <cell r="N332">
            <v>30.425000000000001</v>
          </cell>
          <cell r="O332">
            <v>-912750</v>
          </cell>
          <cell r="P332">
            <v>-857649</v>
          </cell>
          <cell r="Q332">
            <v>55101</v>
          </cell>
          <cell r="R332" t="str">
            <v>ORIX</v>
          </cell>
          <cell r="S332" t="str">
            <v>NOV</v>
          </cell>
        </row>
        <row r="333">
          <cell r="A333">
            <v>329</v>
          </cell>
          <cell r="B333">
            <v>830</v>
          </cell>
          <cell r="C333" t="str">
            <v>NBP</v>
          </cell>
          <cell r="D333">
            <v>39045</v>
          </cell>
          <cell r="E333">
            <v>39050</v>
          </cell>
          <cell r="F333" t="str">
            <v>S</v>
          </cell>
          <cell r="G333">
            <v>-30000</v>
          </cell>
          <cell r="H333">
            <v>-274.5</v>
          </cell>
          <cell r="I333">
            <v>-8235000</v>
          </cell>
          <cell r="J333">
            <v>0</v>
          </cell>
          <cell r="K333">
            <v>-8235000</v>
          </cell>
          <cell r="L333">
            <v>0</v>
          </cell>
          <cell r="M333">
            <v>8235</v>
          </cell>
          <cell r="N333">
            <v>274.5</v>
          </cell>
          <cell r="O333">
            <v>-8235000</v>
          </cell>
          <cell r="P333">
            <v>-8200569</v>
          </cell>
          <cell r="Q333">
            <v>34431</v>
          </cell>
          <cell r="R333" t="str">
            <v>ICAP</v>
          </cell>
          <cell r="S333" t="str">
            <v>NOV</v>
          </cell>
        </row>
        <row r="334">
          <cell r="A334">
            <v>330</v>
          </cell>
          <cell r="B334">
            <v>834</v>
          </cell>
          <cell r="C334" t="str">
            <v>ABL</v>
          </cell>
          <cell r="D334">
            <v>39045</v>
          </cell>
          <cell r="E334">
            <v>39050</v>
          </cell>
          <cell r="F334" t="str">
            <v>S</v>
          </cell>
          <cell r="G334">
            <v>-10000</v>
          </cell>
          <cell r="H334">
            <v>-103.325</v>
          </cell>
          <cell r="I334">
            <v>-1033250</v>
          </cell>
          <cell r="J334">
            <v>103.325</v>
          </cell>
          <cell r="K334">
            <v>-1033146.675</v>
          </cell>
          <cell r="L334">
            <v>0</v>
          </cell>
          <cell r="M334">
            <v>8235</v>
          </cell>
          <cell r="N334">
            <v>103.325</v>
          </cell>
          <cell r="O334">
            <v>-1033250</v>
          </cell>
          <cell r="P334">
            <v>-916312</v>
          </cell>
          <cell r="Q334">
            <v>116938</v>
          </cell>
          <cell r="R334" t="str">
            <v>IFSL</v>
          </cell>
          <cell r="S334" t="str">
            <v>NOV</v>
          </cell>
        </row>
        <row r="335">
          <cell r="A335">
            <v>331</v>
          </cell>
          <cell r="B335">
            <v>840</v>
          </cell>
          <cell r="C335" t="str">
            <v>BAF</v>
          </cell>
          <cell r="D335">
            <v>39045</v>
          </cell>
          <cell r="E335">
            <v>39050</v>
          </cell>
          <cell r="F335" t="str">
            <v>S</v>
          </cell>
          <cell r="G335">
            <v>-15000</v>
          </cell>
          <cell r="H335">
            <v>-50.2</v>
          </cell>
          <cell r="I335">
            <v>-753000</v>
          </cell>
          <cell r="J335">
            <v>75.3</v>
          </cell>
          <cell r="K335">
            <v>-752924.7</v>
          </cell>
          <cell r="L335">
            <v>0</v>
          </cell>
          <cell r="M335">
            <v>1129.5</v>
          </cell>
          <cell r="N335">
            <v>50.2</v>
          </cell>
          <cell r="O335">
            <v>-753000</v>
          </cell>
          <cell r="P335">
            <v>-737127</v>
          </cell>
          <cell r="Q335">
            <v>15873</v>
          </cell>
          <cell r="R335" t="str">
            <v>FCEL</v>
          </cell>
          <cell r="S335" t="str">
            <v>NOV</v>
          </cell>
        </row>
        <row r="336">
          <cell r="A336">
            <v>332</v>
          </cell>
          <cell r="B336">
            <v>832</v>
          </cell>
          <cell r="C336" t="str">
            <v>FFC</v>
          </cell>
          <cell r="D336">
            <v>39045</v>
          </cell>
          <cell r="E336">
            <v>39050</v>
          </cell>
          <cell r="F336" t="str">
            <v>S</v>
          </cell>
          <cell r="G336">
            <v>-17700</v>
          </cell>
          <cell r="H336">
            <v>-119.22824858757062</v>
          </cell>
          <cell r="I336">
            <v>-2110340</v>
          </cell>
          <cell r="J336">
            <v>211.03400000000002</v>
          </cell>
          <cell r="K336">
            <v>-2110128.966</v>
          </cell>
          <cell r="L336">
            <v>0</v>
          </cell>
          <cell r="M336">
            <v>2110.34</v>
          </cell>
          <cell r="N336">
            <v>119.22824858757062</v>
          </cell>
          <cell r="O336">
            <v>-2110340</v>
          </cell>
          <cell r="P336">
            <v>-2068932.25</v>
          </cell>
          <cell r="Q336">
            <v>41407.75</v>
          </cell>
          <cell r="R336" t="str">
            <v>FCEL</v>
          </cell>
          <cell r="S336" t="str">
            <v>NOV</v>
          </cell>
        </row>
        <row r="337">
          <cell r="A337">
            <v>333</v>
          </cell>
          <cell r="B337">
            <v>869</v>
          </cell>
          <cell r="C337" t="str">
            <v>PSO</v>
          </cell>
          <cell r="D337">
            <v>39048</v>
          </cell>
          <cell r="E337">
            <v>39051</v>
          </cell>
          <cell r="F337" t="str">
            <v>P</v>
          </cell>
          <cell r="G337">
            <v>10000</v>
          </cell>
          <cell r="H337">
            <v>302</v>
          </cell>
          <cell r="I337">
            <v>3020000</v>
          </cell>
          <cell r="J337">
            <v>604</v>
          </cell>
          <cell r="K337">
            <v>3020604</v>
          </cell>
          <cell r="L337">
            <v>0</v>
          </cell>
          <cell r="M337">
            <v>3020</v>
          </cell>
          <cell r="N337">
            <v>0</v>
          </cell>
          <cell r="O337">
            <v>3023624</v>
          </cell>
          <cell r="P337">
            <v>3023624</v>
          </cell>
          <cell r="Q337">
            <v>0</v>
          </cell>
          <cell r="R337" t="str">
            <v>FNE</v>
          </cell>
          <cell r="S337" t="str">
            <v>NOV</v>
          </cell>
        </row>
        <row r="338">
          <cell r="A338">
            <v>334</v>
          </cell>
          <cell r="B338">
            <v>869</v>
          </cell>
          <cell r="C338" t="str">
            <v>DGKC</v>
          </cell>
          <cell r="D338">
            <v>39048</v>
          </cell>
          <cell r="E338">
            <v>39051</v>
          </cell>
          <cell r="F338" t="str">
            <v>P</v>
          </cell>
          <cell r="G338">
            <v>10000</v>
          </cell>
          <cell r="H338">
            <v>72.5</v>
          </cell>
          <cell r="I338">
            <v>725000</v>
          </cell>
          <cell r="J338">
            <v>145</v>
          </cell>
          <cell r="K338">
            <v>725145</v>
          </cell>
          <cell r="L338">
            <v>0</v>
          </cell>
          <cell r="M338">
            <v>725</v>
          </cell>
          <cell r="N338">
            <v>0</v>
          </cell>
          <cell r="O338">
            <v>725870</v>
          </cell>
          <cell r="P338">
            <v>725870</v>
          </cell>
          <cell r="Q338">
            <v>0</v>
          </cell>
          <cell r="R338" t="str">
            <v>JS</v>
          </cell>
          <cell r="S338" t="str">
            <v>NOV</v>
          </cell>
        </row>
        <row r="339">
          <cell r="A339">
            <v>335</v>
          </cell>
          <cell r="B339">
            <v>876</v>
          </cell>
          <cell r="C339" t="str">
            <v>BOP</v>
          </cell>
          <cell r="D339">
            <v>39048</v>
          </cell>
          <cell r="E339">
            <v>39051</v>
          </cell>
          <cell r="F339" t="str">
            <v>P</v>
          </cell>
          <cell r="G339">
            <v>25000</v>
          </cell>
          <cell r="H339">
            <v>106.1</v>
          </cell>
          <cell r="I339">
            <v>2652500</v>
          </cell>
          <cell r="J339">
            <v>530.5</v>
          </cell>
          <cell r="K339">
            <v>2653030.5</v>
          </cell>
          <cell r="L339">
            <v>0</v>
          </cell>
          <cell r="M339">
            <v>2652.5</v>
          </cell>
          <cell r="N339">
            <v>0</v>
          </cell>
          <cell r="O339">
            <v>2655683</v>
          </cell>
          <cell r="P339">
            <v>2655683</v>
          </cell>
          <cell r="Q339">
            <v>0</v>
          </cell>
          <cell r="R339" t="str">
            <v>ICAP</v>
          </cell>
          <cell r="S339" t="str">
            <v>NOV</v>
          </cell>
        </row>
        <row r="340">
          <cell r="A340">
            <v>336</v>
          </cell>
          <cell r="B340">
            <v>871</v>
          </cell>
          <cell r="C340" t="str">
            <v>ECP</v>
          </cell>
          <cell r="D340">
            <v>39048</v>
          </cell>
          <cell r="E340">
            <v>39051</v>
          </cell>
          <cell r="F340" t="str">
            <v>P</v>
          </cell>
          <cell r="G340">
            <v>10000</v>
          </cell>
          <cell r="H340">
            <v>177.5</v>
          </cell>
          <cell r="I340">
            <v>1775000</v>
          </cell>
          <cell r="J340">
            <v>355</v>
          </cell>
          <cell r="K340">
            <v>1775355</v>
          </cell>
          <cell r="L340">
            <v>0</v>
          </cell>
          <cell r="M340">
            <v>1775</v>
          </cell>
          <cell r="N340">
            <v>0</v>
          </cell>
          <cell r="O340">
            <v>1777130</v>
          </cell>
          <cell r="P340">
            <v>1777130</v>
          </cell>
          <cell r="Q340">
            <v>0</v>
          </cell>
          <cell r="R340" t="str">
            <v>ICAP</v>
          </cell>
          <cell r="S340" t="str">
            <v>NOV</v>
          </cell>
        </row>
        <row r="341">
          <cell r="A341">
            <v>337</v>
          </cell>
          <cell r="B341">
            <v>868</v>
          </cell>
          <cell r="C341" t="str">
            <v>POL</v>
          </cell>
          <cell r="D341">
            <v>39048</v>
          </cell>
          <cell r="E341">
            <v>39051</v>
          </cell>
          <cell r="F341" t="str">
            <v>P</v>
          </cell>
          <cell r="G341">
            <v>15000</v>
          </cell>
          <cell r="H341">
            <v>351</v>
          </cell>
          <cell r="I341">
            <v>5265000</v>
          </cell>
          <cell r="J341">
            <v>1053</v>
          </cell>
          <cell r="K341">
            <v>5266053</v>
          </cell>
          <cell r="L341">
            <v>0</v>
          </cell>
          <cell r="M341">
            <v>0</v>
          </cell>
          <cell r="N341">
            <v>0</v>
          </cell>
          <cell r="O341">
            <v>5266053</v>
          </cell>
          <cell r="P341">
            <v>5266053</v>
          </cell>
          <cell r="Q341">
            <v>0</v>
          </cell>
          <cell r="R341" t="str">
            <v>ORIX</v>
          </cell>
          <cell r="S341" t="str">
            <v>NOV</v>
          </cell>
        </row>
        <row r="342">
          <cell r="A342">
            <v>338</v>
          </cell>
          <cell r="B342">
            <v>832</v>
          </cell>
          <cell r="C342" t="str">
            <v>POL</v>
          </cell>
          <cell r="D342">
            <v>39048</v>
          </cell>
          <cell r="E342">
            <v>39051</v>
          </cell>
          <cell r="F342" t="str">
            <v>S</v>
          </cell>
          <cell r="G342">
            <v>-15000</v>
          </cell>
          <cell r="H342">
            <v>-353.4</v>
          </cell>
          <cell r="I342">
            <v>-5301000</v>
          </cell>
          <cell r="J342">
            <v>530.1</v>
          </cell>
          <cell r="K342">
            <v>-5300469.9000000004</v>
          </cell>
          <cell r="L342">
            <v>0</v>
          </cell>
          <cell r="M342">
            <v>5301</v>
          </cell>
          <cell r="N342">
            <v>353.4</v>
          </cell>
          <cell r="O342">
            <v>-5301000</v>
          </cell>
          <cell r="P342">
            <v>-5266053</v>
          </cell>
          <cell r="Q342">
            <v>34947</v>
          </cell>
          <cell r="R342" t="str">
            <v>ORIX</v>
          </cell>
          <cell r="S342" t="str">
            <v>NOV</v>
          </cell>
        </row>
        <row r="343">
          <cell r="A343">
            <v>339</v>
          </cell>
          <cell r="B343">
            <v>875</v>
          </cell>
          <cell r="C343" t="str">
            <v>ABL</v>
          </cell>
          <cell r="D343">
            <v>39048</v>
          </cell>
          <cell r="E343">
            <v>39051</v>
          </cell>
          <cell r="F343" t="str">
            <v>S</v>
          </cell>
          <cell r="G343">
            <v>-5000</v>
          </cell>
          <cell r="H343">
            <v>-104.6</v>
          </cell>
          <cell r="I343">
            <v>-523000</v>
          </cell>
          <cell r="J343">
            <v>52.300000000000004</v>
          </cell>
          <cell r="K343">
            <v>-522947.7</v>
          </cell>
          <cell r="L343">
            <v>0</v>
          </cell>
          <cell r="M343">
            <v>523</v>
          </cell>
          <cell r="N343">
            <v>104.6</v>
          </cell>
          <cell r="O343">
            <v>-523000</v>
          </cell>
          <cell r="P343">
            <v>-458157.5</v>
          </cell>
          <cell r="Q343">
            <v>64842.5</v>
          </cell>
          <cell r="R343" t="str">
            <v>TAURUS</v>
          </cell>
          <cell r="S343" t="str">
            <v>NOV</v>
          </cell>
        </row>
        <row r="344">
          <cell r="A344">
            <v>340</v>
          </cell>
          <cell r="B344">
            <v>874</v>
          </cell>
          <cell r="C344" t="str">
            <v>BAF</v>
          </cell>
          <cell r="D344">
            <v>39048</v>
          </cell>
          <cell r="E344">
            <v>39051</v>
          </cell>
          <cell r="F344" t="str">
            <v>S</v>
          </cell>
          <cell r="G344">
            <v>-15000</v>
          </cell>
          <cell r="H344">
            <v>-50.2</v>
          </cell>
          <cell r="I344">
            <v>-753000</v>
          </cell>
          <cell r="J344">
            <v>75.3</v>
          </cell>
          <cell r="K344">
            <v>-752924.7</v>
          </cell>
          <cell r="L344">
            <v>0</v>
          </cell>
          <cell r="M344">
            <v>1129.5</v>
          </cell>
          <cell r="N344">
            <v>50.2</v>
          </cell>
          <cell r="O344">
            <v>-753000</v>
          </cell>
          <cell r="P344">
            <v>-737128.5</v>
          </cell>
          <cell r="Q344">
            <v>15871.5</v>
          </cell>
          <cell r="R344" t="str">
            <v>FCEL</v>
          </cell>
          <cell r="S344" t="str">
            <v>NOV</v>
          </cell>
        </row>
        <row r="345">
          <cell r="A345">
            <v>341</v>
          </cell>
          <cell r="B345">
            <v>896</v>
          </cell>
          <cell r="C345" t="str">
            <v>POL</v>
          </cell>
          <cell r="D345">
            <v>39049</v>
          </cell>
          <cell r="E345">
            <v>39052</v>
          </cell>
          <cell r="F345" t="str">
            <v>P</v>
          </cell>
          <cell r="G345">
            <v>15000</v>
          </cell>
          <cell r="H345">
            <v>354.9</v>
          </cell>
          <cell r="I345">
            <v>5323500</v>
          </cell>
          <cell r="J345">
            <v>1064.7</v>
          </cell>
          <cell r="K345">
            <v>5324564.7</v>
          </cell>
          <cell r="L345">
            <v>0</v>
          </cell>
          <cell r="M345">
            <v>0</v>
          </cell>
          <cell r="N345">
            <v>0</v>
          </cell>
          <cell r="O345">
            <v>5324564.7</v>
          </cell>
          <cell r="P345">
            <v>5324564.7</v>
          </cell>
          <cell r="Q345">
            <v>0</v>
          </cell>
          <cell r="R345" t="str">
            <v>ORIX</v>
          </cell>
          <cell r="S345" t="str">
            <v>NOV</v>
          </cell>
        </row>
        <row r="346">
          <cell r="A346">
            <v>342</v>
          </cell>
          <cell r="B346">
            <v>899</v>
          </cell>
          <cell r="C346" t="str">
            <v>POL</v>
          </cell>
          <cell r="D346">
            <v>39049</v>
          </cell>
          <cell r="E346">
            <v>39052</v>
          </cell>
          <cell r="F346" t="str">
            <v>S</v>
          </cell>
          <cell r="G346">
            <v>-15000</v>
          </cell>
          <cell r="H346">
            <v>-356.9</v>
          </cell>
          <cell r="I346">
            <v>-5353500</v>
          </cell>
          <cell r="J346">
            <v>535.35</v>
          </cell>
          <cell r="K346">
            <v>-5352964.6500000004</v>
          </cell>
          <cell r="L346">
            <v>0</v>
          </cell>
          <cell r="M346">
            <v>5353.5</v>
          </cell>
          <cell r="N346">
            <v>356.9</v>
          </cell>
          <cell r="O346">
            <v>-5353500</v>
          </cell>
          <cell r="P346">
            <v>-5324564.7</v>
          </cell>
          <cell r="Q346">
            <v>28935.299999999814</v>
          </cell>
          <cell r="R346" t="str">
            <v>ORIX</v>
          </cell>
          <cell r="S346" t="str">
            <v>NOV</v>
          </cell>
        </row>
        <row r="347">
          <cell r="A347">
            <v>343</v>
          </cell>
          <cell r="B347">
            <v>892</v>
          </cell>
          <cell r="C347" t="str">
            <v>PPL</v>
          </cell>
          <cell r="D347">
            <v>39049</v>
          </cell>
          <cell r="E347">
            <v>39052</v>
          </cell>
          <cell r="F347" t="str">
            <v>P</v>
          </cell>
          <cell r="G347">
            <v>15000</v>
          </cell>
          <cell r="H347">
            <v>243.5</v>
          </cell>
          <cell r="I347">
            <v>3652500</v>
          </cell>
          <cell r="J347">
            <v>730.5</v>
          </cell>
          <cell r="K347">
            <v>3653230.5</v>
          </cell>
          <cell r="L347">
            <v>0</v>
          </cell>
          <cell r="M347">
            <v>3652.5</v>
          </cell>
          <cell r="N347">
            <v>0</v>
          </cell>
          <cell r="O347">
            <v>3656883</v>
          </cell>
          <cell r="P347">
            <v>3656883</v>
          </cell>
          <cell r="Q347">
            <v>0</v>
          </cell>
          <cell r="R347" t="str">
            <v>IFSL</v>
          </cell>
          <cell r="S347" t="str">
            <v>NOV</v>
          </cell>
        </row>
        <row r="348">
          <cell r="A348">
            <v>344</v>
          </cell>
          <cell r="B348">
            <v>895</v>
          </cell>
          <cell r="C348" t="str">
            <v>PSO</v>
          </cell>
          <cell r="D348">
            <v>39049</v>
          </cell>
          <cell r="E348">
            <v>39052</v>
          </cell>
          <cell r="F348" t="str">
            <v>P</v>
          </cell>
          <cell r="G348">
            <v>5000</v>
          </cell>
          <cell r="H348">
            <v>304</v>
          </cell>
          <cell r="I348">
            <v>1520000</v>
          </cell>
          <cell r="J348">
            <v>304</v>
          </cell>
          <cell r="K348">
            <v>1520304</v>
          </cell>
          <cell r="L348">
            <v>0</v>
          </cell>
          <cell r="M348">
            <v>0</v>
          </cell>
          <cell r="N348">
            <v>0</v>
          </cell>
          <cell r="O348">
            <v>1520304</v>
          </cell>
          <cell r="P348">
            <v>1520304</v>
          </cell>
          <cell r="Q348">
            <v>0</v>
          </cell>
          <cell r="R348" t="str">
            <v>NAC</v>
          </cell>
          <cell r="S348" t="str">
            <v>NOV</v>
          </cell>
        </row>
        <row r="349">
          <cell r="A349">
            <v>345</v>
          </cell>
          <cell r="B349">
            <v>893</v>
          </cell>
          <cell r="C349" t="str">
            <v>BAF</v>
          </cell>
          <cell r="D349">
            <v>39049</v>
          </cell>
          <cell r="E349">
            <v>39052</v>
          </cell>
          <cell r="F349" t="str">
            <v>P</v>
          </cell>
          <cell r="G349">
            <v>10000</v>
          </cell>
          <cell r="H349">
            <v>49.5</v>
          </cell>
          <cell r="I349">
            <v>495000</v>
          </cell>
          <cell r="J349">
            <v>99</v>
          </cell>
          <cell r="K349">
            <v>495099</v>
          </cell>
          <cell r="L349">
            <v>0</v>
          </cell>
          <cell r="M349">
            <v>495</v>
          </cell>
          <cell r="N349">
            <v>0</v>
          </cell>
          <cell r="O349">
            <v>495594</v>
          </cell>
          <cell r="P349">
            <v>495594</v>
          </cell>
          <cell r="Q349">
            <v>0</v>
          </cell>
          <cell r="R349" t="str">
            <v>IFSL</v>
          </cell>
          <cell r="S349" t="str">
            <v>NOV</v>
          </cell>
        </row>
        <row r="350">
          <cell r="A350">
            <v>346</v>
          </cell>
          <cell r="B350">
            <v>897</v>
          </cell>
          <cell r="C350" t="str">
            <v>NBP</v>
          </cell>
          <cell r="D350">
            <v>39049</v>
          </cell>
          <cell r="E350">
            <v>39052</v>
          </cell>
          <cell r="F350" t="str">
            <v>P</v>
          </cell>
          <cell r="G350">
            <v>15000</v>
          </cell>
          <cell r="H350">
            <v>273</v>
          </cell>
          <cell r="I350">
            <v>4095000</v>
          </cell>
          <cell r="J350">
            <v>819</v>
          </cell>
          <cell r="K350">
            <v>4095819</v>
          </cell>
          <cell r="L350">
            <v>0</v>
          </cell>
          <cell r="M350">
            <v>0</v>
          </cell>
          <cell r="N350">
            <v>0</v>
          </cell>
          <cell r="O350">
            <v>4095819</v>
          </cell>
          <cell r="P350">
            <v>4095819</v>
          </cell>
          <cell r="Q350">
            <v>0</v>
          </cell>
          <cell r="R350" t="str">
            <v>NAC</v>
          </cell>
          <cell r="S350" t="str">
            <v>NOV</v>
          </cell>
        </row>
        <row r="351">
          <cell r="A351">
            <v>347</v>
          </cell>
          <cell r="B351">
            <v>900</v>
          </cell>
          <cell r="C351" t="str">
            <v>NBP</v>
          </cell>
          <cell r="D351">
            <v>39049</v>
          </cell>
          <cell r="E351">
            <v>39052</v>
          </cell>
          <cell r="F351" t="str">
            <v>S</v>
          </cell>
          <cell r="G351">
            <v>-15000</v>
          </cell>
          <cell r="H351">
            <v>-275.89999999999998</v>
          </cell>
          <cell r="I351">
            <v>-4138500</v>
          </cell>
          <cell r="J351">
            <v>413.85</v>
          </cell>
          <cell r="K351">
            <v>-4138086.15</v>
          </cell>
          <cell r="L351">
            <v>0</v>
          </cell>
          <cell r="M351">
            <v>4138.5</v>
          </cell>
          <cell r="N351">
            <v>275.89999999999998</v>
          </cell>
          <cell r="O351">
            <v>-4138500</v>
          </cell>
          <cell r="P351">
            <v>-4095819</v>
          </cell>
          <cell r="Q351">
            <v>42681</v>
          </cell>
          <cell r="R351" t="str">
            <v>NAC</v>
          </cell>
          <cell r="S351" t="str">
            <v>NOV</v>
          </cell>
        </row>
        <row r="352">
          <cell r="A352">
            <v>348</v>
          </cell>
          <cell r="B352">
            <v>891</v>
          </cell>
          <cell r="C352" t="str">
            <v>PPL</v>
          </cell>
          <cell r="D352">
            <v>39049</v>
          </cell>
          <cell r="E352">
            <v>39052</v>
          </cell>
          <cell r="F352" t="str">
            <v>P</v>
          </cell>
          <cell r="G352">
            <v>10000</v>
          </cell>
          <cell r="H352">
            <v>243.6</v>
          </cell>
          <cell r="I352">
            <v>2436000</v>
          </cell>
          <cell r="J352">
            <v>487.20000000000005</v>
          </cell>
          <cell r="K352">
            <v>2436487.2000000002</v>
          </cell>
          <cell r="L352">
            <v>0</v>
          </cell>
          <cell r="M352">
            <v>2436</v>
          </cell>
          <cell r="N352">
            <v>0</v>
          </cell>
          <cell r="O352">
            <v>2438923.2000000002</v>
          </cell>
          <cell r="P352">
            <v>2438923.2000000002</v>
          </cell>
          <cell r="Q352">
            <v>0</v>
          </cell>
          <cell r="R352" t="str">
            <v>ICAP</v>
          </cell>
          <cell r="S352" t="str">
            <v>NOV</v>
          </cell>
        </row>
        <row r="353">
          <cell r="A353">
            <v>349</v>
          </cell>
          <cell r="B353">
            <v>894</v>
          </cell>
          <cell r="C353" t="str">
            <v>PPL</v>
          </cell>
          <cell r="D353">
            <v>39049</v>
          </cell>
          <cell r="E353">
            <v>39052</v>
          </cell>
          <cell r="F353" t="str">
            <v>S</v>
          </cell>
          <cell r="G353">
            <v>-10000</v>
          </cell>
          <cell r="H353">
            <v>-245.7</v>
          </cell>
          <cell r="I353">
            <v>-2457000</v>
          </cell>
          <cell r="J353">
            <v>0</v>
          </cell>
          <cell r="K353">
            <v>-2457000</v>
          </cell>
          <cell r="L353">
            <v>0</v>
          </cell>
          <cell r="M353">
            <v>0</v>
          </cell>
          <cell r="N353">
            <v>245.7</v>
          </cell>
          <cell r="O353">
            <v>-2457000</v>
          </cell>
          <cell r="P353">
            <v>-2438923.2000000002</v>
          </cell>
          <cell r="Q353">
            <v>18076.799999999814</v>
          </cell>
          <cell r="R353" t="str">
            <v>ICAP</v>
          </cell>
          <cell r="S353" t="str">
            <v>NOV</v>
          </cell>
        </row>
        <row r="354">
          <cell r="A354">
            <v>350</v>
          </cell>
          <cell r="B354">
            <v>901</v>
          </cell>
          <cell r="C354" t="str">
            <v>CALL</v>
          </cell>
          <cell r="D354">
            <v>39049</v>
          </cell>
          <cell r="E354">
            <v>39052</v>
          </cell>
          <cell r="F354" t="str">
            <v>S</v>
          </cell>
          <cell r="G354">
            <v>-10000</v>
          </cell>
          <cell r="H354">
            <v>-84</v>
          </cell>
          <cell r="I354">
            <v>-840000</v>
          </cell>
          <cell r="J354">
            <v>84</v>
          </cell>
          <cell r="K354">
            <v>-839916</v>
          </cell>
          <cell r="L354">
            <v>0</v>
          </cell>
          <cell r="M354">
            <v>0</v>
          </cell>
          <cell r="N354">
            <v>84</v>
          </cell>
          <cell r="O354">
            <v>-840000</v>
          </cell>
          <cell r="P354">
            <v>-763295</v>
          </cell>
          <cell r="Q354">
            <v>76705</v>
          </cell>
          <cell r="R354" t="str">
            <v>ORIX</v>
          </cell>
          <cell r="S354" t="str">
            <v>NOV</v>
          </cell>
        </row>
        <row r="355">
          <cell r="A355">
            <v>351</v>
          </cell>
          <cell r="B355">
            <v>898</v>
          </cell>
          <cell r="C355" t="str">
            <v>PSO</v>
          </cell>
          <cell r="D355">
            <v>39049</v>
          </cell>
          <cell r="E355">
            <v>39052</v>
          </cell>
          <cell r="F355" t="str">
            <v>S</v>
          </cell>
          <cell r="G355">
            <v>-15000</v>
          </cell>
          <cell r="H355">
            <v>-304.03333333333336</v>
          </cell>
          <cell r="I355">
            <v>-4560500</v>
          </cell>
          <cell r="J355">
            <v>456.05</v>
          </cell>
          <cell r="K355">
            <v>-4560043.95</v>
          </cell>
          <cell r="L355">
            <v>0</v>
          </cell>
          <cell r="M355">
            <v>4560.5</v>
          </cell>
          <cell r="N355">
            <v>304.03333333333336</v>
          </cell>
          <cell r="O355">
            <v>-4560500</v>
          </cell>
          <cell r="P355">
            <v>-4530435</v>
          </cell>
          <cell r="Q355">
            <v>30065</v>
          </cell>
          <cell r="R355" t="str">
            <v>ORIX</v>
          </cell>
          <cell r="S355" t="str">
            <v>NOV</v>
          </cell>
        </row>
        <row r="356">
          <cell r="A356">
            <v>352</v>
          </cell>
          <cell r="B356">
            <v>0</v>
          </cell>
          <cell r="C356" t="str">
            <v>ECP</v>
          </cell>
          <cell r="D356">
            <v>39050</v>
          </cell>
          <cell r="E356">
            <v>39050</v>
          </cell>
          <cell r="F356" t="str">
            <v>S</v>
          </cell>
          <cell r="G356">
            <v>0</v>
          </cell>
          <cell r="H356" t="e">
            <v>#DIV/0!</v>
          </cell>
          <cell r="I356">
            <v>0</v>
          </cell>
          <cell r="J356">
            <v>0</v>
          </cell>
          <cell r="K356">
            <v>0</v>
          </cell>
          <cell r="L356">
            <v>0</v>
          </cell>
          <cell r="M356">
            <v>0</v>
          </cell>
          <cell r="N356" t="e">
            <v>#DIV/0!</v>
          </cell>
          <cell r="O356">
            <v>0</v>
          </cell>
          <cell r="P356">
            <v>-30000</v>
          </cell>
          <cell r="R356" t="str">
            <v>DIVIDEND</v>
          </cell>
          <cell r="S356" t="str">
            <v>NOV</v>
          </cell>
        </row>
        <row r="357">
          <cell r="A357">
            <v>353</v>
          </cell>
          <cell r="B357">
            <v>917</v>
          </cell>
          <cell r="C357" t="str">
            <v>PSO</v>
          </cell>
          <cell r="D357">
            <v>39050</v>
          </cell>
          <cell r="E357">
            <v>39055</v>
          </cell>
          <cell r="F357" t="str">
            <v>P</v>
          </cell>
          <cell r="G357">
            <v>55000</v>
          </cell>
          <cell r="H357">
            <v>302.90909090909093</v>
          </cell>
          <cell r="I357">
            <v>16660000</v>
          </cell>
          <cell r="J357">
            <v>3332</v>
          </cell>
          <cell r="K357">
            <v>16663332</v>
          </cell>
          <cell r="L357">
            <v>0</v>
          </cell>
          <cell r="M357">
            <v>6040</v>
          </cell>
          <cell r="N357">
            <v>0</v>
          </cell>
          <cell r="O357">
            <v>16669372</v>
          </cell>
          <cell r="P357">
            <v>16669372</v>
          </cell>
          <cell r="Q357">
            <v>0</v>
          </cell>
          <cell r="R357" t="str">
            <v>FNE</v>
          </cell>
          <cell r="S357" t="str">
            <v>NOV</v>
          </cell>
        </row>
        <row r="358">
          <cell r="A358">
            <v>354</v>
          </cell>
          <cell r="B358">
            <v>914</v>
          </cell>
          <cell r="C358" t="str">
            <v>PPL</v>
          </cell>
          <cell r="D358">
            <v>39050</v>
          </cell>
          <cell r="E358">
            <v>39055</v>
          </cell>
          <cell r="F358" t="str">
            <v>P</v>
          </cell>
          <cell r="G358">
            <v>35000</v>
          </cell>
          <cell r="H358">
            <v>241.4</v>
          </cell>
          <cell r="I358">
            <v>8449000</v>
          </cell>
          <cell r="J358">
            <v>1689.8000000000002</v>
          </cell>
          <cell r="K358">
            <v>8450689.8000000007</v>
          </cell>
          <cell r="L358">
            <v>0</v>
          </cell>
          <cell r="M358">
            <v>8449</v>
          </cell>
          <cell r="N358">
            <v>0</v>
          </cell>
          <cell r="O358">
            <v>8459138.8000000007</v>
          </cell>
          <cell r="P358">
            <v>8459138.8000000007</v>
          </cell>
          <cell r="Q358">
            <v>0</v>
          </cell>
          <cell r="R358" t="str">
            <v>FNE</v>
          </cell>
          <cell r="S358" t="str">
            <v>NOV</v>
          </cell>
        </row>
        <row r="359">
          <cell r="A359">
            <v>355</v>
          </cell>
          <cell r="B359">
            <v>912</v>
          </cell>
          <cell r="C359" t="str">
            <v>FFC</v>
          </cell>
          <cell r="D359">
            <v>39050</v>
          </cell>
          <cell r="E359">
            <v>39055</v>
          </cell>
          <cell r="F359" t="str">
            <v>P</v>
          </cell>
          <cell r="G359">
            <v>10000</v>
          </cell>
          <cell r="H359">
            <v>117.2</v>
          </cell>
          <cell r="I359">
            <v>1172000</v>
          </cell>
          <cell r="J359">
            <v>234.4</v>
          </cell>
          <cell r="K359">
            <v>1172234.3999999999</v>
          </cell>
          <cell r="L359">
            <v>0</v>
          </cell>
          <cell r="M359">
            <v>1172</v>
          </cell>
          <cell r="N359">
            <v>0</v>
          </cell>
          <cell r="O359">
            <v>1173406.3999999999</v>
          </cell>
          <cell r="P359">
            <v>1173406.3999999999</v>
          </cell>
          <cell r="Q359">
            <v>0</v>
          </cell>
          <cell r="R359" t="str">
            <v>FNE</v>
          </cell>
          <cell r="S359" t="str">
            <v>NOV</v>
          </cell>
        </row>
        <row r="360">
          <cell r="A360">
            <v>356</v>
          </cell>
          <cell r="B360">
            <v>918</v>
          </cell>
          <cell r="C360" t="str">
            <v>PSO</v>
          </cell>
          <cell r="D360">
            <v>39050</v>
          </cell>
          <cell r="E360">
            <v>39055</v>
          </cell>
          <cell r="F360" t="str">
            <v>P</v>
          </cell>
          <cell r="G360">
            <v>10000</v>
          </cell>
          <cell r="H360">
            <v>303</v>
          </cell>
          <cell r="I360">
            <v>3030000</v>
          </cell>
          <cell r="J360">
            <v>606</v>
          </cell>
          <cell r="K360">
            <v>3030606</v>
          </cell>
          <cell r="L360">
            <v>0</v>
          </cell>
          <cell r="M360">
            <v>3030</v>
          </cell>
          <cell r="N360">
            <v>0</v>
          </cell>
          <cell r="O360">
            <v>3033636</v>
          </cell>
          <cell r="P360">
            <v>3033636</v>
          </cell>
          <cell r="Q360">
            <v>0</v>
          </cell>
          <cell r="R360" t="str">
            <v>ORIX</v>
          </cell>
          <cell r="S360" t="str">
            <v>NOV</v>
          </cell>
        </row>
        <row r="361">
          <cell r="A361">
            <v>357</v>
          </cell>
          <cell r="B361">
            <v>913</v>
          </cell>
          <cell r="C361" t="str">
            <v>BOP</v>
          </cell>
          <cell r="D361">
            <v>39050</v>
          </cell>
          <cell r="E361">
            <v>39055</v>
          </cell>
          <cell r="F361" t="str">
            <v>P</v>
          </cell>
          <cell r="G361">
            <v>35000</v>
          </cell>
          <cell r="H361">
            <v>104.9</v>
          </cell>
          <cell r="I361">
            <v>3671500</v>
          </cell>
          <cell r="J361">
            <v>734.30000000000007</v>
          </cell>
          <cell r="K361">
            <v>3672234.3</v>
          </cell>
          <cell r="L361">
            <v>0</v>
          </cell>
          <cell r="M361">
            <v>3671.5</v>
          </cell>
          <cell r="N361">
            <v>0</v>
          </cell>
          <cell r="O361">
            <v>3675905.8</v>
          </cell>
          <cell r="P361">
            <v>3675905.8</v>
          </cell>
          <cell r="Q361">
            <v>0</v>
          </cell>
          <cell r="R361" t="str">
            <v>FCEL</v>
          </cell>
          <cell r="S361" t="str">
            <v>NOV</v>
          </cell>
        </row>
        <row r="362">
          <cell r="A362">
            <v>358</v>
          </cell>
          <cell r="B362">
            <v>920</v>
          </cell>
          <cell r="C362" t="str">
            <v>ECP</v>
          </cell>
          <cell r="D362">
            <v>39050</v>
          </cell>
          <cell r="E362">
            <v>39055</v>
          </cell>
          <cell r="F362" t="str">
            <v>P</v>
          </cell>
          <cell r="G362">
            <v>10000</v>
          </cell>
          <cell r="H362">
            <v>177</v>
          </cell>
          <cell r="I362">
            <v>1770000</v>
          </cell>
          <cell r="J362">
            <v>354</v>
          </cell>
          <cell r="K362">
            <v>1770354</v>
          </cell>
          <cell r="L362">
            <v>0</v>
          </cell>
          <cell r="M362">
            <v>1770</v>
          </cell>
          <cell r="N362">
            <v>0</v>
          </cell>
          <cell r="O362">
            <v>1772124</v>
          </cell>
          <cell r="P362">
            <v>1772124</v>
          </cell>
          <cell r="Q362">
            <v>0</v>
          </cell>
          <cell r="R362" t="str">
            <v>IFSL</v>
          </cell>
          <cell r="S362" t="str">
            <v>NOV</v>
          </cell>
        </row>
        <row r="363">
          <cell r="A363">
            <v>359</v>
          </cell>
          <cell r="B363">
            <v>916</v>
          </cell>
          <cell r="C363" t="str">
            <v>NBP</v>
          </cell>
          <cell r="D363">
            <v>39050</v>
          </cell>
          <cell r="E363">
            <v>39055</v>
          </cell>
          <cell r="F363" t="str">
            <v>P</v>
          </cell>
          <cell r="G363">
            <v>50000</v>
          </cell>
          <cell r="H363">
            <v>272.02999999999997</v>
          </cell>
          <cell r="I363">
            <v>13601500</v>
          </cell>
          <cell r="J363">
            <v>2720.3</v>
          </cell>
          <cell r="K363">
            <v>13604220.300000001</v>
          </cell>
          <cell r="L363">
            <v>0</v>
          </cell>
          <cell r="M363">
            <v>13603</v>
          </cell>
          <cell r="N363">
            <v>0</v>
          </cell>
          <cell r="O363">
            <v>13617823.300000001</v>
          </cell>
          <cell r="P363">
            <v>13617823.300000001</v>
          </cell>
          <cell r="Q363">
            <v>0</v>
          </cell>
          <cell r="R363" t="str">
            <v>IFSL</v>
          </cell>
          <cell r="S363" t="str">
            <v>NOV</v>
          </cell>
        </row>
        <row r="364">
          <cell r="A364">
            <v>360</v>
          </cell>
          <cell r="B364">
            <v>919</v>
          </cell>
          <cell r="C364" t="str">
            <v>FAY</v>
          </cell>
          <cell r="D364">
            <v>39050</v>
          </cell>
          <cell r="E364">
            <v>39055</v>
          </cell>
          <cell r="F364" t="str">
            <v>P</v>
          </cell>
          <cell r="G364">
            <v>15000</v>
          </cell>
          <cell r="H364">
            <v>64.05</v>
          </cell>
          <cell r="I364">
            <v>960750</v>
          </cell>
          <cell r="J364">
            <v>192.15</v>
          </cell>
          <cell r="K364">
            <v>960942.15</v>
          </cell>
          <cell r="L364">
            <v>0</v>
          </cell>
          <cell r="M364">
            <v>1441.125</v>
          </cell>
          <cell r="N364">
            <v>0</v>
          </cell>
          <cell r="O364">
            <v>962383.27500000002</v>
          </cell>
          <cell r="P364">
            <v>962383.27500000002</v>
          </cell>
          <cell r="Q364">
            <v>0</v>
          </cell>
          <cell r="R364" t="str">
            <v>NAC</v>
          </cell>
          <cell r="S364" t="str">
            <v>NOV</v>
          </cell>
        </row>
        <row r="365">
          <cell r="A365">
            <v>361</v>
          </cell>
          <cell r="B365">
            <v>915</v>
          </cell>
          <cell r="C365" t="str">
            <v>BAF</v>
          </cell>
          <cell r="D365">
            <v>39050</v>
          </cell>
          <cell r="E365">
            <v>39055</v>
          </cell>
          <cell r="F365" t="str">
            <v>P</v>
          </cell>
          <cell r="G365">
            <v>15000</v>
          </cell>
          <cell r="H365">
            <v>48.5</v>
          </cell>
          <cell r="I365">
            <v>727500</v>
          </cell>
          <cell r="J365">
            <v>145.5</v>
          </cell>
          <cell r="K365">
            <v>727645.5</v>
          </cell>
          <cell r="L365">
            <v>0</v>
          </cell>
          <cell r="M365">
            <v>1092</v>
          </cell>
          <cell r="N365">
            <v>0</v>
          </cell>
          <cell r="O365">
            <v>728737.5</v>
          </cell>
          <cell r="P365">
            <v>728737.5</v>
          </cell>
          <cell r="Q365">
            <v>0</v>
          </cell>
          <cell r="R365" t="str">
            <v>ORIX</v>
          </cell>
          <cell r="S365" t="str">
            <v>NOV</v>
          </cell>
        </row>
        <row r="366">
          <cell r="A366">
            <v>362</v>
          </cell>
          <cell r="B366">
            <v>921</v>
          </cell>
          <cell r="C366" t="str">
            <v>POL</v>
          </cell>
          <cell r="D366">
            <v>39050</v>
          </cell>
          <cell r="E366">
            <v>39055</v>
          </cell>
          <cell r="F366" t="str">
            <v>P</v>
          </cell>
          <cell r="G366">
            <v>45000</v>
          </cell>
          <cell r="H366">
            <v>352.91666666666669</v>
          </cell>
          <cell r="I366">
            <v>15881250</v>
          </cell>
          <cell r="J366">
            <v>3176.25</v>
          </cell>
          <cell r="K366">
            <v>15884426.25</v>
          </cell>
          <cell r="L366">
            <v>0</v>
          </cell>
          <cell r="M366">
            <v>15882.9</v>
          </cell>
          <cell r="N366">
            <v>0</v>
          </cell>
          <cell r="O366">
            <v>15900309.15</v>
          </cell>
          <cell r="P366">
            <v>15900309.15</v>
          </cell>
          <cell r="Q366">
            <v>0</v>
          </cell>
          <cell r="R366" t="str">
            <v>ORIX</v>
          </cell>
          <cell r="S366" t="str">
            <v>NOV</v>
          </cell>
        </row>
        <row r="367">
          <cell r="A367">
            <v>363</v>
          </cell>
          <cell r="B367">
            <v>922</v>
          </cell>
          <cell r="C367" t="str">
            <v>CALL</v>
          </cell>
          <cell r="D367">
            <v>39050</v>
          </cell>
          <cell r="E367">
            <v>39055</v>
          </cell>
          <cell r="F367" t="str">
            <v>S</v>
          </cell>
          <cell r="G367">
            <v>-15000</v>
          </cell>
          <cell r="H367">
            <v>-88.2</v>
          </cell>
          <cell r="I367">
            <v>-1323000</v>
          </cell>
          <cell r="J367">
            <v>132.30000000000001</v>
          </cell>
          <cell r="K367">
            <v>-1322867.7</v>
          </cell>
          <cell r="L367">
            <v>0</v>
          </cell>
          <cell r="M367">
            <v>0</v>
          </cell>
          <cell r="N367">
            <v>88.2</v>
          </cell>
          <cell r="O367">
            <v>-1323000</v>
          </cell>
          <cell r="P367">
            <v>-1144944</v>
          </cell>
          <cell r="Q367">
            <v>178056</v>
          </cell>
          <cell r="R367" t="str">
            <v>ORIX</v>
          </cell>
          <cell r="S367" t="str">
            <v>NOV</v>
          </cell>
        </row>
        <row r="368">
          <cell r="A368">
            <v>364</v>
          </cell>
          <cell r="B368">
            <v>924</v>
          </cell>
          <cell r="C368" t="str">
            <v>ABL</v>
          </cell>
          <cell r="D368">
            <v>39050</v>
          </cell>
          <cell r="E368">
            <v>39055</v>
          </cell>
          <cell r="F368" t="str">
            <v>S</v>
          </cell>
          <cell r="G368">
            <v>-5000</v>
          </cell>
          <cell r="H368">
            <v>-100</v>
          </cell>
          <cell r="I368">
            <v>-500000</v>
          </cell>
          <cell r="J368">
            <v>0</v>
          </cell>
          <cell r="K368">
            <v>-500000</v>
          </cell>
          <cell r="L368">
            <v>0</v>
          </cell>
          <cell r="M368">
            <v>750</v>
          </cell>
          <cell r="N368">
            <v>100</v>
          </cell>
          <cell r="O368">
            <v>-500000</v>
          </cell>
          <cell r="P368">
            <v>-458155.5</v>
          </cell>
          <cell r="Q368">
            <v>41844.5</v>
          </cell>
          <cell r="R368" t="str">
            <v>ICAP</v>
          </cell>
          <cell r="S368" t="str">
            <v>NOV</v>
          </cell>
        </row>
        <row r="369">
          <cell r="A369">
            <v>365</v>
          </cell>
          <cell r="B369">
            <v>923</v>
          </cell>
          <cell r="C369" t="str">
            <v>PSO</v>
          </cell>
          <cell r="D369">
            <v>39050</v>
          </cell>
          <cell r="E369">
            <v>39055</v>
          </cell>
          <cell r="F369" t="str">
            <v>S</v>
          </cell>
          <cell r="G369">
            <v>-35000</v>
          </cell>
          <cell r="H369">
            <v>-305.14285714285717</v>
          </cell>
          <cell r="I369">
            <v>-10680000</v>
          </cell>
          <cell r="J369">
            <v>1068</v>
          </cell>
          <cell r="K369">
            <v>-10678932</v>
          </cell>
          <cell r="L369">
            <v>0</v>
          </cell>
          <cell r="M369">
            <v>10680</v>
          </cell>
          <cell r="N369">
            <v>305.14285714285717</v>
          </cell>
          <cell r="O369">
            <v>-10680000</v>
          </cell>
          <cell r="P369">
            <v>-10600369.5</v>
          </cell>
          <cell r="Q369">
            <v>79630.5</v>
          </cell>
          <cell r="R369" t="str">
            <v>FNE</v>
          </cell>
          <cell r="S369" t="str">
            <v>NOV</v>
          </cell>
        </row>
        <row r="370">
          <cell r="A370">
            <v>366</v>
          </cell>
          <cell r="B370">
            <v>943</v>
          </cell>
          <cell r="C370" t="str">
            <v>BOP</v>
          </cell>
          <cell r="D370">
            <v>39051</v>
          </cell>
          <cell r="E370">
            <v>39056</v>
          </cell>
          <cell r="F370" t="str">
            <v>P</v>
          </cell>
          <cell r="G370">
            <v>15000</v>
          </cell>
          <cell r="H370">
            <v>103.5</v>
          </cell>
          <cell r="I370">
            <v>1552500</v>
          </cell>
          <cell r="J370">
            <v>310.5</v>
          </cell>
          <cell r="K370">
            <v>1552810.5</v>
          </cell>
          <cell r="L370">
            <v>0</v>
          </cell>
          <cell r="M370">
            <v>1552.5</v>
          </cell>
          <cell r="N370">
            <v>0</v>
          </cell>
          <cell r="O370">
            <v>1554363</v>
          </cell>
          <cell r="P370">
            <v>1554363</v>
          </cell>
          <cell r="Q370">
            <v>0</v>
          </cell>
          <cell r="R370" t="str">
            <v>ORIX</v>
          </cell>
          <cell r="S370" t="str">
            <v>NOV</v>
          </cell>
        </row>
        <row r="371">
          <cell r="A371">
            <v>367</v>
          </cell>
          <cell r="B371">
            <v>933</v>
          </cell>
          <cell r="C371" t="str">
            <v>PSO</v>
          </cell>
          <cell r="D371">
            <v>39051</v>
          </cell>
          <cell r="E371">
            <v>39056</v>
          </cell>
          <cell r="F371" t="str">
            <v>P</v>
          </cell>
          <cell r="G371">
            <v>40000</v>
          </cell>
          <cell r="H371">
            <v>302.75</v>
          </cell>
          <cell r="I371">
            <v>12110000</v>
          </cell>
          <cell r="J371">
            <v>2422</v>
          </cell>
          <cell r="K371">
            <v>12112422</v>
          </cell>
          <cell r="L371">
            <v>0</v>
          </cell>
          <cell r="M371">
            <v>0</v>
          </cell>
          <cell r="N371">
            <v>0</v>
          </cell>
          <cell r="O371">
            <v>12112422</v>
          </cell>
          <cell r="P371">
            <v>12112422</v>
          </cell>
          <cell r="Q371">
            <v>0</v>
          </cell>
          <cell r="R371" t="str">
            <v>NAC</v>
          </cell>
          <cell r="S371" t="str">
            <v>NOV</v>
          </cell>
        </row>
        <row r="372">
          <cell r="A372">
            <v>368</v>
          </cell>
          <cell r="B372">
            <v>935</v>
          </cell>
          <cell r="C372" t="str">
            <v>POL</v>
          </cell>
          <cell r="D372">
            <v>39051</v>
          </cell>
          <cell r="E372">
            <v>39056</v>
          </cell>
          <cell r="F372" t="str">
            <v>P</v>
          </cell>
          <cell r="G372">
            <v>10000</v>
          </cell>
          <cell r="H372">
            <v>351.05</v>
          </cell>
          <cell r="I372">
            <v>3510500</v>
          </cell>
          <cell r="J372">
            <v>702.1</v>
          </cell>
          <cell r="K372">
            <v>3511202.1</v>
          </cell>
          <cell r="L372">
            <v>0</v>
          </cell>
          <cell r="M372">
            <v>3511</v>
          </cell>
          <cell r="N372">
            <v>0</v>
          </cell>
          <cell r="O372">
            <v>3514713.1</v>
          </cell>
          <cell r="P372">
            <v>3514713.1</v>
          </cell>
          <cell r="Q372">
            <v>0</v>
          </cell>
          <cell r="R372" t="str">
            <v>ORIX</v>
          </cell>
          <cell r="S372" t="str">
            <v>NOV</v>
          </cell>
        </row>
        <row r="373">
          <cell r="A373">
            <v>369</v>
          </cell>
          <cell r="B373">
            <v>937</v>
          </cell>
          <cell r="C373" t="str">
            <v>FFBQ</v>
          </cell>
          <cell r="D373">
            <v>39051</v>
          </cell>
          <cell r="E373">
            <v>39056</v>
          </cell>
          <cell r="F373" t="str">
            <v>P</v>
          </cell>
          <cell r="G373">
            <v>15000</v>
          </cell>
          <cell r="H373">
            <v>28.4</v>
          </cell>
          <cell r="I373">
            <v>426000</v>
          </cell>
          <cell r="J373">
            <v>85.2</v>
          </cell>
          <cell r="K373">
            <v>426085.2</v>
          </cell>
          <cell r="L373">
            <v>0</v>
          </cell>
          <cell r="M373">
            <v>637.5</v>
          </cell>
          <cell r="N373">
            <v>0</v>
          </cell>
          <cell r="O373">
            <v>426722.7</v>
          </cell>
          <cell r="P373">
            <v>426722.7</v>
          </cell>
          <cell r="Q373">
            <v>0</v>
          </cell>
          <cell r="R373" t="str">
            <v>ICAP</v>
          </cell>
          <cell r="S373" t="str">
            <v>NOV</v>
          </cell>
        </row>
        <row r="374">
          <cell r="A374">
            <v>370</v>
          </cell>
          <cell r="B374">
            <v>944</v>
          </cell>
          <cell r="C374" t="str">
            <v>FFC</v>
          </cell>
          <cell r="D374">
            <v>39051</v>
          </cell>
          <cell r="E374">
            <v>39056</v>
          </cell>
          <cell r="F374" t="str">
            <v>P</v>
          </cell>
          <cell r="G374">
            <v>10000</v>
          </cell>
          <cell r="H374">
            <v>116.3</v>
          </cell>
          <cell r="I374">
            <v>1163000</v>
          </cell>
          <cell r="J374">
            <v>232.60000000000002</v>
          </cell>
          <cell r="K374">
            <v>1163232.6000000001</v>
          </cell>
          <cell r="L374">
            <v>0</v>
          </cell>
          <cell r="M374">
            <v>1163</v>
          </cell>
          <cell r="N374">
            <v>0</v>
          </cell>
          <cell r="O374">
            <v>1164395.6000000001</v>
          </cell>
          <cell r="P374">
            <v>1164395.6000000001</v>
          </cell>
          <cell r="Q374">
            <v>0</v>
          </cell>
          <cell r="R374" t="str">
            <v>IFSL</v>
          </cell>
          <cell r="S374" t="str">
            <v>NOV</v>
          </cell>
        </row>
        <row r="375">
          <cell r="A375">
            <v>371</v>
          </cell>
          <cell r="B375">
            <v>942</v>
          </cell>
          <cell r="C375" t="str">
            <v>ABL</v>
          </cell>
          <cell r="D375">
            <v>39051</v>
          </cell>
          <cell r="E375">
            <v>39056</v>
          </cell>
          <cell r="F375" t="str">
            <v>S</v>
          </cell>
          <cell r="G375">
            <v>-10000</v>
          </cell>
          <cell r="H375">
            <v>-101</v>
          </cell>
          <cell r="I375">
            <v>-1010000</v>
          </cell>
          <cell r="J375">
            <v>101</v>
          </cell>
          <cell r="K375">
            <v>-1009899</v>
          </cell>
          <cell r="L375">
            <v>0</v>
          </cell>
          <cell r="M375">
            <v>1010</v>
          </cell>
          <cell r="N375">
            <v>101</v>
          </cell>
          <cell r="O375">
            <v>-1010000</v>
          </cell>
          <cell r="P375">
            <v>-916311</v>
          </cell>
          <cell r="Q375">
            <v>93689</v>
          </cell>
          <cell r="R375" t="str">
            <v>IFSL</v>
          </cell>
          <cell r="S375" t="str">
            <v>NOV</v>
          </cell>
        </row>
        <row r="376">
          <cell r="A376">
            <v>372</v>
          </cell>
          <cell r="B376">
            <v>939</v>
          </cell>
          <cell r="C376" t="str">
            <v>PSO</v>
          </cell>
          <cell r="D376">
            <v>39051</v>
          </cell>
          <cell r="E376">
            <v>39056</v>
          </cell>
          <cell r="F376" t="str">
            <v>S</v>
          </cell>
          <cell r="G376">
            <v>-55000</v>
          </cell>
          <cell r="H376">
            <v>-304.90909090909093</v>
          </cell>
          <cell r="I376">
            <v>-16770000</v>
          </cell>
          <cell r="J376">
            <v>1677</v>
          </cell>
          <cell r="K376">
            <v>-16768323</v>
          </cell>
          <cell r="L376">
            <v>0</v>
          </cell>
          <cell r="M376">
            <v>16770</v>
          </cell>
          <cell r="N376">
            <v>304.90909090909093</v>
          </cell>
          <cell r="O376">
            <v>-16770000</v>
          </cell>
          <cell r="P376">
            <v>-16656326.5</v>
          </cell>
          <cell r="Q376">
            <v>113673.5</v>
          </cell>
          <cell r="R376" t="str">
            <v>NAC</v>
          </cell>
          <cell r="S376" t="str">
            <v>NOV</v>
          </cell>
        </row>
        <row r="377">
          <cell r="A377">
            <v>373</v>
          </cell>
          <cell r="B377">
            <v>936</v>
          </cell>
          <cell r="C377" t="str">
            <v>NBP</v>
          </cell>
          <cell r="D377">
            <v>39051</v>
          </cell>
          <cell r="E377">
            <v>39056</v>
          </cell>
          <cell r="F377" t="str">
            <v>P</v>
          </cell>
          <cell r="G377">
            <v>25000</v>
          </cell>
          <cell r="H377">
            <v>270.92</v>
          </cell>
          <cell r="I377">
            <v>6773000</v>
          </cell>
          <cell r="J377">
            <v>1354.6000000000001</v>
          </cell>
          <cell r="K377">
            <v>6774354.5999999996</v>
          </cell>
          <cell r="L377">
            <v>0</v>
          </cell>
          <cell r="M377">
            <v>6773.5</v>
          </cell>
          <cell r="N377">
            <v>0</v>
          </cell>
          <cell r="O377">
            <v>6781128.0999999996</v>
          </cell>
          <cell r="P377">
            <v>6781128.0999999996</v>
          </cell>
          <cell r="Q377">
            <v>0</v>
          </cell>
          <cell r="R377" t="str">
            <v>IFSL</v>
          </cell>
          <cell r="S377" t="str">
            <v>NOV</v>
          </cell>
        </row>
        <row r="378">
          <cell r="A378">
            <v>374</v>
          </cell>
          <cell r="B378">
            <v>941</v>
          </cell>
          <cell r="C378" t="str">
            <v>NBP</v>
          </cell>
          <cell r="D378">
            <v>39051</v>
          </cell>
          <cell r="E378">
            <v>39056</v>
          </cell>
          <cell r="F378" t="str">
            <v>S</v>
          </cell>
          <cell r="G378">
            <v>-25000</v>
          </cell>
          <cell r="H378">
            <v>-272.98</v>
          </cell>
          <cell r="I378">
            <v>-6824500</v>
          </cell>
          <cell r="J378">
            <v>682.45</v>
          </cell>
          <cell r="K378">
            <v>-6823817.5499999998</v>
          </cell>
          <cell r="L378">
            <v>0</v>
          </cell>
          <cell r="M378">
            <v>0</v>
          </cell>
          <cell r="N378">
            <v>272.98</v>
          </cell>
          <cell r="O378">
            <v>-6824500</v>
          </cell>
          <cell r="P378">
            <v>-6781128.0999999996</v>
          </cell>
          <cell r="Q378">
            <v>43371.900000000373</v>
          </cell>
          <cell r="R378" t="str">
            <v>IFSL</v>
          </cell>
          <cell r="S378" t="str">
            <v>NOV</v>
          </cell>
        </row>
        <row r="379">
          <cell r="A379">
            <v>375</v>
          </cell>
          <cell r="B379">
            <v>938</v>
          </cell>
          <cell r="C379" t="str">
            <v>FAY</v>
          </cell>
          <cell r="D379">
            <v>39051</v>
          </cell>
          <cell r="E379">
            <v>39056</v>
          </cell>
          <cell r="F379" t="str">
            <v>S</v>
          </cell>
          <cell r="G379">
            <v>-5000</v>
          </cell>
          <cell r="H379">
            <v>-65.5</v>
          </cell>
          <cell r="I379">
            <v>-327500</v>
          </cell>
          <cell r="J379">
            <v>32.75</v>
          </cell>
          <cell r="K379">
            <v>-327467.25</v>
          </cell>
          <cell r="L379">
            <v>0</v>
          </cell>
          <cell r="M379">
            <v>491.25</v>
          </cell>
          <cell r="N379">
            <v>65.5</v>
          </cell>
          <cell r="O379">
            <v>-327500</v>
          </cell>
          <cell r="P379">
            <v>-320794.5</v>
          </cell>
          <cell r="Q379">
            <v>6705.5</v>
          </cell>
          <cell r="R379" t="str">
            <v>FCEL</v>
          </cell>
          <cell r="S379" t="str">
            <v>DEC</v>
          </cell>
        </row>
        <row r="380">
          <cell r="A380">
            <v>376</v>
          </cell>
          <cell r="B380">
            <v>958</v>
          </cell>
          <cell r="C380" t="str">
            <v>NBP</v>
          </cell>
          <cell r="D380">
            <v>39052</v>
          </cell>
          <cell r="E380">
            <v>39057</v>
          </cell>
          <cell r="F380" t="str">
            <v>P</v>
          </cell>
          <cell r="G380">
            <v>10000</v>
          </cell>
          <cell r="H380">
            <v>267.05</v>
          </cell>
          <cell r="I380">
            <v>2670500</v>
          </cell>
          <cell r="J380">
            <v>534.1</v>
          </cell>
          <cell r="K380">
            <v>2671034.1</v>
          </cell>
          <cell r="L380">
            <v>0</v>
          </cell>
          <cell r="M380">
            <v>2671</v>
          </cell>
          <cell r="N380">
            <v>0</v>
          </cell>
          <cell r="O380">
            <v>2673705.1</v>
          </cell>
          <cell r="P380">
            <v>2673705.1</v>
          </cell>
          <cell r="Q380">
            <v>0</v>
          </cell>
          <cell r="R380" t="str">
            <v>IFSL</v>
          </cell>
          <cell r="S380" t="str">
            <v>DEC</v>
          </cell>
        </row>
        <row r="381">
          <cell r="A381">
            <v>377</v>
          </cell>
          <cell r="B381">
            <v>390</v>
          </cell>
          <cell r="C381" t="str">
            <v>CALL</v>
          </cell>
          <cell r="D381">
            <v>39052</v>
          </cell>
          <cell r="E381">
            <v>39057</v>
          </cell>
          <cell r="F381" t="str">
            <v>S</v>
          </cell>
          <cell r="G381">
            <v>-10000</v>
          </cell>
          <cell r="H381">
            <v>-97.2</v>
          </cell>
          <cell r="I381">
            <v>-972000</v>
          </cell>
          <cell r="J381">
            <v>97.2</v>
          </cell>
          <cell r="K381">
            <v>-971902.8</v>
          </cell>
          <cell r="L381">
            <v>0</v>
          </cell>
          <cell r="M381">
            <v>1458</v>
          </cell>
          <cell r="N381">
            <v>97.2</v>
          </cell>
          <cell r="O381">
            <v>-972000</v>
          </cell>
          <cell r="P381">
            <v>-763295</v>
          </cell>
          <cell r="Q381">
            <v>208705</v>
          </cell>
          <cell r="R381" t="str">
            <v>ORIX</v>
          </cell>
          <cell r="S381" t="str">
            <v>DEC</v>
          </cell>
        </row>
        <row r="382">
          <cell r="A382">
            <v>378</v>
          </cell>
          <cell r="B382">
            <v>390</v>
          </cell>
          <cell r="C382" t="str">
            <v>CALL</v>
          </cell>
          <cell r="D382">
            <v>39052</v>
          </cell>
          <cell r="E382">
            <v>39057</v>
          </cell>
          <cell r="F382" t="str">
            <v>S</v>
          </cell>
          <cell r="G382">
            <v>-15000</v>
          </cell>
          <cell r="H382">
            <v>-89.12</v>
          </cell>
          <cell r="I382">
            <v>-1336800</v>
          </cell>
          <cell r="J382">
            <v>133.68</v>
          </cell>
          <cell r="K382">
            <v>-1336666.32</v>
          </cell>
          <cell r="L382">
            <v>0</v>
          </cell>
          <cell r="M382">
            <v>1336.8</v>
          </cell>
          <cell r="N382">
            <v>89.12</v>
          </cell>
          <cell r="O382">
            <v>-1336800</v>
          </cell>
          <cell r="P382">
            <v>-1144942.5</v>
          </cell>
          <cell r="Q382">
            <v>191857.5</v>
          </cell>
          <cell r="R382" t="str">
            <v>FNE</v>
          </cell>
          <cell r="S382" t="str">
            <v>DEC</v>
          </cell>
        </row>
        <row r="383">
          <cell r="A383">
            <v>379</v>
          </cell>
          <cell r="B383">
            <v>981</v>
          </cell>
          <cell r="C383" t="str">
            <v>POL</v>
          </cell>
          <cell r="D383">
            <v>39055</v>
          </cell>
          <cell r="E383">
            <v>39058</v>
          </cell>
          <cell r="F383" t="str">
            <v>P</v>
          </cell>
          <cell r="G383">
            <v>15000</v>
          </cell>
          <cell r="H383">
            <v>352</v>
          </cell>
          <cell r="I383">
            <v>5280000</v>
          </cell>
          <cell r="J383">
            <v>1056</v>
          </cell>
          <cell r="K383">
            <v>5281056</v>
          </cell>
          <cell r="L383">
            <v>0</v>
          </cell>
          <cell r="M383">
            <v>5280</v>
          </cell>
          <cell r="N383">
            <v>0</v>
          </cell>
          <cell r="O383">
            <v>5286336</v>
          </cell>
          <cell r="P383">
            <v>5286336</v>
          </cell>
          <cell r="Q383">
            <v>0</v>
          </cell>
          <cell r="R383" t="str">
            <v>IFSL</v>
          </cell>
          <cell r="S383" t="str">
            <v>DEC</v>
          </cell>
        </row>
        <row r="384">
          <cell r="A384">
            <v>380</v>
          </cell>
          <cell r="B384">
            <v>976</v>
          </cell>
          <cell r="C384" t="str">
            <v>BOP</v>
          </cell>
          <cell r="D384">
            <v>39055</v>
          </cell>
          <cell r="E384">
            <v>39058</v>
          </cell>
          <cell r="F384" t="str">
            <v>P</v>
          </cell>
          <cell r="G384">
            <v>10000</v>
          </cell>
          <cell r="H384">
            <v>102.9</v>
          </cell>
          <cell r="I384">
            <v>1029000</v>
          </cell>
          <cell r="J384">
            <v>205.8</v>
          </cell>
          <cell r="K384">
            <v>1029205.8</v>
          </cell>
          <cell r="L384">
            <v>0</v>
          </cell>
          <cell r="M384">
            <v>1029</v>
          </cell>
          <cell r="N384">
            <v>0</v>
          </cell>
          <cell r="O384">
            <v>1030234.8</v>
          </cell>
          <cell r="P384">
            <v>1030234.8</v>
          </cell>
          <cell r="Q384">
            <v>0</v>
          </cell>
          <cell r="R384" t="str">
            <v>FNE</v>
          </cell>
          <cell r="S384" t="str">
            <v>DEC</v>
          </cell>
        </row>
        <row r="385">
          <cell r="A385">
            <v>381</v>
          </cell>
          <cell r="B385">
            <v>977</v>
          </cell>
          <cell r="C385" t="str">
            <v>WCT</v>
          </cell>
          <cell r="D385">
            <v>39055</v>
          </cell>
          <cell r="E385">
            <v>39058</v>
          </cell>
          <cell r="F385" t="str">
            <v>S</v>
          </cell>
          <cell r="G385">
            <v>-36500</v>
          </cell>
          <cell r="H385">
            <v>-10.95</v>
          </cell>
          <cell r="I385">
            <v>-399675</v>
          </cell>
          <cell r="J385">
            <v>0</v>
          </cell>
          <cell r="K385">
            <v>-399675</v>
          </cell>
          <cell r="L385">
            <v>0</v>
          </cell>
          <cell r="M385">
            <v>598.6</v>
          </cell>
          <cell r="N385">
            <v>10.95</v>
          </cell>
          <cell r="O385">
            <v>-399675</v>
          </cell>
          <cell r="P385">
            <v>-361273.35</v>
          </cell>
          <cell r="Q385">
            <v>38401.650000000023</v>
          </cell>
          <cell r="R385" t="str">
            <v>ICAP</v>
          </cell>
          <cell r="S385" t="str">
            <v>DEC</v>
          </cell>
        </row>
        <row r="386">
          <cell r="A386">
            <v>382</v>
          </cell>
          <cell r="B386">
            <v>980</v>
          </cell>
          <cell r="C386" t="str">
            <v>WCT</v>
          </cell>
          <cell r="D386">
            <v>39055</v>
          </cell>
          <cell r="E386">
            <v>39058</v>
          </cell>
          <cell r="F386" t="str">
            <v>S</v>
          </cell>
          <cell r="G386">
            <v>-50000</v>
          </cell>
          <cell r="H386">
            <v>-10.9</v>
          </cell>
          <cell r="I386">
            <v>-545000</v>
          </cell>
          <cell r="J386">
            <v>54.5</v>
          </cell>
          <cell r="K386">
            <v>-544945.5</v>
          </cell>
          <cell r="L386">
            <v>0</v>
          </cell>
          <cell r="M386">
            <v>2500</v>
          </cell>
          <cell r="N386">
            <v>10.9</v>
          </cell>
          <cell r="O386">
            <v>-545000</v>
          </cell>
          <cell r="P386">
            <v>-494895</v>
          </cell>
          <cell r="Q386">
            <v>50105</v>
          </cell>
          <cell r="R386" t="str">
            <v>AHL</v>
          </cell>
          <cell r="S386" t="str">
            <v>DEC</v>
          </cell>
        </row>
        <row r="387">
          <cell r="A387">
            <v>383</v>
          </cell>
          <cell r="B387">
            <v>978</v>
          </cell>
          <cell r="C387" t="str">
            <v>PSO</v>
          </cell>
          <cell r="D387">
            <v>39055</v>
          </cell>
          <cell r="E387">
            <v>39058</v>
          </cell>
          <cell r="F387" t="str">
            <v>S</v>
          </cell>
          <cell r="G387">
            <v>-22600</v>
          </cell>
          <cell r="H387">
            <v>-305.72123893805309</v>
          </cell>
          <cell r="I387">
            <v>-6909300</v>
          </cell>
          <cell r="J387">
            <v>690.93000000000006</v>
          </cell>
          <cell r="K387">
            <v>-6908609.0700000003</v>
          </cell>
          <cell r="L387">
            <v>0</v>
          </cell>
          <cell r="M387">
            <v>6909.3</v>
          </cell>
          <cell r="N387">
            <v>305.72123893805309</v>
          </cell>
          <cell r="O387">
            <v>-6909300</v>
          </cell>
          <cell r="P387">
            <v>-6844233.7199999997</v>
          </cell>
          <cell r="Q387">
            <v>65066.280000000261</v>
          </cell>
          <cell r="R387" t="str">
            <v>ORIX</v>
          </cell>
          <cell r="S387" t="str">
            <v>DEC</v>
          </cell>
        </row>
        <row r="388">
          <cell r="A388">
            <v>384</v>
          </cell>
          <cell r="B388">
            <v>979</v>
          </cell>
          <cell r="C388" t="str">
            <v>POL</v>
          </cell>
          <cell r="D388">
            <v>39055</v>
          </cell>
          <cell r="E388">
            <v>39058</v>
          </cell>
          <cell r="F388" t="str">
            <v>S</v>
          </cell>
          <cell r="G388">
            <v>-35500</v>
          </cell>
          <cell r="H388">
            <v>-353.57746478873241</v>
          </cell>
          <cell r="I388">
            <v>-12552000</v>
          </cell>
          <cell r="J388">
            <v>1255.2</v>
          </cell>
          <cell r="K388">
            <v>-12550744.800000001</v>
          </cell>
          <cell r="L388">
            <v>0</v>
          </cell>
          <cell r="M388">
            <v>7257</v>
          </cell>
          <cell r="N388">
            <v>353.57746478873241</v>
          </cell>
          <cell r="O388">
            <v>-12552000</v>
          </cell>
          <cell r="P388">
            <v>-12399724</v>
          </cell>
          <cell r="Q388">
            <v>152276</v>
          </cell>
          <cell r="R388" t="str">
            <v>IFSL</v>
          </cell>
          <cell r="S388" t="str">
            <v>DEC</v>
          </cell>
        </row>
        <row r="389">
          <cell r="A389">
            <v>385</v>
          </cell>
          <cell r="B389">
            <v>996</v>
          </cell>
          <cell r="C389" t="str">
            <v>BAF</v>
          </cell>
          <cell r="D389">
            <v>39056</v>
          </cell>
          <cell r="E389">
            <v>39059</v>
          </cell>
          <cell r="F389" t="str">
            <v>P</v>
          </cell>
          <cell r="G389">
            <v>15000</v>
          </cell>
          <cell r="H389">
            <v>47.6</v>
          </cell>
          <cell r="I389">
            <v>714000</v>
          </cell>
          <cell r="J389">
            <v>142.80000000000001</v>
          </cell>
          <cell r="K389">
            <v>714142.8</v>
          </cell>
          <cell r="L389">
            <v>0</v>
          </cell>
          <cell r="M389">
            <v>1071</v>
          </cell>
          <cell r="N389">
            <v>0</v>
          </cell>
          <cell r="O389">
            <v>715213.8</v>
          </cell>
          <cell r="P389">
            <v>715213.8</v>
          </cell>
          <cell r="Q389">
            <v>0</v>
          </cell>
          <cell r="R389" t="str">
            <v>NAC</v>
          </cell>
          <cell r="S389" t="str">
            <v>DEC</v>
          </cell>
        </row>
        <row r="390">
          <cell r="A390">
            <v>386</v>
          </cell>
          <cell r="B390">
            <v>990</v>
          </cell>
          <cell r="C390" t="str">
            <v>NBP</v>
          </cell>
          <cell r="D390">
            <v>39056</v>
          </cell>
          <cell r="E390">
            <v>39059</v>
          </cell>
          <cell r="F390" t="str">
            <v>P</v>
          </cell>
          <cell r="G390">
            <v>20000</v>
          </cell>
          <cell r="H390">
            <v>263.75</v>
          </cell>
          <cell r="I390">
            <v>5275000</v>
          </cell>
          <cell r="J390">
            <v>1055</v>
          </cell>
          <cell r="K390">
            <v>5276055</v>
          </cell>
          <cell r="L390">
            <v>0</v>
          </cell>
          <cell r="M390">
            <v>5275</v>
          </cell>
          <cell r="N390">
            <v>0</v>
          </cell>
          <cell r="O390">
            <v>5281330</v>
          </cell>
          <cell r="P390">
            <v>5281330</v>
          </cell>
          <cell r="Q390">
            <v>0</v>
          </cell>
          <cell r="R390" t="str">
            <v>FCEL</v>
          </cell>
          <cell r="S390" t="str">
            <v>DEC</v>
          </cell>
        </row>
        <row r="391">
          <cell r="A391">
            <v>387</v>
          </cell>
          <cell r="B391">
            <v>998</v>
          </cell>
          <cell r="C391" t="str">
            <v>PPL</v>
          </cell>
          <cell r="D391">
            <v>39056</v>
          </cell>
          <cell r="E391">
            <v>39059</v>
          </cell>
          <cell r="F391" t="str">
            <v>S</v>
          </cell>
          <cell r="G391">
            <v>-25000</v>
          </cell>
          <cell r="H391">
            <v>-241.6</v>
          </cell>
          <cell r="I391">
            <v>-6040000</v>
          </cell>
          <cell r="J391">
            <v>604</v>
          </cell>
          <cell r="K391">
            <v>-6039396</v>
          </cell>
          <cell r="L391">
            <v>0</v>
          </cell>
          <cell r="M391">
            <v>6040</v>
          </cell>
          <cell r="N391">
            <v>241.6</v>
          </cell>
          <cell r="O391">
            <v>-6040000</v>
          </cell>
          <cell r="P391">
            <v>-6156072.5</v>
          </cell>
          <cell r="Q391">
            <v>-116072.5</v>
          </cell>
          <cell r="R391" t="str">
            <v>FNE</v>
          </cell>
          <cell r="S391" t="str">
            <v>DEC</v>
          </cell>
        </row>
        <row r="392">
          <cell r="A392">
            <v>388</v>
          </cell>
          <cell r="B392">
            <v>989</v>
          </cell>
          <cell r="C392" t="str">
            <v>ABL</v>
          </cell>
          <cell r="D392">
            <v>39056</v>
          </cell>
          <cell r="E392">
            <v>39059</v>
          </cell>
          <cell r="F392" t="str">
            <v>S</v>
          </cell>
          <cell r="G392">
            <v>-5900</v>
          </cell>
          <cell r="H392">
            <v>-99.686440677966104</v>
          </cell>
          <cell r="I392">
            <v>-588150</v>
          </cell>
          <cell r="J392">
            <v>58.815000000000005</v>
          </cell>
          <cell r="K392">
            <v>-588091.18500000006</v>
          </cell>
          <cell r="L392">
            <v>0</v>
          </cell>
          <cell r="M392">
            <v>740.83</v>
          </cell>
          <cell r="N392">
            <v>99.686440677966104</v>
          </cell>
          <cell r="O392">
            <v>-588150</v>
          </cell>
          <cell r="P392">
            <v>-540623.81999999995</v>
          </cell>
          <cell r="Q392">
            <v>47526.180000000051</v>
          </cell>
          <cell r="R392" t="str">
            <v>FCEL</v>
          </cell>
          <cell r="S392" t="str">
            <v>DEC</v>
          </cell>
        </row>
        <row r="393">
          <cell r="A393">
            <v>389</v>
          </cell>
          <cell r="B393">
            <v>995</v>
          </cell>
          <cell r="C393" t="str">
            <v>PSO</v>
          </cell>
          <cell r="D393">
            <v>39056</v>
          </cell>
          <cell r="E393">
            <v>39059</v>
          </cell>
          <cell r="F393" t="str">
            <v>S</v>
          </cell>
          <cell r="G393">
            <v>-12200</v>
          </cell>
          <cell r="H393">
            <v>-307.18032786885249</v>
          </cell>
          <cell r="I393">
            <v>-3747600</v>
          </cell>
          <cell r="J393">
            <v>374.76</v>
          </cell>
          <cell r="K393">
            <v>-3747225.24</v>
          </cell>
          <cell r="L393">
            <v>0</v>
          </cell>
          <cell r="M393">
            <v>3747.6</v>
          </cell>
          <cell r="N393">
            <v>307.18032786885249</v>
          </cell>
          <cell r="O393">
            <v>-3747600</v>
          </cell>
          <cell r="P393">
            <v>-3694675.85</v>
          </cell>
          <cell r="Q393">
            <v>52924.149999999907</v>
          </cell>
          <cell r="R393" t="str">
            <v>IFSL</v>
          </cell>
          <cell r="S393" t="str">
            <v>DEC</v>
          </cell>
        </row>
        <row r="394">
          <cell r="A394">
            <v>390</v>
          </cell>
          <cell r="B394">
            <v>994</v>
          </cell>
          <cell r="C394" t="str">
            <v>WCT</v>
          </cell>
          <cell r="D394">
            <v>39056</v>
          </cell>
          <cell r="E394">
            <v>39059</v>
          </cell>
          <cell r="F394" t="str">
            <v>S</v>
          </cell>
          <cell r="G394">
            <v>-25000</v>
          </cell>
          <cell r="H394">
            <v>-11.05</v>
          </cell>
          <cell r="I394">
            <v>-276250</v>
          </cell>
          <cell r="J394">
            <v>0</v>
          </cell>
          <cell r="K394">
            <v>-276250</v>
          </cell>
          <cell r="L394">
            <v>0</v>
          </cell>
          <cell r="M394">
            <v>415</v>
          </cell>
          <cell r="N394">
            <v>11.05</v>
          </cell>
          <cell r="O394">
            <v>-276250</v>
          </cell>
          <cell r="P394">
            <v>-247447.5</v>
          </cell>
          <cell r="Q394">
            <v>28802.5</v>
          </cell>
          <cell r="R394" t="str">
            <v>ICAP</v>
          </cell>
          <cell r="S394" t="str">
            <v>DEC</v>
          </cell>
        </row>
        <row r="395">
          <cell r="A395">
            <v>391</v>
          </cell>
          <cell r="B395">
            <v>991</v>
          </cell>
          <cell r="C395" t="str">
            <v>WCT</v>
          </cell>
          <cell r="D395">
            <v>39056</v>
          </cell>
          <cell r="E395">
            <v>39059</v>
          </cell>
          <cell r="F395" t="str">
            <v>S</v>
          </cell>
          <cell r="G395">
            <v>-28000</v>
          </cell>
          <cell r="H395">
            <v>-10.95</v>
          </cell>
          <cell r="I395">
            <v>-306600</v>
          </cell>
          <cell r="J395">
            <v>30.66</v>
          </cell>
          <cell r="K395">
            <v>-306569.34000000003</v>
          </cell>
          <cell r="L395">
            <v>0</v>
          </cell>
          <cell r="M395">
            <v>1400</v>
          </cell>
          <cell r="N395">
            <v>10.95</v>
          </cell>
          <cell r="O395">
            <v>-306600</v>
          </cell>
          <cell r="P395">
            <v>-277141.2</v>
          </cell>
          <cell r="Q395">
            <v>29458.799999999988</v>
          </cell>
          <cell r="R395" t="str">
            <v>FNE</v>
          </cell>
          <cell r="S395" t="str">
            <v>DEC</v>
          </cell>
        </row>
        <row r="396">
          <cell r="A396">
            <v>392</v>
          </cell>
          <cell r="B396">
            <v>993</v>
          </cell>
          <cell r="C396" t="str">
            <v>POL</v>
          </cell>
          <cell r="D396">
            <v>39056</v>
          </cell>
          <cell r="E396">
            <v>39059</v>
          </cell>
          <cell r="F396" t="str">
            <v>S</v>
          </cell>
          <cell r="G396">
            <v>-30000</v>
          </cell>
          <cell r="H396">
            <v>-356</v>
          </cell>
          <cell r="I396">
            <v>-10680000</v>
          </cell>
          <cell r="J396">
            <v>1068</v>
          </cell>
          <cell r="K396">
            <v>-10678932</v>
          </cell>
          <cell r="L396">
            <v>0</v>
          </cell>
          <cell r="M396">
            <v>10680</v>
          </cell>
          <cell r="N396">
            <v>356</v>
          </cell>
          <cell r="O396">
            <v>-10680000</v>
          </cell>
          <cell r="P396">
            <v>-10478643</v>
          </cell>
          <cell r="Q396">
            <v>201357</v>
          </cell>
          <cell r="R396" t="str">
            <v>ORIX</v>
          </cell>
          <cell r="S396" t="str">
            <v>DEC</v>
          </cell>
        </row>
        <row r="397">
          <cell r="A397">
            <v>393</v>
          </cell>
          <cell r="B397">
            <v>999</v>
          </cell>
          <cell r="C397" t="str">
            <v>WCT</v>
          </cell>
          <cell r="D397">
            <v>39056</v>
          </cell>
          <cell r="E397">
            <v>39059</v>
          </cell>
          <cell r="F397" t="str">
            <v>S</v>
          </cell>
          <cell r="G397">
            <v>-65500</v>
          </cell>
          <cell r="H397">
            <v>-10.998091603053435</v>
          </cell>
          <cell r="I397">
            <v>-720375</v>
          </cell>
          <cell r="J397">
            <v>72.037500000000009</v>
          </cell>
          <cell r="K397">
            <v>-720302.96250000002</v>
          </cell>
          <cell r="L397">
            <v>0</v>
          </cell>
          <cell r="M397">
            <v>3275</v>
          </cell>
          <cell r="N397">
            <v>10.998091603053435</v>
          </cell>
          <cell r="O397">
            <v>-720375</v>
          </cell>
          <cell r="P397">
            <v>-648312.44999999995</v>
          </cell>
          <cell r="Q397">
            <v>72062.550000000047</v>
          </cell>
          <cell r="R397" t="str">
            <v>AHL</v>
          </cell>
          <cell r="S397" t="str">
            <v>DEC</v>
          </cell>
        </row>
        <row r="398">
          <cell r="A398">
            <v>394</v>
          </cell>
          <cell r="B398">
            <v>997</v>
          </cell>
          <cell r="C398" t="str">
            <v>WCT</v>
          </cell>
          <cell r="D398">
            <v>39056</v>
          </cell>
          <cell r="E398">
            <v>39059</v>
          </cell>
          <cell r="F398" t="str">
            <v>S</v>
          </cell>
          <cell r="G398">
            <v>-25000</v>
          </cell>
          <cell r="H398">
            <v>-11</v>
          </cell>
          <cell r="I398">
            <v>-275000</v>
          </cell>
          <cell r="J398">
            <v>27.5</v>
          </cell>
          <cell r="K398">
            <v>-274972.5</v>
          </cell>
          <cell r="L398">
            <v>0</v>
          </cell>
          <cell r="M398">
            <v>412.5</v>
          </cell>
          <cell r="N398">
            <v>11</v>
          </cell>
          <cell r="O398">
            <v>-275000</v>
          </cell>
          <cell r="P398">
            <v>-247447.5</v>
          </cell>
          <cell r="Q398">
            <v>27552.5</v>
          </cell>
          <cell r="R398" t="str">
            <v>FCEL</v>
          </cell>
          <cell r="S398" t="str">
            <v>DEC</v>
          </cell>
        </row>
        <row r="399">
          <cell r="A399">
            <v>395</v>
          </cell>
          <cell r="B399">
            <v>992</v>
          </cell>
          <cell r="C399" t="str">
            <v>POL</v>
          </cell>
          <cell r="D399">
            <v>39056</v>
          </cell>
          <cell r="E399">
            <v>39059</v>
          </cell>
          <cell r="F399" t="str">
            <v>S</v>
          </cell>
          <cell r="G399">
            <v>-30000</v>
          </cell>
          <cell r="H399">
            <v>-360.00416666666666</v>
          </cell>
          <cell r="I399">
            <v>-10800125</v>
          </cell>
          <cell r="J399">
            <v>1080.0125</v>
          </cell>
          <cell r="K399">
            <v>-10799044.987500001</v>
          </cell>
          <cell r="L399">
            <v>0</v>
          </cell>
          <cell r="M399">
            <v>16200.25</v>
          </cell>
          <cell r="N399">
            <v>360.00416666666666</v>
          </cell>
          <cell r="O399">
            <v>-10800125</v>
          </cell>
          <cell r="P399">
            <v>-10478643</v>
          </cell>
          <cell r="Q399">
            <v>321482</v>
          </cell>
          <cell r="R399" t="str">
            <v>AAH</v>
          </cell>
          <cell r="S399" t="str">
            <v>DEC</v>
          </cell>
        </row>
        <row r="400">
          <cell r="A400">
            <v>396</v>
          </cell>
          <cell r="B400">
            <v>1021</v>
          </cell>
          <cell r="C400" t="str">
            <v>POL</v>
          </cell>
          <cell r="D400">
            <v>39057</v>
          </cell>
          <cell r="E400">
            <v>39062</v>
          </cell>
          <cell r="F400" t="str">
            <v>P</v>
          </cell>
          <cell r="G400">
            <v>5000</v>
          </cell>
          <cell r="H400">
            <v>370.05</v>
          </cell>
          <cell r="I400">
            <v>1850250</v>
          </cell>
          <cell r="J400">
            <v>370.05</v>
          </cell>
          <cell r="K400">
            <v>1850620.05</v>
          </cell>
          <cell r="L400">
            <v>0</v>
          </cell>
          <cell r="M400">
            <v>0</v>
          </cell>
          <cell r="N400">
            <v>0</v>
          </cell>
          <cell r="O400">
            <v>1850620.05</v>
          </cell>
          <cell r="P400">
            <v>1850620.05</v>
          </cell>
          <cell r="Q400">
            <v>0</v>
          </cell>
          <cell r="R400" t="str">
            <v>ORIX</v>
          </cell>
          <cell r="S400" t="str">
            <v>DEC</v>
          </cell>
        </row>
        <row r="401">
          <cell r="A401">
            <v>397</v>
          </cell>
          <cell r="B401">
            <v>1017</v>
          </cell>
          <cell r="C401" t="str">
            <v>PSO</v>
          </cell>
          <cell r="D401">
            <v>39057</v>
          </cell>
          <cell r="E401">
            <v>39062</v>
          </cell>
          <cell r="F401" t="str">
            <v>P</v>
          </cell>
          <cell r="G401">
            <v>10000</v>
          </cell>
          <cell r="H401">
            <v>315.99400000000003</v>
          </cell>
          <cell r="I401">
            <v>3159940</v>
          </cell>
          <cell r="J401">
            <v>631.98800000000006</v>
          </cell>
          <cell r="K401">
            <v>3160571.9879999999</v>
          </cell>
          <cell r="L401">
            <v>0</v>
          </cell>
          <cell r="M401">
            <v>3159.94</v>
          </cell>
          <cell r="N401">
            <v>0</v>
          </cell>
          <cell r="O401">
            <v>3163731.9279999998</v>
          </cell>
          <cell r="P401">
            <v>3163731.9279999998</v>
          </cell>
          <cell r="Q401">
            <v>0</v>
          </cell>
          <cell r="R401" t="str">
            <v>ORIX</v>
          </cell>
          <cell r="S401" t="str">
            <v>DEC</v>
          </cell>
        </row>
        <row r="402">
          <cell r="A402">
            <v>398</v>
          </cell>
          <cell r="B402">
            <v>1018</v>
          </cell>
          <cell r="C402" t="str">
            <v>NBP</v>
          </cell>
          <cell r="D402">
            <v>39057</v>
          </cell>
          <cell r="E402">
            <v>39062</v>
          </cell>
          <cell r="F402" t="str">
            <v>P</v>
          </cell>
          <cell r="G402">
            <v>20000</v>
          </cell>
          <cell r="H402">
            <v>265.5</v>
          </cell>
          <cell r="I402">
            <v>5310000</v>
          </cell>
          <cell r="J402">
            <v>1062</v>
          </cell>
          <cell r="K402">
            <v>5311062</v>
          </cell>
          <cell r="L402">
            <v>0</v>
          </cell>
          <cell r="M402">
            <v>0</v>
          </cell>
          <cell r="N402">
            <v>0</v>
          </cell>
          <cell r="O402">
            <v>5311062</v>
          </cell>
          <cell r="P402">
            <v>5311062</v>
          </cell>
          <cell r="Q402">
            <v>0</v>
          </cell>
          <cell r="R402" t="str">
            <v>ORIX</v>
          </cell>
          <cell r="S402" t="str">
            <v>DEC</v>
          </cell>
        </row>
        <row r="403">
          <cell r="A403">
            <v>399</v>
          </cell>
          <cell r="B403">
            <v>1026</v>
          </cell>
          <cell r="C403" t="str">
            <v>FAY</v>
          </cell>
          <cell r="D403">
            <v>39057</v>
          </cell>
          <cell r="E403">
            <v>39062</v>
          </cell>
          <cell r="F403" t="str">
            <v>P</v>
          </cell>
          <cell r="G403">
            <v>10000</v>
          </cell>
          <cell r="H403">
            <v>68.400000000000006</v>
          </cell>
          <cell r="I403">
            <v>684000</v>
          </cell>
          <cell r="J403">
            <v>136.80000000000001</v>
          </cell>
          <cell r="K403">
            <v>684136.8</v>
          </cell>
          <cell r="L403">
            <v>0</v>
          </cell>
          <cell r="M403">
            <v>1026</v>
          </cell>
          <cell r="N403">
            <v>0</v>
          </cell>
          <cell r="O403">
            <v>685162.8</v>
          </cell>
          <cell r="P403">
            <v>685162.8</v>
          </cell>
          <cell r="Q403">
            <v>0</v>
          </cell>
          <cell r="R403" t="str">
            <v>finex</v>
          </cell>
          <cell r="S403" t="str">
            <v>DEC</v>
          </cell>
        </row>
        <row r="404">
          <cell r="A404">
            <v>400</v>
          </cell>
          <cell r="B404">
            <v>1026</v>
          </cell>
          <cell r="C404" t="str">
            <v>BOP</v>
          </cell>
          <cell r="D404">
            <v>39057</v>
          </cell>
          <cell r="E404">
            <v>39062</v>
          </cell>
          <cell r="F404" t="str">
            <v>P</v>
          </cell>
          <cell r="G404">
            <v>10000</v>
          </cell>
          <cell r="H404">
            <v>105.5</v>
          </cell>
          <cell r="I404">
            <v>1055000</v>
          </cell>
          <cell r="J404">
            <v>211</v>
          </cell>
          <cell r="K404">
            <v>1055211</v>
          </cell>
          <cell r="L404">
            <v>0</v>
          </cell>
          <cell r="M404">
            <v>1055</v>
          </cell>
          <cell r="N404">
            <v>0</v>
          </cell>
          <cell r="O404">
            <v>1056266</v>
          </cell>
          <cell r="P404">
            <v>1056266</v>
          </cell>
          <cell r="Q404">
            <v>0</v>
          </cell>
          <cell r="R404" t="str">
            <v>finex</v>
          </cell>
          <cell r="S404" t="str">
            <v>DEC</v>
          </cell>
        </row>
        <row r="405">
          <cell r="A405">
            <v>401</v>
          </cell>
          <cell r="B405">
            <v>1011</v>
          </cell>
          <cell r="C405" t="str">
            <v>POL</v>
          </cell>
          <cell r="D405">
            <v>39057</v>
          </cell>
          <cell r="E405">
            <v>39062</v>
          </cell>
          <cell r="F405" t="str">
            <v>P</v>
          </cell>
          <cell r="G405">
            <v>15000</v>
          </cell>
          <cell r="H405">
            <v>372.00633333333332</v>
          </cell>
          <cell r="I405">
            <v>5580095</v>
          </cell>
          <cell r="J405">
            <v>1116.019</v>
          </cell>
          <cell r="K405">
            <v>5581211.0190000003</v>
          </cell>
          <cell r="L405">
            <v>0</v>
          </cell>
          <cell r="M405">
            <v>5580.19</v>
          </cell>
          <cell r="N405">
            <v>0</v>
          </cell>
          <cell r="O405">
            <v>5586791.2090000007</v>
          </cell>
          <cell r="P405">
            <v>5586791.2090000007</v>
          </cell>
          <cell r="Q405">
            <v>0</v>
          </cell>
          <cell r="R405" t="str">
            <v>JS</v>
          </cell>
          <cell r="S405" t="str">
            <v>DEC</v>
          </cell>
        </row>
        <row r="406">
          <cell r="A406">
            <v>402</v>
          </cell>
          <cell r="B406">
            <v>1002</v>
          </cell>
          <cell r="C406" t="str">
            <v>FAY</v>
          </cell>
          <cell r="D406">
            <v>39057</v>
          </cell>
          <cell r="E406">
            <v>39062</v>
          </cell>
          <cell r="F406" t="str">
            <v>P</v>
          </cell>
          <cell r="G406">
            <v>35000</v>
          </cell>
          <cell r="H406">
            <v>68.294285714285721</v>
          </cell>
          <cell r="I406">
            <v>2390300</v>
          </cell>
          <cell r="J406">
            <v>478.06</v>
          </cell>
          <cell r="K406">
            <v>2390778.06</v>
          </cell>
          <cell r="L406">
            <v>0</v>
          </cell>
          <cell r="M406">
            <v>2390.3000000000002</v>
          </cell>
          <cell r="N406">
            <v>0</v>
          </cell>
          <cell r="O406">
            <v>2393168.36</v>
          </cell>
          <cell r="P406">
            <v>2393168.36</v>
          </cell>
          <cell r="Q406">
            <v>0</v>
          </cell>
          <cell r="R406" t="str">
            <v>FNE</v>
          </cell>
          <cell r="S406" t="str">
            <v>DEC</v>
          </cell>
        </row>
        <row r="407">
          <cell r="A407">
            <v>403</v>
          </cell>
          <cell r="B407">
            <v>1008</v>
          </cell>
          <cell r="C407" t="str">
            <v>FFBQ</v>
          </cell>
          <cell r="D407">
            <v>39057</v>
          </cell>
          <cell r="E407">
            <v>39062</v>
          </cell>
          <cell r="F407" t="str">
            <v>P</v>
          </cell>
          <cell r="G407">
            <v>25000</v>
          </cell>
          <cell r="H407">
            <v>30</v>
          </cell>
          <cell r="I407">
            <v>750000</v>
          </cell>
          <cell r="J407">
            <v>150</v>
          </cell>
          <cell r="K407">
            <v>750150</v>
          </cell>
          <cell r="L407">
            <v>0</v>
          </cell>
          <cell r="M407">
            <v>750</v>
          </cell>
          <cell r="N407">
            <v>0</v>
          </cell>
          <cell r="O407">
            <v>750900</v>
          </cell>
          <cell r="P407">
            <v>750900</v>
          </cell>
          <cell r="Q407">
            <v>0</v>
          </cell>
          <cell r="R407" t="str">
            <v>IFSL</v>
          </cell>
          <cell r="S407" t="str">
            <v>DEC</v>
          </cell>
        </row>
        <row r="408">
          <cell r="A408">
            <v>404</v>
          </cell>
          <cell r="B408">
            <v>1004</v>
          </cell>
          <cell r="C408" t="str">
            <v>BOP</v>
          </cell>
          <cell r="D408">
            <v>39057</v>
          </cell>
          <cell r="E408">
            <v>39062</v>
          </cell>
          <cell r="F408" t="str">
            <v>P</v>
          </cell>
          <cell r="G408">
            <v>25000</v>
          </cell>
          <cell r="H408">
            <v>106.5</v>
          </cell>
          <cell r="I408">
            <v>2662500</v>
          </cell>
          <cell r="J408">
            <v>532.5</v>
          </cell>
          <cell r="K408">
            <v>2663032.5</v>
          </cell>
          <cell r="L408">
            <v>0</v>
          </cell>
          <cell r="M408">
            <v>5325</v>
          </cell>
          <cell r="N408">
            <v>0</v>
          </cell>
          <cell r="O408">
            <v>2668357.5</v>
          </cell>
          <cell r="P408">
            <v>2668357.5</v>
          </cell>
          <cell r="Q408">
            <v>0</v>
          </cell>
          <cell r="R408" t="str">
            <v>AHL</v>
          </cell>
          <cell r="S408" t="str">
            <v>DEC</v>
          </cell>
        </row>
        <row r="409">
          <cell r="A409">
            <v>405</v>
          </cell>
          <cell r="B409">
            <v>1003</v>
          </cell>
          <cell r="C409" t="str">
            <v>BOP</v>
          </cell>
          <cell r="D409">
            <v>39057</v>
          </cell>
          <cell r="E409">
            <v>39062</v>
          </cell>
          <cell r="F409" t="str">
            <v>P</v>
          </cell>
          <cell r="G409">
            <v>30000</v>
          </cell>
          <cell r="H409">
            <v>105.23066666666666</v>
          </cell>
          <cell r="I409">
            <v>3156920</v>
          </cell>
          <cell r="J409">
            <v>631.38400000000001</v>
          </cell>
          <cell r="K409">
            <v>3157551.3840000001</v>
          </cell>
          <cell r="L409">
            <v>0</v>
          </cell>
          <cell r="M409">
            <v>3156.92</v>
          </cell>
          <cell r="N409">
            <v>0</v>
          </cell>
          <cell r="O409">
            <v>3160708.304</v>
          </cell>
          <cell r="P409">
            <v>3160708.304</v>
          </cell>
          <cell r="Q409">
            <v>0</v>
          </cell>
          <cell r="R409" t="str">
            <v>GROWTH</v>
          </cell>
          <cell r="S409" t="str">
            <v>DEC</v>
          </cell>
        </row>
        <row r="410">
          <cell r="A410">
            <v>406</v>
          </cell>
          <cell r="B410">
            <v>1001</v>
          </cell>
          <cell r="C410" t="str">
            <v>PPL</v>
          </cell>
          <cell r="D410">
            <v>39057</v>
          </cell>
          <cell r="E410">
            <v>39062</v>
          </cell>
          <cell r="F410" t="str">
            <v>P</v>
          </cell>
          <cell r="G410">
            <v>15000</v>
          </cell>
          <cell r="H410">
            <v>243</v>
          </cell>
          <cell r="I410">
            <v>3645000</v>
          </cell>
          <cell r="J410">
            <v>729</v>
          </cell>
          <cell r="K410">
            <v>3645729</v>
          </cell>
          <cell r="L410">
            <v>0</v>
          </cell>
          <cell r="M410">
            <v>3645</v>
          </cell>
          <cell r="N410">
            <v>0</v>
          </cell>
          <cell r="O410">
            <v>3649374</v>
          </cell>
          <cell r="P410">
            <v>3649374</v>
          </cell>
          <cell r="Q410">
            <v>0</v>
          </cell>
          <cell r="R410" t="str">
            <v>FNE</v>
          </cell>
          <cell r="S410" t="str">
            <v>DEC</v>
          </cell>
        </row>
        <row r="411">
          <cell r="A411">
            <v>407</v>
          </cell>
          <cell r="B411">
            <v>1015</v>
          </cell>
          <cell r="C411" t="str">
            <v>NBP</v>
          </cell>
          <cell r="D411">
            <v>39057</v>
          </cell>
          <cell r="E411">
            <v>39062</v>
          </cell>
          <cell r="F411" t="str">
            <v>P</v>
          </cell>
          <cell r="G411">
            <v>10000</v>
          </cell>
          <cell r="H411">
            <v>262</v>
          </cell>
          <cell r="I411">
            <v>2620000</v>
          </cell>
          <cell r="J411">
            <v>524</v>
          </cell>
          <cell r="K411">
            <v>2620524</v>
          </cell>
          <cell r="L411">
            <v>0</v>
          </cell>
          <cell r="M411">
            <v>0</v>
          </cell>
          <cell r="N411">
            <v>0</v>
          </cell>
          <cell r="O411">
            <v>2620524</v>
          </cell>
          <cell r="P411">
            <v>2620524</v>
          </cell>
          <cell r="Q411">
            <v>0</v>
          </cell>
          <cell r="R411" t="str">
            <v>NAC</v>
          </cell>
          <cell r="S411" t="str">
            <v>DEC</v>
          </cell>
        </row>
        <row r="412">
          <cell r="A412">
            <v>408</v>
          </cell>
          <cell r="B412">
            <v>1012</v>
          </cell>
          <cell r="C412" t="str">
            <v>POL</v>
          </cell>
          <cell r="D412">
            <v>39057</v>
          </cell>
          <cell r="E412">
            <v>39062</v>
          </cell>
          <cell r="F412" t="str">
            <v>S</v>
          </cell>
          <cell r="G412">
            <v>-15000</v>
          </cell>
          <cell r="H412">
            <v>-374</v>
          </cell>
          <cell r="I412">
            <v>-5610000</v>
          </cell>
          <cell r="J412">
            <v>561</v>
          </cell>
          <cell r="K412">
            <v>-5609439</v>
          </cell>
          <cell r="L412">
            <v>0</v>
          </cell>
          <cell r="M412">
            <v>0</v>
          </cell>
          <cell r="N412">
            <v>374</v>
          </cell>
          <cell r="O412">
            <v>-5610000</v>
          </cell>
          <cell r="P412">
            <v>-5586791.21</v>
          </cell>
          <cell r="Q412">
            <v>23208.790000000037</v>
          </cell>
          <cell r="R412" t="str">
            <v>JS</v>
          </cell>
          <cell r="S412" t="str">
            <v>DEC</v>
          </cell>
        </row>
        <row r="413">
          <cell r="A413">
            <v>409</v>
          </cell>
          <cell r="B413">
            <v>1012</v>
          </cell>
          <cell r="C413" t="str">
            <v>NBP</v>
          </cell>
          <cell r="D413">
            <v>39057</v>
          </cell>
          <cell r="E413">
            <v>39062</v>
          </cell>
          <cell r="F413" t="str">
            <v>S</v>
          </cell>
          <cell r="G413">
            <v>-10000</v>
          </cell>
          <cell r="H413">
            <v>-264</v>
          </cell>
          <cell r="I413">
            <v>-2640000</v>
          </cell>
          <cell r="J413">
            <v>264</v>
          </cell>
          <cell r="K413">
            <v>-2639736</v>
          </cell>
          <cell r="L413">
            <v>0</v>
          </cell>
          <cell r="M413">
            <v>2640</v>
          </cell>
          <cell r="N413">
            <v>264</v>
          </cell>
          <cell r="O413">
            <v>-2640000</v>
          </cell>
          <cell r="P413">
            <v>-2620524</v>
          </cell>
          <cell r="Q413">
            <v>19476</v>
          </cell>
          <cell r="R413" t="str">
            <v>NAC</v>
          </cell>
          <cell r="S413" t="str">
            <v>DEC</v>
          </cell>
        </row>
        <row r="414">
          <cell r="A414">
            <v>410</v>
          </cell>
          <cell r="B414">
            <v>1012</v>
          </cell>
          <cell r="C414" t="str">
            <v>WCT</v>
          </cell>
          <cell r="D414">
            <v>39057</v>
          </cell>
          <cell r="E414">
            <v>39062</v>
          </cell>
          <cell r="F414" t="str">
            <v>S</v>
          </cell>
          <cell r="G414">
            <v>-20000</v>
          </cell>
          <cell r="H414">
            <v>-11.25</v>
          </cell>
          <cell r="I414">
            <v>-225000</v>
          </cell>
          <cell r="J414">
            <v>22.5</v>
          </cell>
          <cell r="K414">
            <v>-224977.5</v>
          </cell>
          <cell r="L414">
            <v>0</v>
          </cell>
          <cell r="M414">
            <v>338</v>
          </cell>
          <cell r="N414">
            <v>11.25</v>
          </cell>
          <cell r="O414">
            <v>-225000</v>
          </cell>
          <cell r="P414">
            <v>-197958</v>
          </cell>
          <cell r="Q414">
            <v>27042</v>
          </cell>
          <cell r="R414" t="str">
            <v>ICAP</v>
          </cell>
          <cell r="S414" t="str">
            <v>DEC</v>
          </cell>
        </row>
        <row r="415">
          <cell r="A415">
            <v>411</v>
          </cell>
          <cell r="B415">
            <v>1000</v>
          </cell>
          <cell r="C415" t="str">
            <v>WCT</v>
          </cell>
          <cell r="D415">
            <v>39057</v>
          </cell>
          <cell r="E415">
            <v>39062</v>
          </cell>
          <cell r="F415" t="str">
            <v>S</v>
          </cell>
          <cell r="G415">
            <v>-14500</v>
          </cell>
          <cell r="H415">
            <v>-11.4</v>
          </cell>
          <cell r="I415">
            <v>-165300</v>
          </cell>
          <cell r="J415">
            <v>16.53</v>
          </cell>
          <cell r="K415">
            <v>-165283.47</v>
          </cell>
          <cell r="L415">
            <v>0</v>
          </cell>
          <cell r="M415">
            <v>725</v>
          </cell>
          <cell r="N415">
            <v>11.4</v>
          </cell>
          <cell r="O415">
            <v>-165300</v>
          </cell>
          <cell r="P415">
            <v>-143519.54999999999</v>
          </cell>
          <cell r="Q415">
            <v>21780.450000000012</v>
          </cell>
          <cell r="R415" t="str">
            <v>FNE</v>
          </cell>
          <cell r="S415" t="str">
            <v>DEC</v>
          </cell>
        </row>
        <row r="416">
          <cell r="A416">
            <v>412</v>
          </cell>
          <cell r="B416">
            <v>1005</v>
          </cell>
          <cell r="C416" t="str">
            <v>WCT</v>
          </cell>
          <cell r="D416">
            <v>39057</v>
          </cell>
          <cell r="E416">
            <v>39062</v>
          </cell>
          <cell r="F416" t="str">
            <v>S</v>
          </cell>
          <cell r="G416">
            <v>-100000</v>
          </cell>
          <cell r="H416">
            <v>-11.3</v>
          </cell>
          <cell r="I416">
            <v>-1130000</v>
          </cell>
          <cell r="J416">
            <v>113</v>
          </cell>
          <cell r="K416">
            <v>-1129887</v>
          </cell>
          <cell r="L416">
            <v>0</v>
          </cell>
          <cell r="M416">
            <v>5000</v>
          </cell>
          <cell r="N416">
            <v>11.3</v>
          </cell>
          <cell r="O416">
            <v>-1130000</v>
          </cell>
          <cell r="P416">
            <v>-989790</v>
          </cell>
          <cell r="Q416">
            <v>140210</v>
          </cell>
          <cell r="R416" t="str">
            <v>AHL</v>
          </cell>
          <cell r="S416" t="str">
            <v>DEC</v>
          </cell>
        </row>
        <row r="417">
          <cell r="A417">
            <v>413</v>
          </cell>
          <cell r="B417">
            <v>1005</v>
          </cell>
          <cell r="C417" t="str">
            <v>FAY</v>
          </cell>
          <cell r="D417">
            <v>39057</v>
          </cell>
          <cell r="E417">
            <v>39062</v>
          </cell>
          <cell r="F417" t="str">
            <v>S</v>
          </cell>
          <cell r="G417">
            <v>-10000</v>
          </cell>
          <cell r="H417">
            <v>-66.25</v>
          </cell>
          <cell r="I417">
            <v>-662500</v>
          </cell>
          <cell r="J417">
            <v>66.25</v>
          </cell>
          <cell r="K417">
            <v>-662433.75</v>
          </cell>
          <cell r="L417">
            <v>0</v>
          </cell>
          <cell r="M417">
            <v>993.8</v>
          </cell>
          <cell r="N417">
            <v>66.25</v>
          </cell>
          <cell r="O417">
            <v>-662500</v>
          </cell>
          <cell r="P417">
            <v>-676349</v>
          </cell>
          <cell r="Q417">
            <v>-13849</v>
          </cell>
          <cell r="R417" t="str">
            <v>FCEL</v>
          </cell>
          <cell r="S417" t="str">
            <v>DEC</v>
          </cell>
        </row>
        <row r="418">
          <cell r="A418">
            <v>414</v>
          </cell>
          <cell r="B418">
            <v>1019</v>
          </cell>
          <cell r="C418" t="str">
            <v>NBP</v>
          </cell>
          <cell r="D418">
            <v>39057</v>
          </cell>
          <cell r="E418">
            <v>39062</v>
          </cell>
          <cell r="F418" t="str">
            <v>S</v>
          </cell>
          <cell r="G418">
            <v>-40000</v>
          </cell>
          <cell r="H418">
            <v>-266.75</v>
          </cell>
          <cell r="I418">
            <v>-10670000</v>
          </cell>
          <cell r="J418">
            <v>1067</v>
          </cell>
          <cell r="K418">
            <v>-10668933</v>
          </cell>
          <cell r="L418">
            <v>0</v>
          </cell>
          <cell r="M418">
            <v>10670</v>
          </cell>
          <cell r="N418">
            <v>266.75</v>
          </cell>
          <cell r="O418">
            <v>-10670000</v>
          </cell>
          <cell r="P418">
            <v>-10883080</v>
          </cell>
          <cell r="Q418">
            <v>-213080</v>
          </cell>
          <cell r="R418" t="str">
            <v>ORIX</v>
          </cell>
          <cell r="S418" t="str">
            <v>DEC</v>
          </cell>
        </row>
        <row r="419">
          <cell r="A419">
            <v>415</v>
          </cell>
          <cell r="B419">
            <v>1019</v>
          </cell>
          <cell r="C419" t="str">
            <v>POL</v>
          </cell>
          <cell r="D419">
            <v>39057</v>
          </cell>
          <cell r="E419">
            <v>39062</v>
          </cell>
          <cell r="F419" t="str">
            <v>S</v>
          </cell>
          <cell r="G419">
            <v>-20000</v>
          </cell>
          <cell r="H419">
            <v>-368.92500000000001</v>
          </cell>
          <cell r="I419">
            <v>-7378500</v>
          </cell>
          <cell r="J419">
            <v>737.85</v>
          </cell>
          <cell r="K419">
            <v>-7377762.1500000004</v>
          </cell>
          <cell r="L419">
            <v>0</v>
          </cell>
          <cell r="M419">
            <v>7378.5</v>
          </cell>
          <cell r="N419">
            <v>368.92500000000001</v>
          </cell>
          <cell r="O419">
            <v>-7378500</v>
          </cell>
          <cell r="P419">
            <v>-6998568</v>
          </cell>
          <cell r="Q419">
            <v>379932</v>
          </cell>
          <cell r="R419" t="str">
            <v>ORIX</v>
          </cell>
          <cell r="S419" t="str">
            <v>DEC</v>
          </cell>
        </row>
        <row r="420">
          <cell r="A420">
            <v>416</v>
          </cell>
          <cell r="B420">
            <v>1010</v>
          </cell>
          <cell r="C420" t="str">
            <v>pol</v>
          </cell>
          <cell r="D420">
            <v>39057</v>
          </cell>
          <cell r="E420">
            <v>39062</v>
          </cell>
          <cell r="F420" t="str">
            <v>P</v>
          </cell>
          <cell r="G420">
            <v>10000</v>
          </cell>
          <cell r="H420">
            <v>371.02499999999998</v>
          </cell>
          <cell r="I420">
            <v>3710250</v>
          </cell>
          <cell r="J420">
            <v>742.05000000000007</v>
          </cell>
          <cell r="K420">
            <v>3710992.05</v>
          </cell>
          <cell r="L420">
            <v>0</v>
          </cell>
          <cell r="M420">
            <v>0</v>
          </cell>
          <cell r="N420">
            <v>0</v>
          </cell>
          <cell r="O420">
            <v>3710992.05</v>
          </cell>
          <cell r="P420">
            <v>3710992.05</v>
          </cell>
          <cell r="Q420">
            <v>0</v>
          </cell>
          <cell r="R420" t="str">
            <v>AAH</v>
          </cell>
          <cell r="S420" t="str">
            <v>DEC</v>
          </cell>
        </row>
        <row r="421">
          <cell r="A421">
            <v>417</v>
          </cell>
          <cell r="B421">
            <v>1009</v>
          </cell>
          <cell r="C421" t="str">
            <v>PPL</v>
          </cell>
          <cell r="D421">
            <v>39057</v>
          </cell>
          <cell r="E421">
            <v>39062</v>
          </cell>
          <cell r="F421" t="str">
            <v>P</v>
          </cell>
          <cell r="G421">
            <v>20000</v>
          </cell>
          <cell r="H421">
            <v>245</v>
          </cell>
          <cell r="I421">
            <v>4900000</v>
          </cell>
          <cell r="J421">
            <v>980</v>
          </cell>
          <cell r="K421">
            <v>4900980</v>
          </cell>
          <cell r="L421">
            <v>0</v>
          </cell>
          <cell r="M421">
            <v>0</v>
          </cell>
          <cell r="N421">
            <v>0</v>
          </cell>
          <cell r="O421">
            <v>4900980</v>
          </cell>
          <cell r="P421">
            <v>4900980</v>
          </cell>
          <cell r="Q421">
            <v>0</v>
          </cell>
          <cell r="R421" t="str">
            <v>AAH</v>
          </cell>
          <cell r="S421" t="str">
            <v>DEC</v>
          </cell>
        </row>
        <row r="422">
          <cell r="A422">
            <v>418</v>
          </cell>
          <cell r="B422">
            <v>1024</v>
          </cell>
          <cell r="C422" t="str">
            <v>POL</v>
          </cell>
          <cell r="D422">
            <v>39057</v>
          </cell>
          <cell r="E422">
            <v>39062</v>
          </cell>
          <cell r="F422" t="str">
            <v>S</v>
          </cell>
          <cell r="G422">
            <v>-10000</v>
          </cell>
          <cell r="H422">
            <v>-373.1</v>
          </cell>
          <cell r="I422">
            <v>-3731000</v>
          </cell>
          <cell r="J422">
            <v>373.1</v>
          </cell>
          <cell r="K422">
            <v>-3730626.9</v>
          </cell>
          <cell r="L422">
            <v>0</v>
          </cell>
          <cell r="M422">
            <v>3731</v>
          </cell>
          <cell r="N422">
            <v>373.1</v>
          </cell>
          <cell r="O422">
            <v>-3731000</v>
          </cell>
          <cell r="P422">
            <v>-3710992.05</v>
          </cell>
          <cell r="Q422">
            <v>20007.950000000186</v>
          </cell>
          <cell r="R422" t="str">
            <v>AAH</v>
          </cell>
          <cell r="S422" t="str">
            <v>DEC</v>
          </cell>
        </row>
        <row r="423">
          <cell r="A423">
            <v>419</v>
          </cell>
          <cell r="B423">
            <v>1025</v>
          </cell>
          <cell r="C423" t="str">
            <v>PPL</v>
          </cell>
          <cell r="D423">
            <v>39057</v>
          </cell>
          <cell r="E423">
            <v>39062</v>
          </cell>
          <cell r="F423" t="str">
            <v>S</v>
          </cell>
          <cell r="G423">
            <v>-20000</v>
          </cell>
          <cell r="H423">
            <v>-247</v>
          </cell>
          <cell r="I423">
            <v>-4940000</v>
          </cell>
          <cell r="J423">
            <v>494</v>
          </cell>
          <cell r="K423">
            <v>-4939506</v>
          </cell>
          <cell r="L423">
            <v>0</v>
          </cell>
          <cell r="M423">
            <v>4940</v>
          </cell>
          <cell r="N423">
            <v>247</v>
          </cell>
          <cell r="O423">
            <v>-4940000</v>
          </cell>
          <cell r="P423">
            <v>-4900980</v>
          </cell>
          <cell r="Q423">
            <v>39020</v>
          </cell>
          <cell r="R423" t="str">
            <v>AAH</v>
          </cell>
          <cell r="S423" t="str">
            <v>DEC</v>
          </cell>
        </row>
        <row r="424">
          <cell r="A424">
            <v>420</v>
          </cell>
          <cell r="B424">
            <v>1112</v>
          </cell>
          <cell r="C424" t="str">
            <v>PSO</v>
          </cell>
          <cell r="D424">
            <v>39058</v>
          </cell>
          <cell r="E424">
            <v>39063</v>
          </cell>
          <cell r="F424" t="str">
            <v>P</v>
          </cell>
          <cell r="G424">
            <v>15000</v>
          </cell>
          <cell r="H424">
            <v>308.01</v>
          </cell>
          <cell r="I424">
            <v>4620150</v>
          </cell>
          <cell r="J424">
            <v>924.03000000000009</v>
          </cell>
          <cell r="K424">
            <v>4621074.03</v>
          </cell>
          <cell r="L424">
            <v>0</v>
          </cell>
          <cell r="M424">
            <v>4620.5</v>
          </cell>
          <cell r="N424">
            <v>0</v>
          </cell>
          <cell r="O424">
            <v>4625694.53</v>
          </cell>
          <cell r="P424">
            <v>4625694.53</v>
          </cell>
          <cell r="Q424">
            <v>0</v>
          </cell>
          <cell r="R424" t="str">
            <v>AAH</v>
          </cell>
          <cell r="S424" t="str">
            <v>DEC</v>
          </cell>
        </row>
        <row r="425">
          <cell r="A425">
            <v>421</v>
          </cell>
          <cell r="B425">
            <v>1114</v>
          </cell>
          <cell r="C425" t="str">
            <v>FAY</v>
          </cell>
          <cell r="D425">
            <v>39058</v>
          </cell>
          <cell r="E425">
            <v>39063</v>
          </cell>
          <cell r="F425" t="str">
            <v>P</v>
          </cell>
          <cell r="G425">
            <v>10000</v>
          </cell>
          <cell r="H425">
            <v>68</v>
          </cell>
          <cell r="I425">
            <v>680000</v>
          </cell>
          <cell r="J425">
            <v>136</v>
          </cell>
          <cell r="K425">
            <v>680136</v>
          </cell>
          <cell r="L425">
            <v>0</v>
          </cell>
          <cell r="M425">
            <v>1020</v>
          </cell>
          <cell r="N425">
            <v>0</v>
          </cell>
          <cell r="O425">
            <v>681156</v>
          </cell>
          <cell r="P425">
            <v>681156</v>
          </cell>
          <cell r="Q425">
            <v>0</v>
          </cell>
          <cell r="R425" t="str">
            <v>TAURUS</v>
          </cell>
          <cell r="S425" t="str">
            <v>DEC</v>
          </cell>
        </row>
        <row r="426">
          <cell r="A426">
            <v>422</v>
          </cell>
          <cell r="B426">
            <v>1111</v>
          </cell>
          <cell r="C426" t="str">
            <v>POL</v>
          </cell>
          <cell r="D426">
            <v>39058</v>
          </cell>
          <cell r="E426">
            <v>39063</v>
          </cell>
          <cell r="F426" t="str">
            <v>P</v>
          </cell>
          <cell r="G426">
            <v>20000</v>
          </cell>
          <cell r="H426">
            <v>370</v>
          </cell>
          <cell r="I426">
            <v>7400000</v>
          </cell>
          <cell r="J426">
            <v>1480</v>
          </cell>
          <cell r="K426">
            <v>7401480</v>
          </cell>
          <cell r="L426">
            <v>0</v>
          </cell>
          <cell r="M426">
            <v>0</v>
          </cell>
          <cell r="N426">
            <v>0</v>
          </cell>
          <cell r="O426">
            <v>7401480</v>
          </cell>
          <cell r="P426">
            <v>7401480</v>
          </cell>
          <cell r="Q426">
            <v>0</v>
          </cell>
          <cell r="R426" t="str">
            <v>FNE</v>
          </cell>
          <cell r="S426" t="str">
            <v>DEC</v>
          </cell>
        </row>
        <row r="427">
          <cell r="A427">
            <v>423</v>
          </cell>
          <cell r="B427">
            <v>1113</v>
          </cell>
          <cell r="C427" t="str">
            <v>FAY</v>
          </cell>
          <cell r="D427">
            <v>39058</v>
          </cell>
          <cell r="E427">
            <v>39063</v>
          </cell>
          <cell r="F427" t="str">
            <v>P</v>
          </cell>
          <cell r="G427">
            <v>10000</v>
          </cell>
          <cell r="H427">
            <v>67.8</v>
          </cell>
          <cell r="I427">
            <v>678000</v>
          </cell>
          <cell r="J427">
            <v>135.6</v>
          </cell>
          <cell r="K427">
            <v>678135.6</v>
          </cell>
          <cell r="L427">
            <v>0</v>
          </cell>
          <cell r="M427">
            <v>1017</v>
          </cell>
          <cell r="N427">
            <v>0</v>
          </cell>
          <cell r="O427">
            <v>679152.6</v>
          </cell>
          <cell r="P427">
            <v>679152.6</v>
          </cell>
          <cell r="Q427">
            <v>0</v>
          </cell>
          <cell r="R427" t="str">
            <v>FCEL</v>
          </cell>
          <cell r="S427" t="str">
            <v>DEC</v>
          </cell>
        </row>
        <row r="428">
          <cell r="A428">
            <v>424</v>
          </cell>
          <cell r="B428">
            <v>1105</v>
          </cell>
          <cell r="C428" t="str">
            <v>BOP</v>
          </cell>
          <cell r="D428">
            <v>39058</v>
          </cell>
          <cell r="E428">
            <v>39063</v>
          </cell>
          <cell r="F428" t="str">
            <v>P</v>
          </cell>
          <cell r="G428">
            <v>10000</v>
          </cell>
          <cell r="H428">
            <v>106.5</v>
          </cell>
          <cell r="I428">
            <v>1065000</v>
          </cell>
          <cell r="J428">
            <v>213</v>
          </cell>
          <cell r="K428">
            <v>1065213</v>
          </cell>
          <cell r="L428">
            <v>0</v>
          </cell>
          <cell r="M428">
            <v>1065</v>
          </cell>
          <cell r="N428">
            <v>0</v>
          </cell>
          <cell r="O428">
            <v>1066278</v>
          </cell>
          <cell r="P428">
            <v>1066278</v>
          </cell>
          <cell r="Q428">
            <v>0</v>
          </cell>
          <cell r="R428" t="str">
            <v>NAC</v>
          </cell>
          <cell r="S428" t="str">
            <v>DEC</v>
          </cell>
        </row>
        <row r="429">
          <cell r="A429">
            <v>425</v>
          </cell>
          <cell r="B429">
            <v>1104</v>
          </cell>
          <cell r="C429" t="str">
            <v>PPL</v>
          </cell>
          <cell r="D429">
            <v>39058</v>
          </cell>
          <cell r="E429">
            <v>39063</v>
          </cell>
          <cell r="F429" t="str">
            <v>P</v>
          </cell>
          <cell r="G429">
            <v>20000</v>
          </cell>
          <cell r="H429">
            <v>241</v>
          </cell>
          <cell r="I429">
            <v>4820000</v>
          </cell>
          <cell r="J429">
            <v>964</v>
          </cell>
          <cell r="K429">
            <v>4820964</v>
          </cell>
          <cell r="L429">
            <v>0</v>
          </cell>
          <cell r="M429">
            <v>4820</v>
          </cell>
          <cell r="N429">
            <v>0</v>
          </cell>
          <cell r="O429">
            <v>4825784</v>
          </cell>
          <cell r="P429">
            <v>4825784</v>
          </cell>
          <cell r="Q429">
            <v>0</v>
          </cell>
          <cell r="R429" t="str">
            <v>AAH</v>
          </cell>
          <cell r="S429" t="str">
            <v>DEC</v>
          </cell>
        </row>
        <row r="430">
          <cell r="A430">
            <v>426</v>
          </cell>
          <cell r="B430">
            <v>1107</v>
          </cell>
          <cell r="C430" t="str">
            <v>NBP</v>
          </cell>
          <cell r="D430">
            <v>39058</v>
          </cell>
          <cell r="E430">
            <v>39063</v>
          </cell>
          <cell r="F430" t="str">
            <v>P</v>
          </cell>
          <cell r="G430">
            <v>20000</v>
          </cell>
          <cell r="H430">
            <v>265.05</v>
          </cell>
          <cell r="I430">
            <v>5301000</v>
          </cell>
          <cell r="J430">
            <v>1060.2</v>
          </cell>
          <cell r="K430">
            <v>5302060.2</v>
          </cell>
          <cell r="L430">
            <v>0</v>
          </cell>
          <cell r="M430">
            <v>5300</v>
          </cell>
          <cell r="N430">
            <v>0</v>
          </cell>
          <cell r="O430">
            <v>5307360.2</v>
          </cell>
          <cell r="P430">
            <v>5307360.2</v>
          </cell>
          <cell r="Q430">
            <v>0</v>
          </cell>
          <cell r="R430" t="str">
            <v>ICAP</v>
          </cell>
          <cell r="S430" t="str">
            <v>DEC</v>
          </cell>
        </row>
        <row r="431">
          <cell r="A431">
            <v>427</v>
          </cell>
          <cell r="B431">
            <v>1106</v>
          </cell>
          <cell r="C431" t="str">
            <v>BOP</v>
          </cell>
          <cell r="D431">
            <v>39058</v>
          </cell>
          <cell r="E431">
            <v>39063</v>
          </cell>
          <cell r="F431" t="str">
            <v>P</v>
          </cell>
          <cell r="G431">
            <v>45000</v>
          </cell>
          <cell r="H431">
            <v>106.5</v>
          </cell>
          <cell r="I431">
            <v>4792500</v>
          </cell>
          <cell r="J431">
            <v>958.5</v>
          </cell>
          <cell r="K431">
            <v>4793458.5</v>
          </cell>
          <cell r="L431">
            <v>0</v>
          </cell>
          <cell r="M431">
            <v>2130</v>
          </cell>
          <cell r="N431">
            <v>0</v>
          </cell>
          <cell r="O431">
            <v>4795588.5</v>
          </cell>
          <cell r="P431">
            <v>4795588.5</v>
          </cell>
          <cell r="Q431">
            <v>0</v>
          </cell>
          <cell r="R431" t="str">
            <v>TAURUS</v>
          </cell>
          <cell r="S431" t="str">
            <v>DEC</v>
          </cell>
        </row>
        <row r="432">
          <cell r="A432">
            <v>428</v>
          </cell>
          <cell r="B432">
            <v>1110</v>
          </cell>
          <cell r="C432" t="str">
            <v>NBP</v>
          </cell>
          <cell r="D432">
            <v>39058</v>
          </cell>
          <cell r="E432">
            <v>39063</v>
          </cell>
          <cell r="F432" t="str">
            <v>S</v>
          </cell>
          <cell r="G432">
            <v>-20000</v>
          </cell>
          <cell r="H432">
            <v>-267</v>
          </cell>
          <cell r="I432">
            <v>-5340000</v>
          </cell>
          <cell r="J432">
            <v>0</v>
          </cell>
          <cell r="K432">
            <v>-5340000</v>
          </cell>
          <cell r="L432">
            <v>0</v>
          </cell>
          <cell r="M432">
            <v>0</v>
          </cell>
          <cell r="N432">
            <v>267</v>
          </cell>
          <cell r="O432">
            <v>-5340000</v>
          </cell>
          <cell r="P432">
            <v>-5433504</v>
          </cell>
          <cell r="Q432">
            <v>-93504</v>
          </cell>
          <cell r="R432" t="str">
            <v>ICAP</v>
          </cell>
          <cell r="S432" t="str">
            <v>DEC</v>
          </cell>
        </row>
        <row r="433">
          <cell r="A433">
            <v>429</v>
          </cell>
          <cell r="B433">
            <v>1109</v>
          </cell>
          <cell r="C433" t="str">
            <v>BOP</v>
          </cell>
          <cell r="D433">
            <v>39058</v>
          </cell>
          <cell r="E433">
            <v>39063</v>
          </cell>
          <cell r="F433" t="str">
            <v>S</v>
          </cell>
          <cell r="G433">
            <v>-25000</v>
          </cell>
          <cell r="H433">
            <v>-107.4</v>
          </cell>
          <cell r="I433">
            <v>-2685000</v>
          </cell>
          <cell r="J433">
            <v>268.5</v>
          </cell>
          <cell r="K433">
            <v>-2684731.5</v>
          </cell>
          <cell r="L433">
            <v>0</v>
          </cell>
          <cell r="M433">
            <v>2685</v>
          </cell>
          <cell r="N433">
            <v>107.4</v>
          </cell>
          <cell r="O433">
            <v>-2685000</v>
          </cell>
          <cell r="P433">
            <v>-2641875</v>
          </cell>
          <cell r="Q433">
            <v>43125</v>
          </cell>
          <cell r="R433" t="str">
            <v>TAURUS</v>
          </cell>
          <cell r="S433" t="str">
            <v>DEC</v>
          </cell>
        </row>
        <row r="434">
          <cell r="A434">
            <v>430</v>
          </cell>
          <cell r="B434">
            <v>1108</v>
          </cell>
          <cell r="C434" t="str">
            <v>FFBQ</v>
          </cell>
          <cell r="D434">
            <v>39058</v>
          </cell>
          <cell r="E434">
            <v>39063</v>
          </cell>
          <cell r="F434" t="str">
            <v>S</v>
          </cell>
          <cell r="G434">
            <v>-20000</v>
          </cell>
          <cell r="H434">
            <v>-31.2</v>
          </cell>
          <cell r="I434">
            <v>-624000</v>
          </cell>
          <cell r="J434">
            <v>62.400000000000006</v>
          </cell>
          <cell r="K434">
            <v>-623937.6</v>
          </cell>
          <cell r="L434">
            <v>0</v>
          </cell>
          <cell r="M434">
            <v>1000</v>
          </cell>
          <cell r="N434">
            <v>31.2</v>
          </cell>
          <cell r="O434">
            <v>-624000</v>
          </cell>
          <cell r="P434">
            <v>-588810</v>
          </cell>
          <cell r="Q434">
            <v>35190</v>
          </cell>
          <cell r="R434" t="str">
            <v>FNE</v>
          </cell>
          <cell r="S434" t="str">
            <v>DEC</v>
          </cell>
        </row>
        <row r="435">
          <cell r="A435">
            <v>431</v>
          </cell>
          <cell r="B435">
            <v>1115</v>
          </cell>
          <cell r="C435" t="str">
            <v>POL</v>
          </cell>
          <cell r="D435">
            <v>39058</v>
          </cell>
          <cell r="E435">
            <v>39063</v>
          </cell>
          <cell r="F435" t="str">
            <v>S</v>
          </cell>
          <cell r="G435">
            <v>-20000</v>
          </cell>
          <cell r="H435">
            <v>-372</v>
          </cell>
          <cell r="I435">
            <v>-7440000</v>
          </cell>
          <cell r="J435">
            <v>744</v>
          </cell>
          <cell r="K435">
            <v>-7439256</v>
          </cell>
          <cell r="L435">
            <v>0</v>
          </cell>
          <cell r="M435">
            <v>7440</v>
          </cell>
          <cell r="N435">
            <v>372</v>
          </cell>
          <cell r="O435">
            <v>-7440000</v>
          </cell>
          <cell r="P435">
            <v>-7048096</v>
          </cell>
          <cell r="Q435">
            <v>391904</v>
          </cell>
          <cell r="R435" t="str">
            <v>FNE</v>
          </cell>
          <cell r="S435" t="str">
            <v>DEC</v>
          </cell>
        </row>
        <row r="436">
          <cell r="A436">
            <v>432</v>
          </cell>
          <cell r="B436">
            <v>1136</v>
          </cell>
          <cell r="C436" t="str">
            <v>POL</v>
          </cell>
          <cell r="D436">
            <v>39059</v>
          </cell>
          <cell r="E436">
            <v>39064</v>
          </cell>
          <cell r="F436" t="str">
            <v>P</v>
          </cell>
          <cell r="G436">
            <v>45000</v>
          </cell>
          <cell r="H436">
            <v>365.53888888888889</v>
          </cell>
          <cell r="I436">
            <v>16449250</v>
          </cell>
          <cell r="J436">
            <v>3289.8500000000004</v>
          </cell>
          <cell r="K436">
            <v>16452539.85</v>
          </cell>
          <cell r="L436">
            <v>0</v>
          </cell>
          <cell r="M436">
            <v>7413.09</v>
          </cell>
          <cell r="N436">
            <v>0</v>
          </cell>
          <cell r="O436">
            <v>16459952.939999999</v>
          </cell>
          <cell r="P436">
            <v>16459952.939999999</v>
          </cell>
          <cell r="Q436">
            <v>0</v>
          </cell>
          <cell r="R436" t="str">
            <v>orix</v>
          </cell>
          <cell r="S436" t="str">
            <v>DEC</v>
          </cell>
        </row>
        <row r="437">
          <cell r="A437">
            <v>433</v>
          </cell>
          <cell r="B437">
            <v>1137</v>
          </cell>
          <cell r="C437" t="str">
            <v>nbp</v>
          </cell>
          <cell r="D437">
            <v>39059</v>
          </cell>
          <cell r="E437">
            <v>39064</v>
          </cell>
          <cell r="F437" t="str">
            <v>P</v>
          </cell>
          <cell r="G437">
            <v>25000</v>
          </cell>
          <cell r="H437">
            <v>263</v>
          </cell>
          <cell r="I437">
            <v>6575000</v>
          </cell>
          <cell r="J437">
            <v>1315</v>
          </cell>
          <cell r="K437">
            <v>6576315</v>
          </cell>
          <cell r="L437">
            <v>0</v>
          </cell>
          <cell r="M437">
            <v>6575</v>
          </cell>
          <cell r="N437">
            <v>0</v>
          </cell>
          <cell r="O437">
            <v>6582890</v>
          </cell>
          <cell r="P437">
            <v>6582890</v>
          </cell>
          <cell r="Q437">
            <v>0</v>
          </cell>
          <cell r="R437" t="str">
            <v>fne</v>
          </cell>
          <cell r="S437" t="str">
            <v>DEC</v>
          </cell>
        </row>
        <row r="438">
          <cell r="A438">
            <v>434</v>
          </cell>
          <cell r="B438">
            <v>1132</v>
          </cell>
          <cell r="C438" t="str">
            <v>bop</v>
          </cell>
          <cell r="D438">
            <v>39059</v>
          </cell>
          <cell r="E438">
            <v>39064</v>
          </cell>
          <cell r="F438" t="str">
            <v>P</v>
          </cell>
          <cell r="G438">
            <v>45000</v>
          </cell>
          <cell r="H438">
            <v>105.52777777777777</v>
          </cell>
          <cell r="I438">
            <v>4748750</v>
          </cell>
          <cell r="J438">
            <v>949.75</v>
          </cell>
          <cell r="K438">
            <v>4749699.75</v>
          </cell>
          <cell r="L438">
            <v>0</v>
          </cell>
          <cell r="M438">
            <v>4750.5</v>
          </cell>
          <cell r="N438">
            <v>0</v>
          </cell>
          <cell r="O438">
            <v>4754450.25</v>
          </cell>
          <cell r="P438">
            <v>4754450.25</v>
          </cell>
          <cell r="Q438">
            <v>0</v>
          </cell>
          <cell r="R438" t="str">
            <v>ifsl</v>
          </cell>
          <cell r="S438" t="str">
            <v>DEC</v>
          </cell>
        </row>
        <row r="439">
          <cell r="A439">
            <v>435</v>
          </cell>
          <cell r="B439">
            <v>1133</v>
          </cell>
          <cell r="C439" t="str">
            <v>MCB</v>
          </cell>
          <cell r="D439">
            <v>39059</v>
          </cell>
          <cell r="E439">
            <v>39064</v>
          </cell>
          <cell r="F439" t="str">
            <v>P</v>
          </cell>
          <cell r="G439">
            <v>15000</v>
          </cell>
          <cell r="H439">
            <v>260.05</v>
          </cell>
          <cell r="I439">
            <v>3900750</v>
          </cell>
          <cell r="J439">
            <v>780.15000000000009</v>
          </cell>
          <cell r="K439">
            <v>3901530.15</v>
          </cell>
          <cell r="L439">
            <v>0</v>
          </cell>
          <cell r="M439">
            <v>3901.5</v>
          </cell>
          <cell r="N439">
            <v>0</v>
          </cell>
          <cell r="O439">
            <v>3905431.65</v>
          </cell>
          <cell r="P439">
            <v>3905431.65</v>
          </cell>
          <cell r="Q439">
            <v>0</v>
          </cell>
          <cell r="R439" t="str">
            <v>ifsl</v>
          </cell>
          <cell r="S439" t="str">
            <v>DEC</v>
          </cell>
        </row>
        <row r="440">
          <cell r="A440">
            <v>436</v>
          </cell>
          <cell r="B440">
            <v>1134</v>
          </cell>
          <cell r="C440" t="str">
            <v>PPL</v>
          </cell>
          <cell r="D440">
            <v>39059</v>
          </cell>
          <cell r="E440">
            <v>39064</v>
          </cell>
          <cell r="F440" t="str">
            <v>P</v>
          </cell>
          <cell r="G440">
            <v>25000</v>
          </cell>
          <cell r="H440">
            <v>239</v>
          </cell>
          <cell r="I440">
            <v>5975000</v>
          </cell>
          <cell r="J440">
            <v>1195</v>
          </cell>
          <cell r="K440">
            <v>5976195</v>
          </cell>
          <cell r="L440">
            <v>0</v>
          </cell>
          <cell r="M440">
            <v>5975</v>
          </cell>
          <cell r="N440">
            <v>0</v>
          </cell>
          <cell r="O440">
            <v>5982170</v>
          </cell>
          <cell r="P440">
            <v>5982170</v>
          </cell>
          <cell r="Q440">
            <v>0</v>
          </cell>
          <cell r="R440" t="str">
            <v>FNE</v>
          </cell>
          <cell r="S440" t="str">
            <v>DEC</v>
          </cell>
        </row>
        <row r="441">
          <cell r="A441">
            <v>437</v>
          </cell>
          <cell r="B441">
            <v>1131</v>
          </cell>
          <cell r="C441" t="str">
            <v>FAY</v>
          </cell>
          <cell r="D441">
            <v>39059</v>
          </cell>
          <cell r="E441">
            <v>39064</v>
          </cell>
          <cell r="F441" t="str">
            <v>P</v>
          </cell>
          <cell r="G441">
            <v>10000</v>
          </cell>
          <cell r="H441">
            <v>67.492999999999995</v>
          </cell>
          <cell r="I441">
            <v>674930</v>
          </cell>
          <cell r="J441">
            <v>134.98600000000002</v>
          </cell>
          <cell r="K441">
            <v>675064.98600000003</v>
          </cell>
          <cell r="L441">
            <v>0</v>
          </cell>
          <cell r="M441">
            <v>1012.4</v>
          </cell>
          <cell r="N441">
            <v>0</v>
          </cell>
          <cell r="O441">
            <v>676077.38600000006</v>
          </cell>
          <cell r="P441">
            <v>676077.38600000006</v>
          </cell>
          <cell r="Q441">
            <v>0</v>
          </cell>
          <cell r="R441" t="str">
            <v>FCEL</v>
          </cell>
          <cell r="S441" t="str">
            <v>DEC</v>
          </cell>
        </row>
        <row r="442">
          <cell r="A442">
            <v>438</v>
          </cell>
          <cell r="B442">
            <v>1139</v>
          </cell>
          <cell r="C442" t="str">
            <v>PSO</v>
          </cell>
          <cell r="D442">
            <v>39059</v>
          </cell>
          <cell r="E442">
            <v>39064</v>
          </cell>
          <cell r="F442" t="str">
            <v>P</v>
          </cell>
          <cell r="G442">
            <v>5000</v>
          </cell>
          <cell r="H442">
            <v>309</v>
          </cell>
          <cell r="I442">
            <v>1545000</v>
          </cell>
          <cell r="J442">
            <v>309</v>
          </cell>
          <cell r="K442">
            <v>1545309</v>
          </cell>
          <cell r="L442">
            <v>0</v>
          </cell>
          <cell r="M442">
            <v>0</v>
          </cell>
          <cell r="N442">
            <v>0</v>
          </cell>
          <cell r="O442">
            <v>1545309</v>
          </cell>
          <cell r="P442">
            <v>1545309</v>
          </cell>
          <cell r="Q442">
            <v>0</v>
          </cell>
          <cell r="R442" t="str">
            <v>nac</v>
          </cell>
          <cell r="S442" t="str">
            <v>DEC</v>
          </cell>
        </row>
        <row r="443">
          <cell r="A443">
            <v>439</v>
          </cell>
          <cell r="B443">
            <v>1135</v>
          </cell>
          <cell r="C443" t="str">
            <v>FFBQ</v>
          </cell>
          <cell r="D443">
            <v>39059</v>
          </cell>
          <cell r="E443">
            <v>39064</v>
          </cell>
          <cell r="F443" t="str">
            <v>P</v>
          </cell>
          <cell r="G443">
            <v>26000</v>
          </cell>
          <cell r="H443">
            <v>30.48076923076923</v>
          </cell>
          <cell r="I443">
            <v>792500</v>
          </cell>
          <cell r="J443">
            <v>158.5</v>
          </cell>
          <cell r="K443">
            <v>792658.5</v>
          </cell>
          <cell r="L443">
            <v>0</v>
          </cell>
          <cell r="M443">
            <v>1300</v>
          </cell>
          <cell r="N443">
            <v>0</v>
          </cell>
          <cell r="O443">
            <v>793958.5</v>
          </cell>
          <cell r="P443">
            <v>793958.5</v>
          </cell>
          <cell r="Q443">
            <v>0</v>
          </cell>
          <cell r="R443" t="str">
            <v>FNE</v>
          </cell>
          <cell r="S443" t="str">
            <v>DEC</v>
          </cell>
        </row>
        <row r="444">
          <cell r="A444">
            <v>440</v>
          </cell>
          <cell r="B444">
            <v>1128</v>
          </cell>
          <cell r="C444" t="str">
            <v>POL</v>
          </cell>
          <cell r="D444">
            <v>39059</v>
          </cell>
          <cell r="E444">
            <v>39064</v>
          </cell>
          <cell r="F444" t="str">
            <v>S</v>
          </cell>
          <cell r="G444">
            <v>-24700</v>
          </cell>
          <cell r="H444">
            <v>-367.84817813765181</v>
          </cell>
          <cell r="I444">
            <v>-9085850</v>
          </cell>
          <cell r="J444">
            <v>908.58500000000004</v>
          </cell>
          <cell r="K444">
            <v>-9084941.4149999991</v>
          </cell>
          <cell r="L444">
            <v>0</v>
          </cell>
          <cell r="M444">
            <v>9086.1</v>
          </cell>
          <cell r="N444">
            <v>367.84817813765181</v>
          </cell>
          <cell r="O444">
            <v>-9085850</v>
          </cell>
          <cell r="P444">
            <v>-8783581.8200000003</v>
          </cell>
          <cell r="Q444">
            <v>302268.1799999997</v>
          </cell>
          <cell r="R444" t="str">
            <v>orix</v>
          </cell>
          <cell r="S444" t="str">
            <v>DEC</v>
          </cell>
        </row>
        <row r="445">
          <cell r="A445">
            <v>441</v>
          </cell>
          <cell r="B445">
            <v>1129</v>
          </cell>
          <cell r="C445" t="str">
            <v>pso</v>
          </cell>
          <cell r="D445">
            <v>39059</v>
          </cell>
          <cell r="E445">
            <v>39064</v>
          </cell>
          <cell r="F445" t="str">
            <v>S</v>
          </cell>
          <cell r="G445">
            <v>-10000</v>
          </cell>
          <cell r="H445">
            <v>-309.67500000000001</v>
          </cell>
          <cell r="I445">
            <v>-3096750</v>
          </cell>
          <cell r="J445">
            <v>309.67500000000001</v>
          </cell>
          <cell r="K445">
            <v>-3096440.3250000002</v>
          </cell>
          <cell r="L445">
            <v>0</v>
          </cell>
          <cell r="M445">
            <v>3096.75</v>
          </cell>
          <cell r="N445">
            <v>309.67500000000001</v>
          </cell>
          <cell r="O445">
            <v>-3096750</v>
          </cell>
          <cell r="P445">
            <v>-3111578</v>
          </cell>
          <cell r="Q445">
            <v>-14828</v>
          </cell>
          <cell r="R445" t="str">
            <v>nac</v>
          </cell>
          <cell r="S445" t="str">
            <v>DEC</v>
          </cell>
        </row>
        <row r="446">
          <cell r="A446">
            <v>442</v>
          </cell>
          <cell r="B446">
            <v>1153</v>
          </cell>
          <cell r="C446" t="str">
            <v>NBP</v>
          </cell>
          <cell r="D446">
            <v>39062</v>
          </cell>
          <cell r="E446">
            <v>39065</v>
          </cell>
          <cell r="F446" t="str">
            <v>P</v>
          </cell>
          <cell r="G446">
            <v>10000</v>
          </cell>
          <cell r="H446">
            <v>256.5</v>
          </cell>
          <cell r="I446">
            <v>2565000</v>
          </cell>
          <cell r="J446">
            <v>513</v>
          </cell>
          <cell r="K446">
            <v>2565513</v>
          </cell>
          <cell r="L446">
            <v>0</v>
          </cell>
          <cell r="M446">
            <v>2565</v>
          </cell>
          <cell r="N446">
            <v>0</v>
          </cell>
          <cell r="O446">
            <v>2568078</v>
          </cell>
          <cell r="P446">
            <v>2568078</v>
          </cell>
          <cell r="Q446">
            <v>0</v>
          </cell>
          <cell r="R446" t="str">
            <v>IFSL</v>
          </cell>
          <cell r="S446" t="str">
            <v>DEC</v>
          </cell>
        </row>
        <row r="447">
          <cell r="A447">
            <v>443</v>
          </cell>
          <cell r="B447">
            <v>1152</v>
          </cell>
          <cell r="C447" t="str">
            <v>NBP</v>
          </cell>
          <cell r="D447">
            <v>39062</v>
          </cell>
          <cell r="E447">
            <v>39065</v>
          </cell>
          <cell r="F447" t="str">
            <v>S</v>
          </cell>
          <cell r="G447">
            <v>-10000</v>
          </cell>
          <cell r="H447">
            <v>-258.5</v>
          </cell>
          <cell r="I447">
            <v>-2585000</v>
          </cell>
          <cell r="J447">
            <v>258.5</v>
          </cell>
          <cell r="K447">
            <v>-2584741.5</v>
          </cell>
          <cell r="L447">
            <v>0</v>
          </cell>
          <cell r="M447">
            <v>0</v>
          </cell>
          <cell r="N447">
            <v>258.5</v>
          </cell>
          <cell r="O447">
            <v>-2585000</v>
          </cell>
          <cell r="P447">
            <v>-2568078</v>
          </cell>
          <cell r="Q447">
            <v>16922</v>
          </cell>
          <cell r="R447" t="str">
            <v>IFSL</v>
          </cell>
          <cell r="S447" t="str">
            <v>DEC</v>
          </cell>
        </row>
        <row r="448">
          <cell r="A448">
            <v>443</v>
          </cell>
          <cell r="B448">
            <v>1153</v>
          </cell>
          <cell r="C448" t="str">
            <v>MCB</v>
          </cell>
          <cell r="D448">
            <v>39062</v>
          </cell>
          <cell r="E448">
            <v>39065</v>
          </cell>
          <cell r="F448" t="str">
            <v>P</v>
          </cell>
          <cell r="G448">
            <v>10000</v>
          </cell>
          <cell r="H448">
            <v>256.99799999999999</v>
          </cell>
          <cell r="I448">
            <v>2569980</v>
          </cell>
          <cell r="J448">
            <v>513.99599999999998</v>
          </cell>
          <cell r="K448">
            <v>2570493.9959999998</v>
          </cell>
          <cell r="L448">
            <v>0</v>
          </cell>
          <cell r="M448">
            <v>2569.98</v>
          </cell>
          <cell r="N448">
            <v>0</v>
          </cell>
          <cell r="O448">
            <v>2573063.9759999998</v>
          </cell>
          <cell r="P448">
            <v>2573063.9759999998</v>
          </cell>
          <cell r="Q448">
            <v>0</v>
          </cell>
          <cell r="R448" t="str">
            <v>FCEL</v>
          </cell>
          <cell r="S448" t="str">
            <v>DEC</v>
          </cell>
        </row>
        <row r="449">
          <cell r="A449">
            <v>444</v>
          </cell>
          <cell r="B449">
            <v>1153</v>
          </cell>
          <cell r="C449" t="str">
            <v>PSO</v>
          </cell>
          <cell r="D449">
            <v>39062</v>
          </cell>
          <cell r="E449">
            <v>39065</v>
          </cell>
          <cell r="F449" t="str">
            <v>P</v>
          </cell>
          <cell r="G449">
            <v>1700</v>
          </cell>
          <cell r="H449">
            <v>309</v>
          </cell>
          <cell r="I449">
            <v>525300</v>
          </cell>
          <cell r="J449">
            <v>105.06</v>
          </cell>
          <cell r="K449">
            <v>525405.06000000006</v>
          </cell>
          <cell r="L449">
            <v>0</v>
          </cell>
          <cell r="M449">
            <v>525.29999999999995</v>
          </cell>
          <cell r="N449">
            <v>0</v>
          </cell>
          <cell r="O449">
            <v>525930.3600000001</v>
          </cell>
          <cell r="P449">
            <v>525930.3600000001</v>
          </cell>
          <cell r="Q449">
            <v>0</v>
          </cell>
          <cell r="R449" t="str">
            <v>FCEL</v>
          </cell>
          <cell r="S449" t="str">
            <v>DEC</v>
          </cell>
        </row>
        <row r="450">
          <cell r="A450">
            <v>445</v>
          </cell>
          <cell r="B450">
            <v>1152</v>
          </cell>
          <cell r="C450" t="str">
            <v>POL</v>
          </cell>
          <cell r="D450">
            <v>39062</v>
          </cell>
          <cell r="E450">
            <v>39065</v>
          </cell>
          <cell r="F450" t="str">
            <v>S</v>
          </cell>
          <cell r="G450">
            <v>-55000</v>
          </cell>
          <cell r="H450">
            <v>-365.1162727272727</v>
          </cell>
          <cell r="I450">
            <v>-20081395</v>
          </cell>
          <cell r="J450">
            <v>2008.1395</v>
          </cell>
          <cell r="K450">
            <v>-20079386.8605</v>
          </cell>
          <cell r="L450">
            <v>0</v>
          </cell>
          <cell r="M450">
            <v>20081.86</v>
          </cell>
          <cell r="N450">
            <v>365.1162727272727</v>
          </cell>
          <cell r="O450">
            <v>-20081395</v>
          </cell>
          <cell r="P450">
            <v>-19558583</v>
          </cell>
          <cell r="Q450">
            <v>522812</v>
          </cell>
          <cell r="R450" t="str">
            <v>ORIX</v>
          </cell>
          <cell r="S450" t="str">
            <v>DEC</v>
          </cell>
        </row>
        <row r="451">
          <cell r="A451">
            <v>446</v>
          </cell>
          <cell r="B451">
            <v>1157</v>
          </cell>
          <cell r="C451" t="str">
            <v>PSO</v>
          </cell>
          <cell r="D451">
            <v>39062</v>
          </cell>
          <cell r="E451">
            <v>39065</v>
          </cell>
          <cell r="F451" t="str">
            <v>S</v>
          </cell>
          <cell r="G451">
            <v>-5000</v>
          </cell>
          <cell r="H451">
            <v>-310.95</v>
          </cell>
          <cell r="I451">
            <v>-1554750</v>
          </cell>
          <cell r="J451">
            <v>155.47499999999999</v>
          </cell>
          <cell r="K451">
            <v>-1554594.5249999999</v>
          </cell>
          <cell r="L451">
            <v>0</v>
          </cell>
          <cell r="M451">
            <v>1026.3</v>
          </cell>
          <cell r="N451">
            <v>310.95</v>
          </cell>
          <cell r="O451">
            <v>-1554750</v>
          </cell>
          <cell r="P451">
            <v>-1555089.5</v>
          </cell>
          <cell r="Q451">
            <v>-339.5</v>
          </cell>
          <cell r="R451" t="str">
            <v>JS</v>
          </cell>
          <cell r="S451" t="str">
            <v>DEC</v>
          </cell>
        </row>
        <row r="452">
          <cell r="A452">
            <v>447</v>
          </cell>
          <cell r="B452">
            <v>1156</v>
          </cell>
          <cell r="C452" t="str">
            <v>ecp</v>
          </cell>
          <cell r="D452">
            <v>39062</v>
          </cell>
          <cell r="E452">
            <v>39065</v>
          </cell>
          <cell r="F452" t="str">
            <v>S</v>
          </cell>
          <cell r="G452">
            <v>-10000</v>
          </cell>
          <cell r="H452">
            <v>-180</v>
          </cell>
          <cell r="I452">
            <v>-1800000</v>
          </cell>
          <cell r="J452">
            <v>180</v>
          </cell>
          <cell r="K452">
            <v>-1799820</v>
          </cell>
          <cell r="L452">
            <v>0</v>
          </cell>
          <cell r="M452">
            <v>1800</v>
          </cell>
          <cell r="N452">
            <v>180</v>
          </cell>
          <cell r="O452">
            <v>-1800000</v>
          </cell>
          <cell r="P452">
            <v>-1783817</v>
          </cell>
          <cell r="Q452">
            <v>16183</v>
          </cell>
          <cell r="R452" t="str">
            <v>FCEL</v>
          </cell>
          <cell r="S452" t="str">
            <v>DEC</v>
          </cell>
        </row>
        <row r="453">
          <cell r="A453">
            <v>448</v>
          </cell>
          <cell r="B453">
            <v>1193</v>
          </cell>
          <cell r="C453" t="str">
            <v>FAY</v>
          </cell>
          <cell r="D453">
            <v>39063</v>
          </cell>
          <cell r="E453">
            <v>39066</v>
          </cell>
          <cell r="F453" t="str">
            <v>P</v>
          </cell>
          <cell r="G453">
            <v>42200</v>
          </cell>
          <cell r="H453">
            <v>66.811611374407576</v>
          </cell>
          <cell r="I453">
            <v>2819450</v>
          </cell>
          <cell r="J453">
            <v>563.89</v>
          </cell>
          <cell r="K453">
            <v>2820013.89</v>
          </cell>
          <cell r="L453">
            <v>0</v>
          </cell>
          <cell r="M453">
            <v>4229.24</v>
          </cell>
          <cell r="N453">
            <v>0</v>
          </cell>
          <cell r="O453">
            <v>2824243.1300000004</v>
          </cell>
          <cell r="P453">
            <v>2824243.1300000004</v>
          </cell>
          <cell r="Q453">
            <v>0</v>
          </cell>
          <cell r="R453" t="str">
            <v>finex</v>
          </cell>
          <cell r="S453" t="str">
            <v>DEC</v>
          </cell>
        </row>
        <row r="454">
          <cell r="A454">
            <v>449</v>
          </cell>
          <cell r="B454">
            <v>1181</v>
          </cell>
          <cell r="C454" t="str">
            <v>NBP</v>
          </cell>
          <cell r="D454">
            <v>39063</v>
          </cell>
          <cell r="E454">
            <v>39066</v>
          </cell>
          <cell r="F454" t="str">
            <v>P</v>
          </cell>
          <cell r="G454">
            <v>25000</v>
          </cell>
          <cell r="H454">
            <v>263</v>
          </cell>
          <cell r="I454">
            <v>6575000</v>
          </cell>
          <cell r="J454">
            <v>1315</v>
          </cell>
          <cell r="K454">
            <v>6576315</v>
          </cell>
          <cell r="L454">
            <v>0</v>
          </cell>
          <cell r="M454">
            <v>6575</v>
          </cell>
          <cell r="N454">
            <v>0</v>
          </cell>
          <cell r="O454">
            <v>6582890</v>
          </cell>
          <cell r="P454">
            <v>6582890</v>
          </cell>
          <cell r="Q454">
            <v>0</v>
          </cell>
          <cell r="R454" t="str">
            <v>ifsl</v>
          </cell>
          <cell r="S454" t="str">
            <v>DEC</v>
          </cell>
        </row>
        <row r="455">
          <cell r="A455">
            <v>450</v>
          </cell>
          <cell r="B455">
            <v>1182</v>
          </cell>
          <cell r="C455" t="str">
            <v>ffbq</v>
          </cell>
          <cell r="D455">
            <v>39063</v>
          </cell>
          <cell r="E455">
            <v>39066</v>
          </cell>
          <cell r="F455" t="str">
            <v>P</v>
          </cell>
          <cell r="G455">
            <v>25000</v>
          </cell>
          <cell r="H455">
            <v>29.85</v>
          </cell>
          <cell r="I455">
            <v>746250</v>
          </cell>
          <cell r="J455">
            <v>149.25</v>
          </cell>
          <cell r="K455">
            <v>746399.25</v>
          </cell>
          <cell r="L455">
            <v>0</v>
          </cell>
          <cell r="M455">
            <v>1119.5</v>
          </cell>
          <cell r="N455">
            <v>0</v>
          </cell>
          <cell r="O455">
            <v>747518.75</v>
          </cell>
          <cell r="P455">
            <v>747518.75</v>
          </cell>
          <cell r="Q455">
            <v>0</v>
          </cell>
          <cell r="R455" t="str">
            <v>fcel</v>
          </cell>
          <cell r="S455" t="str">
            <v>DEC</v>
          </cell>
        </row>
        <row r="456">
          <cell r="A456">
            <v>451</v>
          </cell>
          <cell r="B456">
            <v>1188</v>
          </cell>
          <cell r="C456" t="str">
            <v>bop</v>
          </cell>
          <cell r="D456">
            <v>39063</v>
          </cell>
          <cell r="E456">
            <v>39066</v>
          </cell>
          <cell r="F456" t="str">
            <v>P</v>
          </cell>
          <cell r="G456">
            <v>20000</v>
          </cell>
          <cell r="H456">
            <v>105</v>
          </cell>
          <cell r="I456">
            <v>2100000</v>
          </cell>
          <cell r="J456">
            <v>420</v>
          </cell>
          <cell r="K456">
            <v>2100420</v>
          </cell>
          <cell r="L456">
            <v>0</v>
          </cell>
          <cell r="M456">
            <v>1050</v>
          </cell>
          <cell r="N456">
            <v>0</v>
          </cell>
          <cell r="O456">
            <v>2101470</v>
          </cell>
          <cell r="P456">
            <v>2101470</v>
          </cell>
          <cell r="Q456">
            <v>0</v>
          </cell>
          <cell r="R456" t="str">
            <v>fcel</v>
          </cell>
          <cell r="S456" t="str">
            <v>DEC</v>
          </cell>
        </row>
        <row r="457">
          <cell r="A457">
            <v>452</v>
          </cell>
          <cell r="B457">
            <v>1191</v>
          </cell>
          <cell r="C457" t="str">
            <v>ppl</v>
          </cell>
          <cell r="D457">
            <v>39063</v>
          </cell>
          <cell r="E457">
            <v>39066</v>
          </cell>
          <cell r="F457" t="str">
            <v>P</v>
          </cell>
          <cell r="G457">
            <v>25000</v>
          </cell>
          <cell r="H457">
            <v>239.5078</v>
          </cell>
          <cell r="I457">
            <v>5987695</v>
          </cell>
          <cell r="J457">
            <v>1197.539</v>
          </cell>
          <cell r="K457">
            <v>5988892.5389999999</v>
          </cell>
          <cell r="L457">
            <v>0</v>
          </cell>
          <cell r="M457">
            <v>0</v>
          </cell>
          <cell r="N457">
            <v>0</v>
          </cell>
          <cell r="O457">
            <v>5988892.5389999999</v>
          </cell>
          <cell r="P457">
            <v>5988892.5389999999</v>
          </cell>
          <cell r="Q457">
            <v>0</v>
          </cell>
          <cell r="R457" t="str">
            <v>taurus</v>
          </cell>
          <cell r="S457" t="str">
            <v>DEC</v>
          </cell>
        </row>
        <row r="458">
          <cell r="A458">
            <v>453</v>
          </cell>
          <cell r="B458">
            <v>1180</v>
          </cell>
          <cell r="C458" t="str">
            <v>PSO</v>
          </cell>
          <cell r="D458">
            <v>39063</v>
          </cell>
          <cell r="E458">
            <v>39066</v>
          </cell>
          <cell r="F458" t="str">
            <v>P</v>
          </cell>
          <cell r="G458">
            <v>15000</v>
          </cell>
          <cell r="H458">
            <v>310</v>
          </cell>
          <cell r="I458">
            <v>4650000</v>
          </cell>
          <cell r="J458">
            <v>930</v>
          </cell>
          <cell r="K458">
            <v>4650930</v>
          </cell>
          <cell r="L458">
            <v>0</v>
          </cell>
          <cell r="M458">
            <v>4650</v>
          </cell>
          <cell r="N458">
            <v>0</v>
          </cell>
          <cell r="O458">
            <v>4655580</v>
          </cell>
          <cell r="P458">
            <v>4655580</v>
          </cell>
          <cell r="Q458">
            <v>0</v>
          </cell>
          <cell r="R458" t="str">
            <v>IFSL</v>
          </cell>
          <cell r="S458" t="str">
            <v>DEC</v>
          </cell>
        </row>
        <row r="459">
          <cell r="A459">
            <v>454</v>
          </cell>
          <cell r="B459">
            <v>1183</v>
          </cell>
          <cell r="C459" t="str">
            <v>ecp</v>
          </cell>
          <cell r="D459">
            <v>39063</v>
          </cell>
          <cell r="E459">
            <v>39066</v>
          </cell>
          <cell r="F459" t="str">
            <v>P</v>
          </cell>
          <cell r="G459">
            <v>10000</v>
          </cell>
          <cell r="H459">
            <v>182</v>
          </cell>
          <cell r="I459">
            <v>1820000</v>
          </cell>
          <cell r="J459">
            <v>364</v>
          </cell>
          <cell r="K459">
            <v>1820364</v>
          </cell>
          <cell r="L459">
            <v>0</v>
          </cell>
          <cell r="M459">
            <v>0</v>
          </cell>
          <cell r="N459">
            <v>0</v>
          </cell>
          <cell r="O459">
            <v>1820364</v>
          </cell>
          <cell r="P459">
            <v>1820364</v>
          </cell>
          <cell r="Q459">
            <v>0</v>
          </cell>
          <cell r="R459" t="str">
            <v>FDATION</v>
          </cell>
          <cell r="S459" t="str">
            <v>DEC</v>
          </cell>
        </row>
        <row r="460">
          <cell r="A460">
            <v>455</v>
          </cell>
          <cell r="B460">
            <v>1184</v>
          </cell>
          <cell r="C460" t="str">
            <v>ecp</v>
          </cell>
          <cell r="D460">
            <v>39063</v>
          </cell>
          <cell r="E460">
            <v>39066</v>
          </cell>
          <cell r="F460" t="str">
            <v>S</v>
          </cell>
          <cell r="G460">
            <v>-10000</v>
          </cell>
          <cell r="H460">
            <v>-185</v>
          </cell>
          <cell r="I460">
            <v>-1850000</v>
          </cell>
          <cell r="J460">
            <v>185</v>
          </cell>
          <cell r="K460">
            <v>-1849815</v>
          </cell>
          <cell r="L460">
            <v>0</v>
          </cell>
          <cell r="M460">
            <v>1850</v>
          </cell>
          <cell r="N460">
            <v>185</v>
          </cell>
          <cell r="O460">
            <v>-1850000</v>
          </cell>
          <cell r="P460">
            <v>-1820364</v>
          </cell>
          <cell r="Q460">
            <v>29636</v>
          </cell>
          <cell r="R460" t="str">
            <v>fdation</v>
          </cell>
          <cell r="S460" t="str">
            <v>DEC</v>
          </cell>
        </row>
        <row r="461">
          <cell r="A461">
            <v>455</v>
          </cell>
          <cell r="B461">
            <v>1185</v>
          </cell>
          <cell r="C461" t="str">
            <v>FFBQ</v>
          </cell>
          <cell r="D461">
            <v>39063</v>
          </cell>
          <cell r="E461">
            <v>39066</v>
          </cell>
          <cell r="F461" t="str">
            <v>P</v>
          </cell>
          <cell r="G461">
            <v>161500</v>
          </cell>
          <cell r="H461">
            <v>30.311919504643964</v>
          </cell>
          <cell r="I461">
            <v>4895375</v>
          </cell>
          <cell r="J461">
            <v>979.07500000000005</v>
          </cell>
          <cell r="K461">
            <v>4896354.0750000002</v>
          </cell>
          <cell r="L461">
            <v>0</v>
          </cell>
          <cell r="M461">
            <v>9790.75</v>
          </cell>
          <cell r="N461">
            <v>0</v>
          </cell>
          <cell r="O461">
            <v>4906144.8250000002</v>
          </cell>
          <cell r="P461">
            <v>4906144.8250000002</v>
          </cell>
          <cell r="Q461">
            <v>0</v>
          </cell>
          <cell r="R461" t="str">
            <v>AHL</v>
          </cell>
          <cell r="S461" t="str">
            <v>DEC</v>
          </cell>
        </row>
        <row r="462">
          <cell r="A462">
            <v>456</v>
          </cell>
          <cell r="B462">
            <v>1185</v>
          </cell>
          <cell r="C462" t="str">
            <v>POL</v>
          </cell>
          <cell r="D462">
            <v>39063</v>
          </cell>
          <cell r="E462">
            <v>39066</v>
          </cell>
          <cell r="F462" t="str">
            <v>P</v>
          </cell>
          <cell r="G462">
            <v>49900</v>
          </cell>
          <cell r="H462">
            <v>367.24448897795594</v>
          </cell>
          <cell r="I462">
            <v>18325500</v>
          </cell>
          <cell r="J462">
            <v>3665.1000000000004</v>
          </cell>
          <cell r="K462">
            <v>18329165.100000001</v>
          </cell>
          <cell r="L462">
            <v>0</v>
          </cell>
          <cell r="M462">
            <v>18325.599999999999</v>
          </cell>
          <cell r="N462">
            <v>0</v>
          </cell>
          <cell r="O462">
            <v>18347490.700000003</v>
          </cell>
          <cell r="P462">
            <v>18347490.700000003</v>
          </cell>
          <cell r="Q462">
            <v>0</v>
          </cell>
          <cell r="R462" t="str">
            <v>IFSL</v>
          </cell>
          <cell r="S462" t="str">
            <v>DEC</v>
          </cell>
        </row>
        <row r="463">
          <cell r="A463">
            <v>457</v>
          </cell>
          <cell r="B463">
            <v>1187</v>
          </cell>
          <cell r="C463" t="str">
            <v>MCB</v>
          </cell>
          <cell r="D463">
            <v>39063</v>
          </cell>
          <cell r="E463">
            <v>39066</v>
          </cell>
          <cell r="F463" t="str">
            <v>S</v>
          </cell>
          <cell r="G463">
            <v>-10000</v>
          </cell>
          <cell r="H463">
            <v>-262</v>
          </cell>
          <cell r="I463">
            <v>-2620000</v>
          </cell>
          <cell r="J463">
            <v>262</v>
          </cell>
          <cell r="K463">
            <v>-2619738</v>
          </cell>
          <cell r="L463">
            <v>0</v>
          </cell>
          <cell r="M463">
            <v>2620</v>
          </cell>
          <cell r="N463">
            <v>262</v>
          </cell>
          <cell r="O463">
            <v>-2620000</v>
          </cell>
          <cell r="P463">
            <v>-2591398</v>
          </cell>
          <cell r="Q463">
            <v>28602</v>
          </cell>
          <cell r="R463" t="str">
            <v>IFSL</v>
          </cell>
          <cell r="S463" t="str">
            <v>DEC</v>
          </cell>
        </row>
        <row r="464">
          <cell r="A464">
            <v>458</v>
          </cell>
          <cell r="B464">
            <v>1190</v>
          </cell>
          <cell r="C464" t="str">
            <v>BOP</v>
          </cell>
          <cell r="D464">
            <v>39063</v>
          </cell>
          <cell r="E464">
            <v>39066</v>
          </cell>
          <cell r="F464" t="str">
            <v>S</v>
          </cell>
          <cell r="G464">
            <v>-10000</v>
          </cell>
          <cell r="H464">
            <v>-106</v>
          </cell>
          <cell r="I464">
            <v>-1060000</v>
          </cell>
          <cell r="J464">
            <v>106</v>
          </cell>
          <cell r="K464">
            <v>-1059894</v>
          </cell>
          <cell r="L464">
            <v>0</v>
          </cell>
          <cell r="M464">
            <v>1060</v>
          </cell>
          <cell r="N464">
            <v>106</v>
          </cell>
          <cell r="O464">
            <v>-1060000</v>
          </cell>
          <cell r="P464">
            <v>-1056222</v>
          </cell>
          <cell r="Q464">
            <v>3778</v>
          </cell>
          <cell r="R464" t="str">
            <v>FCEL</v>
          </cell>
          <cell r="S464" t="str">
            <v>DEC</v>
          </cell>
        </row>
        <row r="465">
          <cell r="A465">
            <v>459</v>
          </cell>
          <cell r="B465">
            <v>1186</v>
          </cell>
          <cell r="C465" t="str">
            <v>POL</v>
          </cell>
          <cell r="D465">
            <v>39063</v>
          </cell>
          <cell r="E465">
            <v>39066</v>
          </cell>
          <cell r="F465" t="str">
            <v>S</v>
          </cell>
          <cell r="G465">
            <v>-25000</v>
          </cell>
          <cell r="H465">
            <v>-371</v>
          </cell>
          <cell r="I465">
            <v>-9275000</v>
          </cell>
          <cell r="J465">
            <v>927.5</v>
          </cell>
          <cell r="K465">
            <v>-9274072.5</v>
          </cell>
          <cell r="L465">
            <v>0</v>
          </cell>
          <cell r="M465">
            <v>0</v>
          </cell>
          <cell r="N465">
            <v>371</v>
          </cell>
          <cell r="O465">
            <v>-9275000</v>
          </cell>
          <cell r="P465">
            <v>-8985662.5</v>
          </cell>
          <cell r="Q465">
            <v>289337.5</v>
          </cell>
          <cell r="R465" t="str">
            <v>IFSL</v>
          </cell>
          <cell r="S465" t="str">
            <v>DEC</v>
          </cell>
        </row>
        <row r="466">
          <cell r="A466">
            <v>460</v>
          </cell>
          <cell r="B466">
            <v>1189</v>
          </cell>
          <cell r="C466" t="str">
            <v>ecp</v>
          </cell>
          <cell r="D466">
            <v>39063</v>
          </cell>
          <cell r="E466">
            <v>39066</v>
          </cell>
          <cell r="F466" t="str">
            <v>S</v>
          </cell>
          <cell r="G466">
            <v>-10000</v>
          </cell>
          <cell r="H466">
            <v>-187</v>
          </cell>
          <cell r="I466">
            <v>-1870000</v>
          </cell>
          <cell r="J466">
            <v>187</v>
          </cell>
          <cell r="K466">
            <v>-1869813</v>
          </cell>
          <cell r="L466">
            <v>0</v>
          </cell>
          <cell r="M466">
            <v>1870</v>
          </cell>
          <cell r="N466">
            <v>187</v>
          </cell>
          <cell r="O466">
            <v>-1870000</v>
          </cell>
          <cell r="P466">
            <v>-1783817</v>
          </cell>
          <cell r="Q466">
            <v>86183</v>
          </cell>
          <cell r="R466" t="str">
            <v>FCEL</v>
          </cell>
          <cell r="S466" t="str">
            <v>DEC</v>
          </cell>
        </row>
        <row r="467">
          <cell r="A467">
            <v>461</v>
          </cell>
          <cell r="B467">
            <v>1179</v>
          </cell>
          <cell r="C467" t="str">
            <v>PSO</v>
          </cell>
          <cell r="D467">
            <v>39063</v>
          </cell>
          <cell r="E467">
            <v>39066</v>
          </cell>
          <cell r="F467" t="str">
            <v>S</v>
          </cell>
          <cell r="G467">
            <v>-5000</v>
          </cell>
          <cell r="H467">
            <v>-313</v>
          </cell>
          <cell r="I467">
            <v>-1565000</v>
          </cell>
          <cell r="J467">
            <v>156.5</v>
          </cell>
          <cell r="K467">
            <v>-1564843.5</v>
          </cell>
          <cell r="L467">
            <v>0</v>
          </cell>
          <cell r="M467">
            <v>0</v>
          </cell>
          <cell r="N467">
            <v>313</v>
          </cell>
          <cell r="O467">
            <v>-1565000</v>
          </cell>
          <cell r="P467">
            <v>-1553561</v>
          </cell>
          <cell r="Q467">
            <v>11439</v>
          </cell>
          <cell r="R467" t="str">
            <v>IFSL</v>
          </cell>
          <cell r="S467" t="str">
            <v>DEC</v>
          </cell>
        </row>
        <row r="468">
          <cell r="A468">
            <v>462</v>
          </cell>
          <cell r="B468">
            <v>1192</v>
          </cell>
          <cell r="C468" t="str">
            <v>PPL</v>
          </cell>
          <cell r="D468">
            <v>39063</v>
          </cell>
          <cell r="E468">
            <v>39066</v>
          </cell>
          <cell r="F468" t="str">
            <v>S</v>
          </cell>
          <cell r="G468">
            <v>-55000</v>
          </cell>
          <cell r="H468">
            <v>-241.90909090909091</v>
          </cell>
          <cell r="I468">
            <v>-13305000</v>
          </cell>
          <cell r="J468">
            <v>1330.5</v>
          </cell>
          <cell r="K468">
            <v>-13303669.5</v>
          </cell>
          <cell r="L468">
            <v>0</v>
          </cell>
          <cell r="M468">
            <v>13305</v>
          </cell>
          <cell r="N468">
            <v>241.90909090909091</v>
          </cell>
          <cell r="O468">
            <v>-13305000</v>
          </cell>
          <cell r="P468">
            <v>-13468268</v>
          </cell>
          <cell r="Q468">
            <v>-163268</v>
          </cell>
          <cell r="R468" t="str">
            <v>TAURUS</v>
          </cell>
          <cell r="S468" t="str">
            <v>DEC</v>
          </cell>
        </row>
        <row r="469">
          <cell r="A469">
            <v>463</v>
          </cell>
          <cell r="B469">
            <v>1178</v>
          </cell>
          <cell r="C469" t="str">
            <v>NBP</v>
          </cell>
          <cell r="D469">
            <v>39063</v>
          </cell>
          <cell r="E469">
            <v>39066</v>
          </cell>
          <cell r="F469" t="str">
            <v>S</v>
          </cell>
          <cell r="G469">
            <v>-45000</v>
          </cell>
          <cell r="H469">
            <v>-263.66666666666669</v>
          </cell>
          <cell r="I469">
            <v>-11865000</v>
          </cell>
          <cell r="J469">
            <v>1186.5</v>
          </cell>
          <cell r="K469">
            <v>-11863813.5</v>
          </cell>
          <cell r="L469">
            <v>0</v>
          </cell>
          <cell r="M469">
            <v>5300</v>
          </cell>
          <cell r="N469">
            <v>263.66666666666669</v>
          </cell>
          <cell r="O469">
            <v>-11865000</v>
          </cell>
          <cell r="P469">
            <v>-12173697</v>
          </cell>
          <cell r="Q469">
            <v>-308697</v>
          </cell>
          <cell r="R469" t="str">
            <v>IFSL</v>
          </cell>
          <cell r="S469" t="str">
            <v>DEC</v>
          </cell>
        </row>
        <row r="470">
          <cell r="A470">
            <v>464</v>
          </cell>
          <cell r="B470">
            <v>1215</v>
          </cell>
          <cell r="C470" t="str">
            <v>POL</v>
          </cell>
          <cell r="D470">
            <v>39064</v>
          </cell>
          <cell r="E470">
            <v>39069</v>
          </cell>
          <cell r="F470" t="str">
            <v>P</v>
          </cell>
          <cell r="G470">
            <v>20000</v>
          </cell>
          <cell r="H470">
            <v>362.90249999999997</v>
          </cell>
          <cell r="I470">
            <v>7258050</v>
          </cell>
          <cell r="J470">
            <v>1451.6100000000001</v>
          </cell>
          <cell r="K470">
            <v>7259501.6100000003</v>
          </cell>
          <cell r="L470">
            <v>0</v>
          </cell>
          <cell r="M470">
            <v>1813.9</v>
          </cell>
          <cell r="N470">
            <v>0</v>
          </cell>
          <cell r="O470">
            <v>7261315.5100000007</v>
          </cell>
          <cell r="P470">
            <v>7261315.5100000007</v>
          </cell>
          <cell r="Q470">
            <v>0</v>
          </cell>
          <cell r="R470" t="str">
            <v>orix</v>
          </cell>
          <cell r="S470" t="str">
            <v>DEC</v>
          </cell>
        </row>
        <row r="471">
          <cell r="A471">
            <v>465</v>
          </cell>
          <cell r="B471">
            <v>1218</v>
          </cell>
          <cell r="C471" t="str">
            <v>nbp</v>
          </cell>
          <cell r="D471">
            <v>39064</v>
          </cell>
          <cell r="E471">
            <v>39069</v>
          </cell>
          <cell r="F471" t="str">
            <v>P</v>
          </cell>
          <cell r="G471">
            <v>50000</v>
          </cell>
          <cell r="H471">
            <v>259</v>
          </cell>
          <cell r="I471">
            <v>12950000</v>
          </cell>
          <cell r="J471">
            <v>2590</v>
          </cell>
          <cell r="K471">
            <v>12952590</v>
          </cell>
          <cell r="L471">
            <v>0</v>
          </cell>
          <cell r="M471">
            <v>12950</v>
          </cell>
          <cell r="N471">
            <v>0</v>
          </cell>
          <cell r="O471">
            <v>12965540</v>
          </cell>
          <cell r="P471">
            <v>12965540</v>
          </cell>
          <cell r="Q471">
            <v>0</v>
          </cell>
          <cell r="R471" t="str">
            <v>ifsl</v>
          </cell>
          <cell r="S471" t="str">
            <v>DEC</v>
          </cell>
        </row>
        <row r="472">
          <cell r="A472">
            <v>466</v>
          </cell>
          <cell r="B472">
            <v>1218</v>
          </cell>
          <cell r="C472" t="str">
            <v>ecp</v>
          </cell>
          <cell r="D472">
            <v>39064</v>
          </cell>
          <cell r="E472">
            <v>39069</v>
          </cell>
          <cell r="F472" t="str">
            <v>P</v>
          </cell>
          <cell r="G472">
            <v>10000</v>
          </cell>
          <cell r="H472">
            <v>179.2</v>
          </cell>
          <cell r="I472">
            <v>1792000</v>
          </cell>
          <cell r="J472">
            <v>358.40000000000003</v>
          </cell>
          <cell r="K472">
            <v>1792358.3999999999</v>
          </cell>
          <cell r="L472">
            <v>0</v>
          </cell>
          <cell r="M472">
            <v>1792</v>
          </cell>
          <cell r="N472">
            <v>0</v>
          </cell>
          <cell r="O472">
            <v>1794150.3999999999</v>
          </cell>
          <cell r="P472">
            <v>1794150.3999999999</v>
          </cell>
          <cell r="Q472">
            <v>0</v>
          </cell>
          <cell r="R472" t="str">
            <v>icap</v>
          </cell>
          <cell r="S472" t="str">
            <v>DEC</v>
          </cell>
        </row>
        <row r="473">
          <cell r="A473">
            <v>467</v>
          </cell>
          <cell r="B473">
            <v>1221</v>
          </cell>
          <cell r="C473" t="str">
            <v>fay</v>
          </cell>
          <cell r="D473">
            <v>39064</v>
          </cell>
          <cell r="E473">
            <v>39069</v>
          </cell>
          <cell r="F473" t="str">
            <v>P</v>
          </cell>
          <cell r="G473">
            <v>30000</v>
          </cell>
          <cell r="H473">
            <v>65.650000000000006</v>
          </cell>
          <cell r="I473">
            <v>1969500</v>
          </cell>
          <cell r="J473">
            <v>393.90000000000003</v>
          </cell>
          <cell r="K473">
            <v>1969893.9</v>
          </cell>
          <cell r="L473">
            <v>0</v>
          </cell>
          <cell r="M473">
            <v>2954.25</v>
          </cell>
          <cell r="N473">
            <v>0</v>
          </cell>
          <cell r="O473">
            <v>1972848.15</v>
          </cell>
          <cell r="P473">
            <v>1972848.15</v>
          </cell>
          <cell r="Q473">
            <v>0</v>
          </cell>
          <cell r="R473" t="str">
            <v>fcel</v>
          </cell>
          <cell r="S473" t="str">
            <v>DEC</v>
          </cell>
        </row>
        <row r="474">
          <cell r="A474">
            <v>468</v>
          </cell>
          <cell r="B474">
            <v>1220</v>
          </cell>
          <cell r="C474" t="str">
            <v>PPL</v>
          </cell>
          <cell r="D474">
            <v>39064</v>
          </cell>
          <cell r="E474">
            <v>39069</v>
          </cell>
          <cell r="F474" t="str">
            <v>S</v>
          </cell>
          <cell r="G474">
            <v>-25000</v>
          </cell>
          <cell r="H474">
            <v>-242</v>
          </cell>
          <cell r="I474">
            <v>-6050000</v>
          </cell>
          <cell r="J474">
            <v>605</v>
          </cell>
          <cell r="K474">
            <v>-6049395</v>
          </cell>
          <cell r="L474">
            <v>0</v>
          </cell>
          <cell r="M474">
            <v>6050</v>
          </cell>
          <cell r="N474">
            <v>242</v>
          </cell>
          <cell r="O474">
            <v>-6050000</v>
          </cell>
          <cell r="P474">
            <v>-6121937.5</v>
          </cell>
          <cell r="Q474">
            <v>-71937.5</v>
          </cell>
          <cell r="R474" t="str">
            <v>TAURUS</v>
          </cell>
          <cell r="S474" t="str">
            <v>DEC</v>
          </cell>
        </row>
        <row r="475">
          <cell r="A475">
            <v>469</v>
          </cell>
          <cell r="B475">
            <v>1216</v>
          </cell>
          <cell r="C475" t="str">
            <v>POL</v>
          </cell>
          <cell r="D475">
            <v>39064</v>
          </cell>
          <cell r="E475">
            <v>39069</v>
          </cell>
          <cell r="F475" t="str">
            <v>S</v>
          </cell>
          <cell r="G475">
            <v>-15000</v>
          </cell>
          <cell r="H475">
            <v>-365.01666666666665</v>
          </cell>
          <cell r="I475">
            <v>-5475250</v>
          </cell>
          <cell r="J475">
            <v>547.52499999999998</v>
          </cell>
          <cell r="K475">
            <v>-5474702.4749999996</v>
          </cell>
          <cell r="L475">
            <v>0</v>
          </cell>
          <cell r="M475">
            <v>5475.5</v>
          </cell>
          <cell r="N475">
            <v>365.01666666666665</v>
          </cell>
          <cell r="O475">
            <v>-5475250</v>
          </cell>
          <cell r="P475">
            <v>-5398537.5</v>
          </cell>
          <cell r="Q475">
            <v>76712.5</v>
          </cell>
          <cell r="R475" t="str">
            <v>ORIX</v>
          </cell>
          <cell r="S475" t="str">
            <v>DEC</v>
          </cell>
        </row>
        <row r="476">
          <cell r="A476">
            <v>470</v>
          </cell>
          <cell r="B476">
            <v>1217</v>
          </cell>
          <cell r="C476" t="str">
            <v>MCB</v>
          </cell>
          <cell r="D476">
            <v>39064</v>
          </cell>
          <cell r="E476">
            <v>39069</v>
          </cell>
          <cell r="F476" t="str">
            <v>S</v>
          </cell>
          <cell r="G476">
            <v>-10000</v>
          </cell>
          <cell r="H476">
            <v>-263.61200000000002</v>
          </cell>
          <cell r="I476">
            <v>-2636120</v>
          </cell>
          <cell r="J476">
            <v>263.61200000000002</v>
          </cell>
          <cell r="K476">
            <v>-2635856.3879999998</v>
          </cell>
          <cell r="L476">
            <v>0</v>
          </cell>
          <cell r="M476">
            <v>2636.12</v>
          </cell>
          <cell r="N476">
            <v>263.61200000000002</v>
          </cell>
          <cell r="O476">
            <v>-2636120</v>
          </cell>
          <cell r="P476">
            <v>-2591398</v>
          </cell>
          <cell r="Q476">
            <v>44722</v>
          </cell>
          <cell r="R476" t="str">
            <v>IFSL</v>
          </cell>
          <cell r="S476" t="str">
            <v>DEC</v>
          </cell>
        </row>
        <row r="477">
          <cell r="A477">
            <v>471</v>
          </cell>
          <cell r="B477">
            <v>1239</v>
          </cell>
          <cell r="C477" t="str">
            <v>MCB</v>
          </cell>
          <cell r="D477">
            <v>39065</v>
          </cell>
          <cell r="E477">
            <v>39070</v>
          </cell>
          <cell r="F477" t="str">
            <v>P</v>
          </cell>
          <cell r="G477">
            <v>10000</v>
          </cell>
          <cell r="H477">
            <v>261.05</v>
          </cell>
          <cell r="I477">
            <v>2610500</v>
          </cell>
          <cell r="J477">
            <v>522.1</v>
          </cell>
          <cell r="K477">
            <v>2611022.1</v>
          </cell>
          <cell r="L477">
            <v>0</v>
          </cell>
          <cell r="M477">
            <v>2611</v>
          </cell>
          <cell r="N477">
            <v>0</v>
          </cell>
          <cell r="O477">
            <v>2613633.1</v>
          </cell>
          <cell r="P477">
            <v>2613633.1</v>
          </cell>
          <cell r="Q477">
            <v>0</v>
          </cell>
          <cell r="R477" t="str">
            <v>JS</v>
          </cell>
          <cell r="S477" t="str">
            <v>DEC</v>
          </cell>
        </row>
        <row r="478">
          <cell r="A478">
            <v>472</v>
          </cell>
          <cell r="B478">
            <v>1234</v>
          </cell>
          <cell r="C478" t="str">
            <v>FFC</v>
          </cell>
          <cell r="D478">
            <v>39065</v>
          </cell>
          <cell r="E478">
            <v>39070</v>
          </cell>
          <cell r="F478" t="str">
            <v>P</v>
          </cell>
          <cell r="G478">
            <v>39800</v>
          </cell>
          <cell r="H478">
            <v>115.77625628140703</v>
          </cell>
          <cell r="I478">
            <v>4607895</v>
          </cell>
          <cell r="J478">
            <v>921.57900000000006</v>
          </cell>
          <cell r="K478">
            <v>4608816.5789999999</v>
          </cell>
          <cell r="L478">
            <v>0</v>
          </cell>
          <cell r="M478">
            <v>4608.3599999999997</v>
          </cell>
          <cell r="N478">
            <v>0</v>
          </cell>
          <cell r="O478">
            <v>4613424.9390000002</v>
          </cell>
          <cell r="P478">
            <v>4613424.9390000002</v>
          </cell>
          <cell r="Q478">
            <v>0</v>
          </cell>
          <cell r="R478" t="str">
            <v>ORIX</v>
          </cell>
          <cell r="S478" t="str">
            <v>DEC</v>
          </cell>
        </row>
        <row r="479">
          <cell r="A479">
            <v>473</v>
          </cell>
          <cell r="B479">
            <v>1241</v>
          </cell>
          <cell r="C479" t="str">
            <v>FAY</v>
          </cell>
          <cell r="D479">
            <v>39065</v>
          </cell>
          <cell r="E479">
            <v>39070</v>
          </cell>
          <cell r="F479" t="str">
            <v>P</v>
          </cell>
          <cell r="G479">
            <v>20000</v>
          </cell>
          <cell r="H479">
            <v>65.2</v>
          </cell>
          <cell r="I479">
            <v>1304000</v>
          </cell>
          <cell r="J479">
            <v>260.8</v>
          </cell>
          <cell r="K479">
            <v>1304260.8</v>
          </cell>
          <cell r="L479">
            <v>0</v>
          </cell>
          <cell r="M479">
            <v>1956</v>
          </cell>
          <cell r="N479">
            <v>0</v>
          </cell>
          <cell r="O479">
            <v>1306216.8</v>
          </cell>
          <cell r="P479">
            <v>1306216.8</v>
          </cell>
          <cell r="Q479">
            <v>0</v>
          </cell>
          <cell r="R479" t="str">
            <v>FOUNDATION</v>
          </cell>
          <cell r="S479" t="str">
            <v>DEC</v>
          </cell>
        </row>
        <row r="480">
          <cell r="A480">
            <v>474</v>
          </cell>
          <cell r="B480">
            <v>1241</v>
          </cell>
          <cell r="C480" t="str">
            <v>PSO</v>
          </cell>
          <cell r="D480">
            <v>39065</v>
          </cell>
          <cell r="E480">
            <v>39070</v>
          </cell>
          <cell r="F480" t="str">
            <v>P</v>
          </cell>
          <cell r="G480">
            <v>23300</v>
          </cell>
          <cell r="H480">
            <v>310.42918454935625</v>
          </cell>
          <cell r="I480">
            <v>7233000</v>
          </cell>
          <cell r="J480">
            <v>1446.6000000000001</v>
          </cell>
          <cell r="K480">
            <v>7234446.5999999996</v>
          </cell>
          <cell r="L480">
            <v>0</v>
          </cell>
          <cell r="M480">
            <v>7233</v>
          </cell>
          <cell r="N480">
            <v>0</v>
          </cell>
          <cell r="O480">
            <v>7241679.5999999996</v>
          </cell>
          <cell r="P480">
            <v>7241679.5999999996</v>
          </cell>
          <cell r="Q480">
            <v>0</v>
          </cell>
          <cell r="R480" t="str">
            <v>IFSL</v>
          </cell>
          <cell r="S480" t="str">
            <v>DEC</v>
          </cell>
        </row>
        <row r="481">
          <cell r="A481">
            <v>475</v>
          </cell>
          <cell r="B481">
            <v>1235</v>
          </cell>
          <cell r="C481" t="str">
            <v>PPL</v>
          </cell>
          <cell r="D481">
            <v>39065</v>
          </cell>
          <cell r="E481">
            <v>39070</v>
          </cell>
          <cell r="F481" t="str">
            <v>S</v>
          </cell>
          <cell r="G481">
            <v>-25000</v>
          </cell>
          <cell r="H481">
            <v>-244</v>
          </cell>
          <cell r="I481">
            <v>-6100000</v>
          </cell>
          <cell r="J481">
            <v>610</v>
          </cell>
          <cell r="K481">
            <v>-6099390</v>
          </cell>
          <cell r="L481">
            <v>0</v>
          </cell>
          <cell r="M481">
            <v>6100</v>
          </cell>
          <cell r="N481">
            <v>244</v>
          </cell>
          <cell r="O481">
            <v>-6100000</v>
          </cell>
          <cell r="P481">
            <v>-6121940</v>
          </cell>
          <cell r="Q481">
            <v>-21940</v>
          </cell>
          <cell r="R481" t="str">
            <v>AKD</v>
          </cell>
          <cell r="S481" t="str">
            <v>DEC</v>
          </cell>
        </row>
        <row r="482">
          <cell r="A482">
            <v>476</v>
          </cell>
          <cell r="B482">
            <v>1240</v>
          </cell>
          <cell r="C482" t="str">
            <v>POL</v>
          </cell>
          <cell r="D482">
            <v>39065</v>
          </cell>
          <cell r="E482">
            <v>39070</v>
          </cell>
          <cell r="F482" t="str">
            <v>S</v>
          </cell>
          <cell r="G482">
            <v>-15000</v>
          </cell>
          <cell r="H482">
            <v>-366.33333333333331</v>
          </cell>
          <cell r="I482">
            <v>-5495000</v>
          </cell>
          <cell r="J482">
            <v>549.5</v>
          </cell>
          <cell r="K482">
            <v>-5494450.5</v>
          </cell>
          <cell r="L482">
            <v>0</v>
          </cell>
          <cell r="M482">
            <v>5495</v>
          </cell>
          <cell r="N482">
            <v>366.33333333333331</v>
          </cell>
          <cell r="O482">
            <v>-5495000</v>
          </cell>
          <cell r="P482">
            <v>-5398537.5</v>
          </cell>
          <cell r="Q482">
            <v>96462.5</v>
          </cell>
          <cell r="R482" t="str">
            <v>ORIX</v>
          </cell>
          <cell r="S482" t="str">
            <v>DEC</v>
          </cell>
        </row>
        <row r="483">
          <cell r="A483">
            <v>477</v>
          </cell>
          <cell r="B483">
            <v>1237</v>
          </cell>
          <cell r="C483" t="str">
            <v>pso</v>
          </cell>
          <cell r="D483">
            <v>39065</v>
          </cell>
          <cell r="E483">
            <v>39070</v>
          </cell>
          <cell r="F483" t="str">
            <v>S</v>
          </cell>
          <cell r="G483">
            <v>-20000</v>
          </cell>
          <cell r="H483">
            <v>-312.5</v>
          </cell>
          <cell r="I483">
            <v>-6250000</v>
          </cell>
          <cell r="J483">
            <v>625</v>
          </cell>
          <cell r="K483">
            <v>-6249375</v>
          </cell>
          <cell r="L483">
            <v>0</v>
          </cell>
          <cell r="M483">
            <v>0</v>
          </cell>
          <cell r="N483">
            <v>312.5</v>
          </cell>
          <cell r="O483">
            <v>-6250000</v>
          </cell>
          <cell r="P483">
            <v>-6215078</v>
          </cell>
          <cell r="Q483">
            <v>34922</v>
          </cell>
          <cell r="R483" t="str">
            <v>ifsl</v>
          </cell>
          <cell r="S483" t="str">
            <v>DEC</v>
          </cell>
        </row>
        <row r="484">
          <cell r="A484">
            <v>478</v>
          </cell>
          <cell r="B484">
            <v>1238</v>
          </cell>
          <cell r="C484" t="str">
            <v>MCB</v>
          </cell>
          <cell r="D484">
            <v>39065</v>
          </cell>
          <cell r="E484">
            <v>39070</v>
          </cell>
          <cell r="F484" t="str">
            <v>S</v>
          </cell>
          <cell r="G484">
            <v>-5000</v>
          </cell>
          <cell r="H484">
            <v>-263</v>
          </cell>
          <cell r="I484">
            <v>-1315000</v>
          </cell>
          <cell r="J484">
            <v>131.5</v>
          </cell>
          <cell r="K484">
            <v>-1314868.5</v>
          </cell>
          <cell r="L484">
            <v>0</v>
          </cell>
          <cell r="M484">
            <v>0</v>
          </cell>
          <cell r="N484">
            <v>263</v>
          </cell>
          <cell r="O484">
            <v>-1315000</v>
          </cell>
          <cell r="P484">
            <v>-1303111</v>
          </cell>
          <cell r="Q484">
            <v>11889</v>
          </cell>
          <cell r="R484" t="str">
            <v>JS</v>
          </cell>
          <cell r="S484" t="str">
            <v>DEC</v>
          </cell>
        </row>
        <row r="485">
          <cell r="A485">
            <v>479</v>
          </cell>
          <cell r="B485">
            <v>1268</v>
          </cell>
          <cell r="C485" t="str">
            <v>pso</v>
          </cell>
          <cell r="D485">
            <v>39066</v>
          </cell>
          <cell r="E485">
            <v>39071</v>
          </cell>
          <cell r="F485" t="str">
            <v>P</v>
          </cell>
          <cell r="G485">
            <v>2800</v>
          </cell>
          <cell r="H485">
            <v>308</v>
          </cell>
          <cell r="I485">
            <v>862400</v>
          </cell>
          <cell r="J485">
            <v>172.48000000000002</v>
          </cell>
          <cell r="K485">
            <v>862572.48</v>
          </cell>
          <cell r="L485">
            <v>0</v>
          </cell>
          <cell r="M485">
            <v>862.4</v>
          </cell>
          <cell r="N485">
            <v>0</v>
          </cell>
          <cell r="O485">
            <v>863434.88</v>
          </cell>
          <cell r="P485">
            <v>863434.88</v>
          </cell>
          <cell r="Q485">
            <v>0</v>
          </cell>
          <cell r="R485" t="str">
            <v>IFSL</v>
          </cell>
          <cell r="S485" t="str">
            <v>DEC</v>
          </cell>
        </row>
        <row r="486">
          <cell r="A486">
            <v>480</v>
          </cell>
          <cell r="B486">
            <v>1264</v>
          </cell>
          <cell r="C486" t="str">
            <v>BOP</v>
          </cell>
          <cell r="D486">
            <v>39066</v>
          </cell>
          <cell r="E486">
            <v>39071</v>
          </cell>
          <cell r="F486" t="str">
            <v>P</v>
          </cell>
          <cell r="G486">
            <v>25000</v>
          </cell>
          <cell r="H486">
            <v>104.5</v>
          </cell>
          <cell r="I486">
            <v>2612500</v>
          </cell>
          <cell r="J486">
            <v>522.5</v>
          </cell>
          <cell r="K486">
            <v>2613022.5</v>
          </cell>
          <cell r="L486">
            <v>0</v>
          </cell>
          <cell r="M486">
            <v>2612.5</v>
          </cell>
          <cell r="N486">
            <v>0</v>
          </cell>
          <cell r="O486">
            <v>2615635</v>
          </cell>
          <cell r="P486">
            <v>2615635</v>
          </cell>
          <cell r="Q486">
            <v>0</v>
          </cell>
          <cell r="R486" t="str">
            <v>FNE</v>
          </cell>
          <cell r="S486" t="str">
            <v>DEC</v>
          </cell>
        </row>
        <row r="487">
          <cell r="A487">
            <v>481</v>
          </cell>
          <cell r="B487">
            <v>1265</v>
          </cell>
          <cell r="C487" t="str">
            <v>NBP</v>
          </cell>
          <cell r="D487">
            <v>39066</v>
          </cell>
          <cell r="E487">
            <v>39071</v>
          </cell>
          <cell r="F487" t="str">
            <v>P</v>
          </cell>
          <cell r="G487">
            <v>25000</v>
          </cell>
          <cell r="H487">
            <v>256.05</v>
          </cell>
          <cell r="I487">
            <v>6401250</v>
          </cell>
          <cell r="J487">
            <v>1280.25</v>
          </cell>
          <cell r="K487">
            <v>6402530.25</v>
          </cell>
          <cell r="L487">
            <v>0</v>
          </cell>
          <cell r="M487">
            <v>6401.25</v>
          </cell>
          <cell r="N487">
            <v>0</v>
          </cell>
          <cell r="O487">
            <v>6408931.5</v>
          </cell>
          <cell r="P487">
            <v>6408931.5</v>
          </cell>
          <cell r="Q487">
            <v>0</v>
          </cell>
          <cell r="R487" t="str">
            <v>FNE</v>
          </cell>
          <cell r="S487" t="str">
            <v>DEC</v>
          </cell>
        </row>
        <row r="488">
          <cell r="A488">
            <v>482</v>
          </cell>
          <cell r="B488">
            <v>1269</v>
          </cell>
          <cell r="C488" t="str">
            <v>ecp</v>
          </cell>
          <cell r="D488">
            <v>39066</v>
          </cell>
          <cell r="E488">
            <v>39071</v>
          </cell>
          <cell r="F488" t="str">
            <v>P</v>
          </cell>
          <cell r="G488">
            <v>40000</v>
          </cell>
          <cell r="H488">
            <v>178.53749999999999</v>
          </cell>
          <cell r="I488">
            <v>7141500</v>
          </cell>
          <cell r="J488">
            <v>1428.3000000000002</v>
          </cell>
          <cell r="K488">
            <v>7142928.2999999998</v>
          </cell>
          <cell r="L488">
            <v>0</v>
          </cell>
          <cell r="M488">
            <v>7143</v>
          </cell>
          <cell r="N488">
            <v>0</v>
          </cell>
          <cell r="O488">
            <v>7150071.2999999998</v>
          </cell>
          <cell r="P488">
            <v>7150071.2999999998</v>
          </cell>
          <cell r="Q488">
            <v>0</v>
          </cell>
          <cell r="R488" t="str">
            <v>ORIX</v>
          </cell>
          <cell r="S488" t="str">
            <v>DEC</v>
          </cell>
        </row>
        <row r="489">
          <cell r="A489">
            <v>483</v>
          </cell>
          <cell r="B489">
            <v>1266</v>
          </cell>
          <cell r="C489" t="str">
            <v>POL</v>
          </cell>
          <cell r="D489">
            <v>39066</v>
          </cell>
          <cell r="E489">
            <v>39071</v>
          </cell>
          <cell r="F489" t="str">
            <v>P</v>
          </cell>
          <cell r="G489">
            <v>50000</v>
          </cell>
          <cell r="H489">
            <v>363.20049999999998</v>
          </cell>
          <cell r="I489">
            <v>18160025</v>
          </cell>
          <cell r="J489">
            <v>3632.0050000000001</v>
          </cell>
          <cell r="K489">
            <v>18163657.004999999</v>
          </cell>
          <cell r="L489">
            <v>0</v>
          </cell>
          <cell r="M489">
            <v>18162</v>
          </cell>
          <cell r="N489">
            <v>0</v>
          </cell>
          <cell r="O489">
            <v>18181819.004999999</v>
          </cell>
          <cell r="P489">
            <v>18181819.004999999</v>
          </cell>
          <cell r="Q489">
            <v>0</v>
          </cell>
          <cell r="R489" t="str">
            <v>ORIX</v>
          </cell>
          <cell r="S489" t="str">
            <v>DEC</v>
          </cell>
        </row>
        <row r="490">
          <cell r="A490">
            <v>484</v>
          </cell>
          <cell r="B490">
            <v>1267</v>
          </cell>
          <cell r="C490" t="str">
            <v>MCB</v>
          </cell>
          <cell r="D490">
            <v>39066</v>
          </cell>
          <cell r="E490">
            <v>39071</v>
          </cell>
          <cell r="F490" t="str">
            <v>P</v>
          </cell>
          <cell r="G490">
            <v>50000</v>
          </cell>
          <cell r="H490">
            <v>259.02499999999998</v>
          </cell>
          <cell r="I490">
            <v>12951250</v>
          </cell>
          <cell r="J490">
            <v>2590.25</v>
          </cell>
          <cell r="K490">
            <v>12953840.25</v>
          </cell>
          <cell r="L490">
            <v>0</v>
          </cell>
          <cell r="M490">
            <v>12952.5</v>
          </cell>
          <cell r="N490">
            <v>0</v>
          </cell>
          <cell r="O490">
            <v>12966792.75</v>
          </cell>
          <cell r="P490">
            <v>12966792.75</v>
          </cell>
          <cell r="Q490">
            <v>0</v>
          </cell>
          <cell r="R490" t="str">
            <v>GLOBAL</v>
          </cell>
          <cell r="S490" t="str">
            <v>DEC</v>
          </cell>
        </row>
        <row r="491">
          <cell r="A491">
            <v>485</v>
          </cell>
          <cell r="B491">
            <v>1272</v>
          </cell>
          <cell r="C491" t="str">
            <v>NBP</v>
          </cell>
          <cell r="D491">
            <v>39066</v>
          </cell>
          <cell r="E491">
            <v>39071</v>
          </cell>
          <cell r="F491" t="str">
            <v>P</v>
          </cell>
          <cell r="G491">
            <v>136000</v>
          </cell>
          <cell r="H491">
            <v>255.023</v>
          </cell>
          <cell r="I491">
            <v>34683128</v>
          </cell>
          <cell r="J491">
            <v>6936.63</v>
          </cell>
          <cell r="K491">
            <v>34690064.630000003</v>
          </cell>
          <cell r="L491">
            <v>0</v>
          </cell>
          <cell r="N491">
            <v>0</v>
          </cell>
          <cell r="O491">
            <v>34690064.630000003</v>
          </cell>
          <cell r="P491">
            <v>34690064.630000003</v>
          </cell>
          <cell r="Q491">
            <v>0</v>
          </cell>
          <cell r="R491" t="str">
            <v>JS</v>
          </cell>
          <cell r="S491" t="str">
            <v>DEC</v>
          </cell>
        </row>
        <row r="492">
          <cell r="A492">
            <v>486</v>
          </cell>
          <cell r="B492">
            <v>0</v>
          </cell>
          <cell r="C492" t="str">
            <v>OGDC</v>
          </cell>
          <cell r="D492">
            <v>39069</v>
          </cell>
          <cell r="E492">
            <v>39069</v>
          </cell>
          <cell r="F492" t="str">
            <v>S</v>
          </cell>
          <cell r="G492">
            <v>0</v>
          </cell>
          <cell r="H492" t="e">
            <v>#DIV/0!</v>
          </cell>
          <cell r="I492">
            <v>0</v>
          </cell>
          <cell r="J492">
            <v>0</v>
          </cell>
          <cell r="K492">
            <v>0</v>
          </cell>
          <cell r="L492">
            <v>0</v>
          </cell>
          <cell r="M492">
            <v>0</v>
          </cell>
          <cell r="N492" t="e">
            <v>#DIV/0!</v>
          </cell>
          <cell r="O492">
            <v>0</v>
          </cell>
          <cell r="P492">
            <v>-577500</v>
          </cell>
          <cell r="R492" t="str">
            <v>DIVIDEND</v>
          </cell>
          <cell r="S492" t="str">
            <v>NOV</v>
          </cell>
        </row>
        <row r="493">
          <cell r="A493">
            <v>487</v>
          </cell>
          <cell r="B493">
            <v>1303</v>
          </cell>
          <cell r="C493" t="str">
            <v>BOP</v>
          </cell>
          <cell r="D493">
            <v>39069</v>
          </cell>
          <cell r="E493">
            <v>39072</v>
          </cell>
          <cell r="F493" t="str">
            <v>P</v>
          </cell>
          <cell r="G493">
            <v>25000</v>
          </cell>
          <cell r="H493">
            <v>103</v>
          </cell>
          <cell r="I493">
            <v>2575000</v>
          </cell>
          <cell r="J493">
            <v>515</v>
          </cell>
          <cell r="K493">
            <v>2575515</v>
          </cell>
          <cell r="L493">
            <v>0</v>
          </cell>
          <cell r="M493">
            <v>2575</v>
          </cell>
          <cell r="N493">
            <v>0</v>
          </cell>
          <cell r="O493">
            <v>2578090</v>
          </cell>
          <cell r="P493">
            <v>2578090</v>
          </cell>
          <cell r="Q493">
            <v>0</v>
          </cell>
          <cell r="R493" t="str">
            <v>FECL</v>
          </cell>
          <cell r="S493" t="str">
            <v>DEC</v>
          </cell>
        </row>
        <row r="494">
          <cell r="A494">
            <v>488</v>
          </cell>
          <cell r="B494">
            <v>1304</v>
          </cell>
          <cell r="C494" t="str">
            <v>PPL</v>
          </cell>
          <cell r="D494">
            <v>39069</v>
          </cell>
          <cell r="E494">
            <v>39072</v>
          </cell>
          <cell r="F494" t="str">
            <v>P</v>
          </cell>
          <cell r="G494">
            <v>25000</v>
          </cell>
          <cell r="H494">
            <v>240.5</v>
          </cell>
          <cell r="I494">
            <v>6012500</v>
          </cell>
          <cell r="J494">
            <v>1202.5</v>
          </cell>
          <cell r="K494">
            <v>6013702.5</v>
          </cell>
          <cell r="L494">
            <v>0</v>
          </cell>
          <cell r="M494">
            <v>6012.5</v>
          </cell>
          <cell r="N494">
            <v>0</v>
          </cell>
          <cell r="O494">
            <v>6019715</v>
          </cell>
          <cell r="P494">
            <v>6019715</v>
          </cell>
          <cell r="Q494">
            <v>0</v>
          </cell>
          <cell r="R494" t="str">
            <v>FECL</v>
          </cell>
          <cell r="S494" t="str">
            <v>DEC</v>
          </cell>
        </row>
        <row r="495">
          <cell r="A495">
            <v>489</v>
          </cell>
          <cell r="B495">
            <v>1364</v>
          </cell>
          <cell r="C495" t="str">
            <v>POL</v>
          </cell>
          <cell r="D495">
            <v>39071</v>
          </cell>
          <cell r="E495">
            <v>39077</v>
          </cell>
          <cell r="F495" t="str">
            <v>P</v>
          </cell>
          <cell r="G495">
            <v>10000</v>
          </cell>
          <cell r="H495">
            <v>351</v>
          </cell>
          <cell r="I495">
            <v>3510000</v>
          </cell>
          <cell r="J495">
            <v>702</v>
          </cell>
          <cell r="K495">
            <v>3510702</v>
          </cell>
          <cell r="L495">
            <v>0</v>
          </cell>
          <cell r="M495">
            <v>0</v>
          </cell>
          <cell r="N495">
            <v>0</v>
          </cell>
          <cell r="O495">
            <v>3510702</v>
          </cell>
          <cell r="P495">
            <v>3510702</v>
          </cell>
          <cell r="Q495">
            <v>0</v>
          </cell>
          <cell r="R495" t="str">
            <v>ORIX</v>
          </cell>
          <cell r="S495" t="str">
            <v>DEC</v>
          </cell>
        </row>
        <row r="496">
          <cell r="A496">
            <v>490</v>
          </cell>
          <cell r="B496">
            <v>1366</v>
          </cell>
          <cell r="C496" t="str">
            <v>pso</v>
          </cell>
          <cell r="D496">
            <v>39071</v>
          </cell>
          <cell r="E496">
            <v>39077</v>
          </cell>
          <cell r="F496" t="str">
            <v>S</v>
          </cell>
          <cell r="G496">
            <v>-10000</v>
          </cell>
          <cell r="H496">
            <v>-298.39999999999998</v>
          </cell>
          <cell r="I496">
            <v>-2984000</v>
          </cell>
          <cell r="J496">
            <v>298.40000000000003</v>
          </cell>
          <cell r="K496">
            <v>-2983701.6</v>
          </cell>
          <cell r="L496">
            <v>0</v>
          </cell>
          <cell r="M496">
            <v>2984</v>
          </cell>
          <cell r="N496">
            <v>298.39999999999998</v>
          </cell>
          <cell r="O496">
            <v>-2984000</v>
          </cell>
          <cell r="P496">
            <v>-3105504</v>
          </cell>
          <cell r="Q496">
            <v>-121504</v>
          </cell>
          <cell r="R496" t="str">
            <v>ORIX</v>
          </cell>
          <cell r="S496" t="str">
            <v>DEC</v>
          </cell>
        </row>
        <row r="497">
          <cell r="A497">
            <v>491</v>
          </cell>
          <cell r="B497">
            <v>1368</v>
          </cell>
          <cell r="C497" t="str">
            <v>pso</v>
          </cell>
          <cell r="D497">
            <v>39071</v>
          </cell>
          <cell r="E497">
            <v>39077</v>
          </cell>
          <cell r="F497" t="str">
            <v>S</v>
          </cell>
          <cell r="G497">
            <v>-10000</v>
          </cell>
          <cell r="H497">
            <v>-297</v>
          </cell>
          <cell r="I497">
            <v>-2970000</v>
          </cell>
          <cell r="J497">
            <v>297</v>
          </cell>
          <cell r="K497">
            <v>-2969703</v>
          </cell>
          <cell r="L497">
            <v>0</v>
          </cell>
          <cell r="M497">
            <v>2970</v>
          </cell>
          <cell r="N497">
            <v>297</v>
          </cell>
          <cell r="O497">
            <v>-2970000</v>
          </cell>
          <cell r="P497">
            <v>-3105504</v>
          </cell>
          <cell r="Q497">
            <v>-135504</v>
          </cell>
          <cell r="R497" t="str">
            <v>IFSL</v>
          </cell>
          <cell r="S497" t="str">
            <v>DEC</v>
          </cell>
        </row>
        <row r="498">
          <cell r="A498">
            <v>492</v>
          </cell>
          <cell r="B498">
            <v>1362</v>
          </cell>
          <cell r="C498" t="str">
            <v>POL</v>
          </cell>
          <cell r="D498">
            <v>39071</v>
          </cell>
          <cell r="E498">
            <v>39077</v>
          </cell>
          <cell r="F498" t="str">
            <v>S</v>
          </cell>
          <cell r="G498">
            <v>-30000</v>
          </cell>
          <cell r="H498">
            <v>-353.33333333333331</v>
          </cell>
          <cell r="I498">
            <v>-10600000</v>
          </cell>
          <cell r="J498">
            <v>1060</v>
          </cell>
          <cell r="K498">
            <v>-10598940</v>
          </cell>
          <cell r="L498">
            <v>0</v>
          </cell>
          <cell r="M498">
            <v>10600</v>
          </cell>
          <cell r="N498">
            <v>353.33333333333331</v>
          </cell>
          <cell r="O498">
            <v>-10600000</v>
          </cell>
          <cell r="P498">
            <v>-10813209</v>
          </cell>
          <cell r="Q498">
            <v>-213209</v>
          </cell>
          <cell r="R498" t="str">
            <v>ORIX</v>
          </cell>
          <cell r="S498" t="str">
            <v>DEC</v>
          </cell>
        </row>
        <row r="499">
          <cell r="A499">
            <v>493</v>
          </cell>
          <cell r="B499">
            <v>1424</v>
          </cell>
          <cell r="C499" t="str">
            <v>PPL</v>
          </cell>
          <cell r="D499">
            <v>39072</v>
          </cell>
          <cell r="E499">
            <v>39078</v>
          </cell>
          <cell r="F499" t="str">
            <v>P</v>
          </cell>
          <cell r="G499">
            <v>10000</v>
          </cell>
          <cell r="H499">
            <v>235.4</v>
          </cell>
          <cell r="I499">
            <v>2354000</v>
          </cell>
          <cell r="J499">
            <v>470.8</v>
          </cell>
          <cell r="K499">
            <v>2354470.7999999998</v>
          </cell>
          <cell r="L499">
            <v>0</v>
          </cell>
          <cell r="M499">
            <v>2354</v>
          </cell>
          <cell r="N499">
            <v>0</v>
          </cell>
          <cell r="O499">
            <v>2356824.7999999998</v>
          </cell>
          <cell r="P499">
            <v>2356824.7999999998</v>
          </cell>
          <cell r="Q499">
            <v>0</v>
          </cell>
          <cell r="R499" t="str">
            <v>FCEL</v>
          </cell>
          <cell r="S499" t="str">
            <v>DEC</v>
          </cell>
        </row>
        <row r="500">
          <cell r="A500">
            <v>494</v>
          </cell>
          <cell r="B500">
            <v>1425</v>
          </cell>
          <cell r="C500" t="str">
            <v>PSO</v>
          </cell>
          <cell r="D500">
            <v>39072</v>
          </cell>
          <cell r="E500">
            <v>39078</v>
          </cell>
          <cell r="F500" t="str">
            <v>P</v>
          </cell>
          <cell r="G500">
            <v>10000</v>
          </cell>
          <cell r="H500">
            <v>296</v>
          </cell>
          <cell r="I500">
            <v>2960000</v>
          </cell>
          <cell r="J500">
            <v>592</v>
          </cell>
          <cell r="K500">
            <v>2960592</v>
          </cell>
          <cell r="L500">
            <v>0</v>
          </cell>
          <cell r="M500">
            <v>2960</v>
          </cell>
          <cell r="N500">
            <v>0</v>
          </cell>
          <cell r="O500">
            <v>2963552</v>
          </cell>
          <cell r="P500">
            <v>2963552</v>
          </cell>
          <cell r="Q500">
            <v>0</v>
          </cell>
          <cell r="R500" t="str">
            <v>IFSL</v>
          </cell>
          <cell r="S500" t="str">
            <v>DEC</v>
          </cell>
        </row>
        <row r="501">
          <cell r="A501">
            <v>495</v>
          </cell>
          <cell r="B501">
            <v>1423</v>
          </cell>
          <cell r="C501" t="str">
            <v>POL</v>
          </cell>
          <cell r="D501">
            <v>39072</v>
          </cell>
          <cell r="E501">
            <v>39078</v>
          </cell>
          <cell r="F501" t="str">
            <v>P</v>
          </cell>
          <cell r="G501">
            <v>20000</v>
          </cell>
          <cell r="H501">
            <v>351</v>
          </cell>
          <cell r="I501">
            <v>7020000</v>
          </cell>
          <cell r="J501">
            <v>1404</v>
          </cell>
          <cell r="K501">
            <v>7021404</v>
          </cell>
          <cell r="L501">
            <v>0</v>
          </cell>
          <cell r="M501">
            <v>7020</v>
          </cell>
          <cell r="N501">
            <v>0</v>
          </cell>
          <cell r="O501">
            <v>7028424</v>
          </cell>
          <cell r="P501">
            <v>7028424</v>
          </cell>
          <cell r="Q501">
            <v>0</v>
          </cell>
          <cell r="R501" t="str">
            <v>IFSL</v>
          </cell>
          <cell r="S501" t="str">
            <v>DEC</v>
          </cell>
        </row>
        <row r="502">
          <cell r="A502">
            <v>496</v>
          </cell>
          <cell r="B502">
            <v>0</v>
          </cell>
          <cell r="C502" t="str">
            <v>PCMF</v>
          </cell>
          <cell r="D502">
            <v>39072</v>
          </cell>
          <cell r="E502">
            <v>39078</v>
          </cell>
          <cell r="F502" t="str">
            <v>P</v>
          </cell>
          <cell r="G502">
            <v>882743.34779999999</v>
          </cell>
          <cell r="H502">
            <v>11.328320994910136</v>
          </cell>
          <cell r="I502">
            <v>10000000</v>
          </cell>
          <cell r="J502">
            <v>0</v>
          </cell>
          <cell r="K502">
            <v>10000000</v>
          </cell>
          <cell r="L502">
            <v>0</v>
          </cell>
          <cell r="M502">
            <v>0</v>
          </cell>
          <cell r="N502">
            <v>0</v>
          </cell>
          <cell r="O502">
            <v>10000000</v>
          </cell>
          <cell r="P502">
            <v>10000000</v>
          </cell>
          <cell r="Q502">
            <v>0</v>
          </cell>
          <cell r="R502" t="str">
            <v>DIRECT</v>
          </cell>
          <cell r="S502" t="str">
            <v>DEC</v>
          </cell>
        </row>
        <row r="503">
          <cell r="A503">
            <v>497</v>
          </cell>
          <cell r="B503">
            <v>0</v>
          </cell>
          <cell r="C503" t="str">
            <v>SSAHL</v>
          </cell>
          <cell r="D503">
            <v>39073</v>
          </cell>
          <cell r="E503">
            <v>39073</v>
          </cell>
          <cell r="F503" t="str">
            <v>P</v>
          </cell>
          <cell r="G503">
            <v>500000</v>
          </cell>
          <cell r="H503">
            <v>100</v>
          </cell>
          <cell r="I503">
            <v>50000000</v>
          </cell>
          <cell r="J503">
            <v>0</v>
          </cell>
          <cell r="K503">
            <v>50000000</v>
          </cell>
          <cell r="L503">
            <v>0</v>
          </cell>
          <cell r="M503">
            <v>0</v>
          </cell>
          <cell r="N503">
            <v>0</v>
          </cell>
          <cell r="O503">
            <v>50000000</v>
          </cell>
          <cell r="P503">
            <v>50000000</v>
          </cell>
          <cell r="Q503">
            <v>0</v>
          </cell>
          <cell r="R503" t="str">
            <v>DIRECT</v>
          </cell>
          <cell r="S503" t="str">
            <v>DEC</v>
          </cell>
        </row>
        <row r="504">
          <cell r="A504">
            <v>498</v>
          </cell>
          <cell r="B504">
            <v>0</v>
          </cell>
          <cell r="C504" t="str">
            <v>POL</v>
          </cell>
          <cell r="D504">
            <v>39077</v>
          </cell>
          <cell r="E504">
            <v>39079</v>
          </cell>
          <cell r="F504" t="str">
            <v>P</v>
          </cell>
          <cell r="G504">
            <v>81000</v>
          </cell>
          <cell r="H504">
            <v>348.88334172839507</v>
          </cell>
          <cell r="I504">
            <v>28259550.68</v>
          </cell>
          <cell r="J504">
            <v>0</v>
          </cell>
          <cell r="K504">
            <v>28259550.68</v>
          </cell>
          <cell r="L504">
            <v>0</v>
          </cell>
          <cell r="M504">
            <v>0</v>
          </cell>
          <cell r="N504">
            <v>0</v>
          </cell>
          <cell r="O504">
            <v>28259550.68</v>
          </cell>
          <cell r="P504">
            <v>28259550.68</v>
          </cell>
          <cell r="Q504">
            <v>0</v>
          </cell>
          <cell r="S504" t="str">
            <v>DEC</v>
          </cell>
          <cell r="T504" t="str">
            <v>F</v>
          </cell>
        </row>
        <row r="505">
          <cell r="A505">
            <v>499</v>
          </cell>
          <cell r="B505">
            <v>0</v>
          </cell>
          <cell r="C505" t="str">
            <v>PSO</v>
          </cell>
          <cell r="D505">
            <v>39077</v>
          </cell>
          <cell r="E505">
            <v>39079</v>
          </cell>
          <cell r="F505" t="str">
            <v>P</v>
          </cell>
          <cell r="G505">
            <v>20000</v>
          </cell>
          <cell r="H505">
            <v>295.35399999999998</v>
          </cell>
          <cell r="I505">
            <v>5907080</v>
          </cell>
          <cell r="J505">
            <v>0</v>
          </cell>
          <cell r="K505">
            <v>5907080</v>
          </cell>
          <cell r="L505">
            <v>0</v>
          </cell>
          <cell r="M505">
            <v>0</v>
          </cell>
          <cell r="N505">
            <v>0</v>
          </cell>
          <cell r="O505">
            <v>5907080</v>
          </cell>
          <cell r="P505">
            <v>5907080</v>
          </cell>
          <cell r="Q505">
            <v>0</v>
          </cell>
          <cell r="S505" t="str">
            <v>DEC</v>
          </cell>
          <cell r="T505" t="str">
            <v>F</v>
          </cell>
        </row>
        <row r="506">
          <cell r="A506">
            <v>500</v>
          </cell>
          <cell r="B506">
            <v>0</v>
          </cell>
          <cell r="C506" t="str">
            <v>PPL</v>
          </cell>
          <cell r="D506">
            <v>39077</v>
          </cell>
          <cell r="E506">
            <v>39079</v>
          </cell>
          <cell r="F506" t="str">
            <v>P</v>
          </cell>
          <cell r="G506">
            <v>10000</v>
          </cell>
          <cell r="H506">
            <v>232.2784</v>
          </cell>
          <cell r="I506">
            <v>2322784</v>
          </cell>
          <cell r="J506">
            <v>0</v>
          </cell>
          <cell r="K506">
            <v>2322784</v>
          </cell>
          <cell r="L506">
            <v>0</v>
          </cell>
          <cell r="M506">
            <v>0</v>
          </cell>
          <cell r="N506">
            <v>0</v>
          </cell>
          <cell r="O506">
            <v>2322784</v>
          </cell>
          <cell r="P506">
            <v>2322784</v>
          </cell>
          <cell r="Q506">
            <v>0</v>
          </cell>
          <cell r="S506" t="str">
            <v>DEC</v>
          </cell>
          <cell r="T506" t="str">
            <v>F</v>
          </cell>
        </row>
        <row r="507">
          <cell r="A507">
            <v>501</v>
          </cell>
          <cell r="B507">
            <v>0</v>
          </cell>
          <cell r="C507" t="str">
            <v>NBP</v>
          </cell>
          <cell r="D507">
            <v>39077</v>
          </cell>
          <cell r="E507">
            <v>39079</v>
          </cell>
          <cell r="F507" t="str">
            <v>S</v>
          </cell>
          <cell r="G507">
            <v>-336000</v>
          </cell>
          <cell r="H507">
            <v>-269.46516374999999</v>
          </cell>
          <cell r="I507">
            <v>-90540295.019999996</v>
          </cell>
          <cell r="J507">
            <v>0</v>
          </cell>
          <cell r="K507">
            <v>-90540295.019999996</v>
          </cell>
          <cell r="L507">
            <v>0</v>
          </cell>
          <cell r="M507">
            <v>0</v>
          </cell>
          <cell r="N507">
            <v>269.46516374999999</v>
          </cell>
          <cell r="O507">
            <v>-90540295.019999996</v>
          </cell>
          <cell r="P507">
            <v>-88984190.400000006</v>
          </cell>
          <cell r="Q507">
            <v>1556104.6199999899</v>
          </cell>
          <cell r="R507">
            <v>0</v>
          </cell>
          <cell r="S507" t="str">
            <v>DEC</v>
          </cell>
          <cell r="T507" t="str">
            <v>F</v>
          </cell>
        </row>
        <row r="508">
          <cell r="A508">
            <v>502</v>
          </cell>
          <cell r="B508">
            <v>0</v>
          </cell>
          <cell r="C508" t="str">
            <v>POL</v>
          </cell>
          <cell r="D508">
            <v>39077</v>
          </cell>
          <cell r="E508">
            <v>39079</v>
          </cell>
          <cell r="F508" t="str">
            <v>S</v>
          </cell>
          <cell r="G508">
            <v>-61000</v>
          </cell>
          <cell r="H508">
            <v>-353.09737229508198</v>
          </cell>
          <cell r="I508">
            <v>-21538939.710000001</v>
          </cell>
          <cell r="J508">
            <v>0</v>
          </cell>
          <cell r="K508">
            <v>-21538939.710000001</v>
          </cell>
          <cell r="L508">
            <v>0</v>
          </cell>
          <cell r="M508">
            <v>0</v>
          </cell>
          <cell r="N508">
            <v>353.09737229508198</v>
          </cell>
          <cell r="O508">
            <v>-21538939.710000001</v>
          </cell>
          <cell r="P508">
            <v>-21718616.899999999</v>
          </cell>
          <cell r="Q508">
            <v>-179677.18999999762</v>
          </cell>
          <cell r="R508">
            <v>0</v>
          </cell>
          <cell r="S508" t="str">
            <v>DEC</v>
          </cell>
          <cell r="T508" t="str">
            <v>F</v>
          </cell>
        </row>
        <row r="509">
          <cell r="A509">
            <v>503</v>
          </cell>
          <cell r="B509">
            <v>0</v>
          </cell>
          <cell r="C509" t="str">
            <v>PSO</v>
          </cell>
          <cell r="D509">
            <v>39077</v>
          </cell>
          <cell r="E509">
            <v>39079</v>
          </cell>
          <cell r="F509" t="str">
            <v>S</v>
          </cell>
          <cell r="G509">
            <v>-10000</v>
          </cell>
          <cell r="H509">
            <v>-298.17165</v>
          </cell>
          <cell r="I509">
            <v>-2981716.5</v>
          </cell>
          <cell r="J509">
            <v>0</v>
          </cell>
          <cell r="K509">
            <v>-2981716.5</v>
          </cell>
          <cell r="L509">
            <v>0</v>
          </cell>
          <cell r="M509">
            <v>0</v>
          </cell>
          <cell r="N509">
            <v>298.17165</v>
          </cell>
          <cell r="O509">
            <v>-2981716.5</v>
          </cell>
          <cell r="P509">
            <v>-3001327</v>
          </cell>
          <cell r="Q509">
            <v>-19610.5</v>
          </cell>
          <cell r="R509">
            <v>0</v>
          </cell>
          <cell r="S509" t="str">
            <v>DEC</v>
          </cell>
          <cell r="T509" t="str">
            <v>F</v>
          </cell>
        </row>
        <row r="510">
          <cell r="A510">
            <v>504</v>
          </cell>
          <cell r="B510">
            <v>1451</v>
          </cell>
          <cell r="C510" t="str">
            <v>pol</v>
          </cell>
          <cell r="D510">
            <v>39077</v>
          </cell>
          <cell r="E510">
            <v>39080</v>
          </cell>
          <cell r="F510" t="str">
            <v>P</v>
          </cell>
          <cell r="G510">
            <v>10000</v>
          </cell>
          <cell r="H510">
            <v>350.5</v>
          </cell>
          <cell r="I510">
            <v>3505000</v>
          </cell>
          <cell r="J510">
            <v>701</v>
          </cell>
          <cell r="K510">
            <v>3505701</v>
          </cell>
          <cell r="L510">
            <v>0</v>
          </cell>
          <cell r="M510">
            <v>3505</v>
          </cell>
          <cell r="N510">
            <v>0</v>
          </cell>
          <cell r="O510">
            <v>3509206</v>
          </cell>
          <cell r="P510">
            <v>3509206</v>
          </cell>
          <cell r="Q510">
            <v>0</v>
          </cell>
          <cell r="R510" t="str">
            <v>fne</v>
          </cell>
          <cell r="S510" t="str">
            <v>DEC</v>
          </cell>
        </row>
        <row r="511">
          <cell r="A511">
            <v>505</v>
          </cell>
          <cell r="B511">
            <v>1478</v>
          </cell>
          <cell r="C511" t="str">
            <v>PPL</v>
          </cell>
          <cell r="D511">
            <v>39078</v>
          </cell>
          <cell r="E511">
            <v>39087</v>
          </cell>
          <cell r="F511" t="str">
            <v>P</v>
          </cell>
          <cell r="G511">
            <v>19600</v>
          </cell>
          <cell r="H511">
            <v>231.5</v>
          </cell>
          <cell r="I511">
            <v>4537400</v>
          </cell>
          <cell r="J511">
            <v>907.48</v>
          </cell>
          <cell r="K511">
            <v>4538307.4800000004</v>
          </cell>
          <cell r="L511">
            <v>0</v>
          </cell>
          <cell r="M511">
            <v>2315</v>
          </cell>
          <cell r="N511">
            <v>0</v>
          </cell>
          <cell r="O511">
            <v>4540622.4800000004</v>
          </cell>
          <cell r="P511">
            <v>4540622.4800000004</v>
          </cell>
          <cell r="Q511">
            <v>0</v>
          </cell>
          <cell r="R511" t="str">
            <v>fne</v>
          </cell>
          <cell r="S511" t="str">
            <v>DEC</v>
          </cell>
        </row>
        <row r="512">
          <cell r="A512">
            <v>506</v>
          </cell>
          <cell r="B512">
            <v>1480</v>
          </cell>
          <cell r="C512" t="str">
            <v>PSO</v>
          </cell>
          <cell r="D512">
            <v>39078</v>
          </cell>
          <cell r="E512">
            <v>39087</v>
          </cell>
          <cell r="F512" t="str">
            <v>P</v>
          </cell>
          <cell r="G512">
            <v>15000</v>
          </cell>
          <cell r="H512">
            <v>294</v>
          </cell>
          <cell r="I512">
            <v>4410000</v>
          </cell>
          <cell r="J512">
            <v>882</v>
          </cell>
          <cell r="K512">
            <v>4410882</v>
          </cell>
          <cell r="L512">
            <v>0</v>
          </cell>
          <cell r="M512">
            <v>4410</v>
          </cell>
          <cell r="N512">
            <v>0</v>
          </cell>
          <cell r="O512">
            <v>4415292</v>
          </cell>
          <cell r="P512">
            <v>4415292</v>
          </cell>
          <cell r="Q512">
            <v>0</v>
          </cell>
          <cell r="R512" t="str">
            <v>ifsl</v>
          </cell>
          <cell r="S512" t="str">
            <v>DEC</v>
          </cell>
        </row>
        <row r="513">
          <cell r="A513">
            <v>507</v>
          </cell>
          <cell r="B513">
            <v>1477</v>
          </cell>
          <cell r="C513" t="str">
            <v>pol</v>
          </cell>
          <cell r="D513">
            <v>39078</v>
          </cell>
          <cell r="E513">
            <v>39087</v>
          </cell>
          <cell r="F513" t="str">
            <v>P</v>
          </cell>
          <cell r="G513">
            <v>20000</v>
          </cell>
          <cell r="H513">
            <v>351.9</v>
          </cell>
          <cell r="I513">
            <v>7038000</v>
          </cell>
          <cell r="J513">
            <v>1407.6000000000001</v>
          </cell>
          <cell r="K513">
            <v>7039407.5999999996</v>
          </cell>
          <cell r="L513">
            <v>0</v>
          </cell>
          <cell r="M513">
            <v>7039</v>
          </cell>
          <cell r="N513">
            <v>0</v>
          </cell>
          <cell r="O513">
            <v>7046446.5999999996</v>
          </cell>
          <cell r="P513">
            <v>7046446.5999999996</v>
          </cell>
          <cell r="Q513">
            <v>0</v>
          </cell>
          <cell r="R513" t="str">
            <v>orix</v>
          </cell>
          <cell r="S513" t="str">
            <v>DEC</v>
          </cell>
        </row>
        <row r="514">
          <cell r="A514">
            <v>508</v>
          </cell>
          <cell r="B514">
            <v>1479</v>
          </cell>
          <cell r="C514" t="str">
            <v>PPL</v>
          </cell>
          <cell r="D514">
            <v>39078</v>
          </cell>
          <cell r="E514">
            <v>39087</v>
          </cell>
          <cell r="F514" t="str">
            <v>S</v>
          </cell>
          <cell r="G514">
            <v>-9600</v>
          </cell>
          <cell r="H514">
            <v>-233.765625</v>
          </cell>
          <cell r="I514">
            <v>-2244150</v>
          </cell>
          <cell r="J514">
            <v>224.41500000000002</v>
          </cell>
          <cell r="K514">
            <v>-2243925.585</v>
          </cell>
          <cell r="L514">
            <v>0</v>
          </cell>
          <cell r="M514">
            <v>0</v>
          </cell>
          <cell r="N514">
            <v>233.765625</v>
          </cell>
          <cell r="O514">
            <v>-2244150</v>
          </cell>
          <cell r="P514">
            <v>-2333140.7999999998</v>
          </cell>
          <cell r="Q514">
            <v>-88990.799999999814</v>
          </cell>
          <cell r="R514" t="str">
            <v>fne</v>
          </cell>
          <cell r="S514" t="str">
            <v>DEC</v>
          </cell>
        </row>
        <row r="515">
          <cell r="A515">
            <v>509</v>
          </cell>
          <cell r="B515">
            <v>1486</v>
          </cell>
          <cell r="C515" t="str">
            <v>POL</v>
          </cell>
          <cell r="D515">
            <v>39079</v>
          </cell>
          <cell r="E515">
            <v>39087</v>
          </cell>
          <cell r="F515" t="str">
            <v>P</v>
          </cell>
          <cell r="G515">
            <v>10000</v>
          </cell>
          <cell r="H515">
            <v>347.5</v>
          </cell>
          <cell r="I515">
            <v>3475000</v>
          </cell>
          <cell r="J515">
            <v>695</v>
          </cell>
          <cell r="K515">
            <v>3475695</v>
          </cell>
          <cell r="L515">
            <v>0</v>
          </cell>
          <cell r="M515">
            <v>3475</v>
          </cell>
          <cell r="N515">
            <v>0</v>
          </cell>
          <cell r="O515">
            <v>3479170</v>
          </cell>
          <cell r="P515">
            <v>3479170</v>
          </cell>
          <cell r="Q515">
            <v>0</v>
          </cell>
          <cell r="R515" t="str">
            <v>ifsl</v>
          </cell>
          <cell r="S515" t="str">
            <v>DEC</v>
          </cell>
        </row>
        <row r="516">
          <cell r="A516">
            <v>510</v>
          </cell>
          <cell r="B516">
            <v>1487</v>
          </cell>
          <cell r="C516" t="str">
            <v>mcb</v>
          </cell>
          <cell r="D516">
            <v>39079</v>
          </cell>
          <cell r="E516">
            <v>39087</v>
          </cell>
          <cell r="F516" t="str">
            <v>P</v>
          </cell>
          <cell r="G516">
            <v>10000</v>
          </cell>
          <cell r="H516">
            <v>242.5</v>
          </cell>
          <cell r="I516">
            <v>2425000</v>
          </cell>
          <cell r="J516">
            <v>485</v>
          </cell>
          <cell r="K516">
            <v>2425485</v>
          </cell>
          <cell r="L516">
            <v>0</v>
          </cell>
          <cell r="M516">
            <v>2425</v>
          </cell>
          <cell r="N516">
            <v>0</v>
          </cell>
          <cell r="O516">
            <v>2427910</v>
          </cell>
          <cell r="P516">
            <v>2427910</v>
          </cell>
          <cell r="Q516">
            <v>0</v>
          </cell>
          <cell r="R516" t="str">
            <v>ifsl</v>
          </cell>
          <cell r="S516" t="str">
            <v>DEC</v>
          </cell>
        </row>
        <row r="517">
          <cell r="A517">
            <v>511</v>
          </cell>
          <cell r="B517">
            <v>1488</v>
          </cell>
          <cell r="C517" t="str">
            <v>mcb</v>
          </cell>
          <cell r="D517">
            <v>39079</v>
          </cell>
          <cell r="E517">
            <v>39087</v>
          </cell>
          <cell r="F517" t="str">
            <v>S</v>
          </cell>
          <cell r="G517">
            <v>-10000</v>
          </cell>
          <cell r="H517">
            <v>-244</v>
          </cell>
          <cell r="I517">
            <v>-2440000</v>
          </cell>
          <cell r="J517">
            <v>244</v>
          </cell>
          <cell r="K517">
            <v>-2439756</v>
          </cell>
          <cell r="L517">
            <v>0</v>
          </cell>
          <cell r="M517">
            <v>0</v>
          </cell>
          <cell r="N517">
            <v>244</v>
          </cell>
          <cell r="O517">
            <v>-2440000</v>
          </cell>
          <cell r="P517">
            <v>-2427910</v>
          </cell>
          <cell r="Q517">
            <v>12090</v>
          </cell>
          <cell r="R517" t="str">
            <v>ifsl</v>
          </cell>
          <cell r="S517" t="str">
            <v>DEC</v>
          </cell>
        </row>
        <row r="518">
          <cell r="A518">
            <v>512</v>
          </cell>
          <cell r="B518">
            <v>1487</v>
          </cell>
          <cell r="C518" t="str">
            <v>POL</v>
          </cell>
          <cell r="D518">
            <v>39079</v>
          </cell>
          <cell r="E518">
            <v>39087</v>
          </cell>
          <cell r="F518" t="str">
            <v>P</v>
          </cell>
          <cell r="G518">
            <v>10000</v>
          </cell>
          <cell r="H518">
            <v>348.5</v>
          </cell>
          <cell r="I518">
            <v>3485000</v>
          </cell>
          <cell r="J518">
            <v>697</v>
          </cell>
          <cell r="K518">
            <v>3485697</v>
          </cell>
          <cell r="L518">
            <v>0</v>
          </cell>
          <cell r="M518">
            <v>3485</v>
          </cell>
          <cell r="N518">
            <v>0</v>
          </cell>
          <cell r="O518">
            <v>3489182</v>
          </cell>
          <cell r="P518">
            <v>3489182</v>
          </cell>
          <cell r="Q518">
            <v>0</v>
          </cell>
          <cell r="R518" t="str">
            <v>ORIX</v>
          </cell>
          <cell r="S518" t="str">
            <v>DEC</v>
          </cell>
        </row>
        <row r="519">
          <cell r="A519">
            <v>513</v>
          </cell>
          <cell r="B519">
            <v>1487</v>
          </cell>
          <cell r="C519" t="str">
            <v>OGDC</v>
          </cell>
          <cell r="D519">
            <v>39079</v>
          </cell>
          <cell r="E519">
            <v>39087</v>
          </cell>
          <cell r="F519" t="str">
            <v>P</v>
          </cell>
          <cell r="G519">
            <v>17700</v>
          </cell>
          <cell r="H519">
            <v>115.93050847457627</v>
          </cell>
          <cell r="I519">
            <v>2051970</v>
          </cell>
          <cell r="J519">
            <v>410.39400000000001</v>
          </cell>
          <cell r="K519">
            <v>2052380.3940000001</v>
          </cell>
          <cell r="L519">
            <v>0</v>
          </cell>
          <cell r="M519">
            <v>2051.9699999999998</v>
          </cell>
          <cell r="N519">
            <v>0</v>
          </cell>
          <cell r="O519">
            <v>2054432.3640000001</v>
          </cell>
          <cell r="P519">
            <v>2054432.3640000001</v>
          </cell>
          <cell r="Q519">
            <v>0</v>
          </cell>
          <cell r="R519" t="str">
            <v>FNE</v>
          </cell>
          <cell r="S519" t="str">
            <v>DEC</v>
          </cell>
        </row>
        <row r="520">
          <cell r="A520">
            <v>514</v>
          </cell>
          <cell r="B520">
            <v>1488</v>
          </cell>
          <cell r="C520" t="str">
            <v>PPL</v>
          </cell>
          <cell r="D520">
            <v>39079</v>
          </cell>
          <cell r="E520">
            <v>39087</v>
          </cell>
          <cell r="F520" t="str">
            <v>S</v>
          </cell>
          <cell r="G520">
            <v>-2000</v>
          </cell>
          <cell r="H520">
            <v>-233.75</v>
          </cell>
          <cell r="I520">
            <v>-467500</v>
          </cell>
          <cell r="J520">
            <v>46.75</v>
          </cell>
          <cell r="K520">
            <v>-467453.25</v>
          </cell>
          <cell r="L520">
            <v>0</v>
          </cell>
          <cell r="M520">
            <v>467.5</v>
          </cell>
          <cell r="N520">
            <v>233.75</v>
          </cell>
          <cell r="O520">
            <v>-467500</v>
          </cell>
          <cell r="P520">
            <v>-486071</v>
          </cell>
          <cell r="Q520">
            <v>-18571</v>
          </cell>
          <cell r="R520" t="str">
            <v>FNE</v>
          </cell>
          <cell r="S520" t="str">
            <v>DEC</v>
          </cell>
        </row>
        <row r="521">
          <cell r="A521">
            <v>515</v>
          </cell>
          <cell r="B521">
            <v>1511</v>
          </cell>
          <cell r="C521" t="str">
            <v>pol</v>
          </cell>
          <cell r="D521">
            <v>39080</v>
          </cell>
          <cell r="E521">
            <v>38725</v>
          </cell>
          <cell r="F521" t="str">
            <v>S</v>
          </cell>
          <cell r="G521">
            <v>-20000</v>
          </cell>
          <cell r="H521">
            <v>-350.75</v>
          </cell>
          <cell r="I521">
            <v>-7015000</v>
          </cell>
          <cell r="J521">
            <v>701.5</v>
          </cell>
          <cell r="K521">
            <v>-7014298.5</v>
          </cell>
          <cell r="L521">
            <v>0</v>
          </cell>
          <cell r="M521">
            <v>7015</v>
          </cell>
          <cell r="N521">
            <v>350.75</v>
          </cell>
          <cell r="O521">
            <v>-7015000</v>
          </cell>
          <cell r="P521">
            <v>-7097958</v>
          </cell>
          <cell r="Q521">
            <v>-82958</v>
          </cell>
          <cell r="R521" t="str">
            <v>ifsl</v>
          </cell>
          <cell r="S521" t="str">
            <v>DEC</v>
          </cell>
        </row>
        <row r="522">
          <cell r="A522">
            <v>516</v>
          </cell>
          <cell r="B522">
            <v>1511</v>
          </cell>
          <cell r="C522" t="str">
            <v>PPL</v>
          </cell>
          <cell r="D522">
            <v>39080</v>
          </cell>
          <cell r="E522">
            <v>38725</v>
          </cell>
          <cell r="F522" t="str">
            <v>S</v>
          </cell>
          <cell r="G522">
            <v>-8000</v>
          </cell>
          <cell r="H522">
            <v>-233.75</v>
          </cell>
          <cell r="I522">
            <v>-1870000</v>
          </cell>
          <cell r="J522">
            <v>187</v>
          </cell>
          <cell r="K522">
            <v>-1869813</v>
          </cell>
          <cell r="L522">
            <v>0</v>
          </cell>
          <cell r="M522">
            <v>1870.4</v>
          </cell>
          <cell r="N522">
            <v>233.75</v>
          </cell>
          <cell r="O522">
            <v>-1870000</v>
          </cell>
          <cell r="P522">
            <v>-1944284</v>
          </cell>
          <cell r="Q522">
            <v>-74284</v>
          </cell>
          <cell r="R522" t="str">
            <v>ifsl</v>
          </cell>
          <cell r="S522" t="str">
            <v>DEC</v>
          </cell>
        </row>
        <row r="523">
          <cell r="A523">
            <v>517</v>
          </cell>
          <cell r="B523">
            <v>0</v>
          </cell>
          <cell r="C523" t="str">
            <v>FFC</v>
          </cell>
          <cell r="D523">
            <v>39074</v>
          </cell>
          <cell r="E523">
            <v>39074</v>
          </cell>
          <cell r="F523" t="str">
            <v>S</v>
          </cell>
          <cell r="G523">
            <v>0</v>
          </cell>
          <cell r="H523" t="e">
            <v>#DIV/0!</v>
          </cell>
          <cell r="I523">
            <v>0</v>
          </cell>
          <cell r="J523">
            <v>0</v>
          </cell>
          <cell r="K523">
            <v>0</v>
          </cell>
          <cell r="L523">
            <v>0</v>
          </cell>
          <cell r="M523">
            <v>0</v>
          </cell>
          <cell r="N523" t="e">
            <v>#DIV/0!</v>
          </cell>
          <cell r="O523">
            <v>0</v>
          </cell>
          <cell r="P523">
            <v>-110630</v>
          </cell>
          <cell r="R523" t="str">
            <v>DIVIDEND</v>
          </cell>
          <cell r="S523" t="str">
            <v>DEC</v>
          </cell>
        </row>
        <row r="524">
          <cell r="A524">
            <v>518</v>
          </cell>
          <cell r="B524">
            <v>1479</v>
          </cell>
          <cell r="C524" t="str">
            <v>ssahl</v>
          </cell>
          <cell r="D524">
            <v>39086</v>
          </cell>
          <cell r="E524">
            <v>39086</v>
          </cell>
          <cell r="F524" t="str">
            <v>S</v>
          </cell>
          <cell r="G524">
            <v>-500000</v>
          </cell>
          <cell r="H524">
            <v>-100</v>
          </cell>
          <cell r="I524">
            <v>-50000000</v>
          </cell>
          <cell r="J524">
            <v>0</v>
          </cell>
          <cell r="K524">
            <v>-50000000</v>
          </cell>
          <cell r="L524">
            <v>0</v>
          </cell>
          <cell r="M524">
            <v>0</v>
          </cell>
          <cell r="N524">
            <v>100</v>
          </cell>
          <cell r="O524">
            <v>-50000000</v>
          </cell>
          <cell r="P524">
            <v>-50000000</v>
          </cell>
          <cell r="Q524">
            <v>0</v>
          </cell>
          <cell r="R524" t="str">
            <v>direct</v>
          </cell>
          <cell r="S524" t="str">
            <v>Jan</v>
          </cell>
        </row>
        <row r="525">
          <cell r="A525">
            <v>519</v>
          </cell>
          <cell r="B525">
            <v>4</v>
          </cell>
          <cell r="C525" t="str">
            <v>POL</v>
          </cell>
          <cell r="D525">
            <v>39086</v>
          </cell>
          <cell r="E525">
            <v>39091</v>
          </cell>
          <cell r="F525" t="str">
            <v>P</v>
          </cell>
          <cell r="G525">
            <v>26100</v>
          </cell>
          <cell r="H525">
            <v>349.65900383141764</v>
          </cell>
          <cell r="I525">
            <v>9126100</v>
          </cell>
          <cell r="J525">
            <v>1825.22</v>
          </cell>
          <cell r="K525">
            <v>9127925.2200000007</v>
          </cell>
          <cell r="L525">
            <v>0</v>
          </cell>
          <cell r="M525">
            <v>9126.1</v>
          </cell>
          <cell r="N525">
            <v>0</v>
          </cell>
          <cell r="O525">
            <v>9137051.3200000003</v>
          </cell>
          <cell r="P525">
            <v>9137051.3200000003</v>
          </cell>
          <cell r="Q525">
            <v>0</v>
          </cell>
          <cell r="R525" t="str">
            <v>IFSL</v>
          </cell>
          <cell r="S525" t="str">
            <v>JAN</v>
          </cell>
        </row>
        <row r="526">
          <cell r="A526">
            <v>520</v>
          </cell>
          <cell r="B526">
            <v>2</v>
          </cell>
          <cell r="C526" t="str">
            <v>PSO</v>
          </cell>
          <cell r="D526">
            <v>39086</v>
          </cell>
          <cell r="E526">
            <v>39091</v>
          </cell>
          <cell r="F526" t="str">
            <v>S</v>
          </cell>
          <cell r="G526">
            <v>-10000</v>
          </cell>
          <cell r="H526">
            <v>-300</v>
          </cell>
          <cell r="I526">
            <v>-3000000</v>
          </cell>
          <cell r="J526">
            <v>300</v>
          </cell>
          <cell r="K526">
            <v>-2999700</v>
          </cell>
          <cell r="L526">
            <v>0</v>
          </cell>
          <cell r="M526">
            <v>3000</v>
          </cell>
          <cell r="N526">
            <v>300</v>
          </cell>
          <cell r="O526">
            <v>-3000000</v>
          </cell>
          <cell r="P526">
            <v>-2983189</v>
          </cell>
          <cell r="Q526">
            <v>16811</v>
          </cell>
          <cell r="R526" t="str">
            <v>ORIX</v>
          </cell>
          <cell r="S526" t="str">
            <v>JAN</v>
          </cell>
        </row>
        <row r="527">
          <cell r="A527">
            <v>521</v>
          </cell>
          <cell r="B527">
            <v>1</v>
          </cell>
          <cell r="C527" t="str">
            <v>POL</v>
          </cell>
          <cell r="D527">
            <v>39086</v>
          </cell>
          <cell r="E527">
            <v>39091</v>
          </cell>
          <cell r="F527" t="str">
            <v>S</v>
          </cell>
          <cell r="G527">
            <v>-6100</v>
          </cell>
          <cell r="H527">
            <v>-353</v>
          </cell>
          <cell r="I527">
            <v>-2153300</v>
          </cell>
          <cell r="J527">
            <v>215.33</v>
          </cell>
          <cell r="K527">
            <v>-2153084.67</v>
          </cell>
          <cell r="L527">
            <v>0</v>
          </cell>
          <cell r="M527">
            <v>0</v>
          </cell>
          <cell r="N527">
            <v>353</v>
          </cell>
          <cell r="O527">
            <v>-2153300</v>
          </cell>
          <cell r="P527">
            <v>-2161795.4700000002</v>
          </cell>
          <cell r="Q527">
            <v>-8495.4700000002049</v>
          </cell>
          <cell r="R527" t="str">
            <v>IFSL</v>
          </cell>
          <cell r="S527" t="str">
            <v>JAN</v>
          </cell>
        </row>
        <row r="528">
          <cell r="A528">
            <v>522</v>
          </cell>
          <cell r="B528">
            <v>5</v>
          </cell>
          <cell r="C528" t="str">
            <v>MCB</v>
          </cell>
          <cell r="D528">
            <v>39086</v>
          </cell>
          <cell r="E528">
            <v>39091</v>
          </cell>
          <cell r="F528" t="str">
            <v>S</v>
          </cell>
          <cell r="G528">
            <v>-20000</v>
          </cell>
          <cell r="H528">
            <v>-253</v>
          </cell>
          <cell r="I528">
            <v>-5060000</v>
          </cell>
          <cell r="J528">
            <v>506</v>
          </cell>
          <cell r="K528">
            <v>-5059494</v>
          </cell>
          <cell r="L528">
            <v>0</v>
          </cell>
          <cell r="M528">
            <v>5060</v>
          </cell>
          <cell r="N528">
            <v>253</v>
          </cell>
          <cell r="O528">
            <v>-5060000</v>
          </cell>
          <cell r="P528">
            <v>-5191004</v>
          </cell>
          <cell r="Q528">
            <v>-131004</v>
          </cell>
          <cell r="R528" t="str">
            <v>GLOBAL</v>
          </cell>
          <cell r="S528" t="str">
            <v>JAN</v>
          </cell>
        </row>
        <row r="529">
          <cell r="A529">
            <v>523</v>
          </cell>
          <cell r="B529">
            <v>3</v>
          </cell>
          <cell r="C529" t="str">
            <v>PPL</v>
          </cell>
          <cell r="D529">
            <v>39086</v>
          </cell>
          <cell r="E529">
            <v>39091</v>
          </cell>
          <cell r="F529" t="str">
            <v>S</v>
          </cell>
          <cell r="G529">
            <v>-10000</v>
          </cell>
          <cell r="H529">
            <v>-235</v>
          </cell>
          <cell r="I529">
            <v>-2350000</v>
          </cell>
          <cell r="J529">
            <v>235</v>
          </cell>
          <cell r="K529">
            <v>-2349765</v>
          </cell>
          <cell r="L529">
            <v>0</v>
          </cell>
          <cell r="M529">
            <v>2350</v>
          </cell>
          <cell r="N529">
            <v>235</v>
          </cell>
          <cell r="O529">
            <v>-2350000</v>
          </cell>
          <cell r="P529">
            <v>-2430355</v>
          </cell>
          <cell r="Q529">
            <v>-80355</v>
          </cell>
          <cell r="R529" t="str">
            <v>AAH</v>
          </cell>
          <cell r="S529" t="str">
            <v>JAN</v>
          </cell>
        </row>
        <row r="530">
          <cell r="A530">
            <v>524</v>
          </cell>
          <cell r="B530">
            <v>17</v>
          </cell>
          <cell r="C530" t="str">
            <v>ppl</v>
          </cell>
          <cell r="D530">
            <v>39087</v>
          </cell>
          <cell r="E530">
            <v>39092</v>
          </cell>
          <cell r="F530" t="str">
            <v>P</v>
          </cell>
          <cell r="G530">
            <v>10000</v>
          </cell>
          <cell r="H530">
            <v>233</v>
          </cell>
          <cell r="I530">
            <v>2330000</v>
          </cell>
          <cell r="J530">
            <v>466</v>
          </cell>
          <cell r="K530">
            <v>2330466</v>
          </cell>
          <cell r="L530">
            <v>0</v>
          </cell>
          <cell r="M530">
            <v>2330</v>
          </cell>
          <cell r="N530">
            <v>0</v>
          </cell>
          <cell r="O530">
            <v>2332796</v>
          </cell>
          <cell r="P530">
            <v>2332796</v>
          </cell>
          <cell r="Q530">
            <v>0</v>
          </cell>
          <cell r="R530" t="str">
            <v>akd</v>
          </cell>
          <cell r="S530" t="str">
            <v>JAN</v>
          </cell>
        </row>
        <row r="531">
          <cell r="A531">
            <v>525</v>
          </cell>
          <cell r="B531">
            <v>18</v>
          </cell>
          <cell r="C531" t="str">
            <v>pso</v>
          </cell>
          <cell r="D531">
            <v>39087</v>
          </cell>
          <cell r="E531">
            <v>39092</v>
          </cell>
          <cell r="F531" t="str">
            <v>P</v>
          </cell>
          <cell r="G531">
            <v>20000</v>
          </cell>
          <cell r="H531">
            <v>297</v>
          </cell>
          <cell r="I531">
            <v>5940000</v>
          </cell>
          <cell r="J531">
            <v>1188</v>
          </cell>
          <cell r="K531">
            <v>5941188</v>
          </cell>
          <cell r="L531">
            <v>0</v>
          </cell>
          <cell r="M531">
            <v>5940</v>
          </cell>
          <cell r="N531">
            <v>0</v>
          </cell>
          <cell r="O531">
            <v>5947128</v>
          </cell>
          <cell r="P531">
            <v>5947128</v>
          </cell>
          <cell r="Q531">
            <v>0</v>
          </cell>
          <cell r="R531" t="str">
            <v>orix</v>
          </cell>
          <cell r="S531" t="str">
            <v>JAN</v>
          </cell>
        </row>
        <row r="532">
          <cell r="A532">
            <v>526</v>
          </cell>
          <cell r="B532">
            <v>28</v>
          </cell>
          <cell r="C532" t="str">
            <v>FAY</v>
          </cell>
          <cell r="D532">
            <v>39090</v>
          </cell>
          <cell r="E532">
            <v>39093</v>
          </cell>
          <cell r="F532" t="str">
            <v>P</v>
          </cell>
          <cell r="G532">
            <v>10000</v>
          </cell>
          <cell r="H532">
            <v>62</v>
          </cell>
          <cell r="I532">
            <v>620000</v>
          </cell>
          <cell r="J532">
            <v>124</v>
          </cell>
          <cell r="K532">
            <v>620124</v>
          </cell>
          <cell r="L532">
            <v>0</v>
          </cell>
          <cell r="M532">
            <v>930</v>
          </cell>
          <cell r="N532">
            <v>0</v>
          </cell>
          <cell r="O532">
            <v>621054</v>
          </cell>
          <cell r="P532">
            <v>621054</v>
          </cell>
          <cell r="Q532">
            <v>0</v>
          </cell>
          <cell r="R532" t="str">
            <v>FCEL</v>
          </cell>
          <cell r="S532" t="str">
            <v>JAN</v>
          </cell>
        </row>
        <row r="533">
          <cell r="A533">
            <v>527</v>
          </cell>
          <cell r="B533">
            <v>29</v>
          </cell>
          <cell r="C533" t="str">
            <v>MCB</v>
          </cell>
          <cell r="D533">
            <v>39090</v>
          </cell>
          <cell r="E533">
            <v>39093</v>
          </cell>
          <cell r="F533" t="str">
            <v>P</v>
          </cell>
          <cell r="G533">
            <v>40000</v>
          </cell>
          <cell r="H533">
            <v>260.75</v>
          </cell>
          <cell r="I533">
            <v>10430000</v>
          </cell>
          <cell r="J533">
            <v>2086</v>
          </cell>
          <cell r="K533">
            <v>10432086</v>
          </cell>
          <cell r="L533">
            <v>0</v>
          </cell>
          <cell r="M533">
            <v>5580</v>
          </cell>
          <cell r="N533">
            <v>0</v>
          </cell>
          <cell r="O533">
            <v>10437666</v>
          </cell>
          <cell r="P533">
            <v>10437666</v>
          </cell>
          <cell r="Q533">
            <v>0</v>
          </cell>
          <cell r="R533" t="str">
            <v>GLOBAL</v>
          </cell>
          <cell r="S533" t="str">
            <v>JAN</v>
          </cell>
        </row>
        <row r="534">
          <cell r="A534">
            <v>528</v>
          </cell>
          <cell r="B534">
            <v>30</v>
          </cell>
          <cell r="C534" t="str">
            <v>DGKC</v>
          </cell>
          <cell r="D534">
            <v>39090</v>
          </cell>
          <cell r="E534">
            <v>39093</v>
          </cell>
          <cell r="F534" t="str">
            <v>P</v>
          </cell>
          <cell r="G534">
            <v>10500</v>
          </cell>
          <cell r="H534">
            <v>64.776666666666671</v>
          </cell>
          <cell r="I534">
            <v>680155</v>
          </cell>
          <cell r="J534">
            <v>136.03100000000001</v>
          </cell>
          <cell r="K534">
            <v>680291.03099999996</v>
          </cell>
          <cell r="L534">
            <v>0</v>
          </cell>
          <cell r="M534">
            <v>840</v>
          </cell>
          <cell r="N534">
            <v>0</v>
          </cell>
          <cell r="O534">
            <v>681131.03099999996</v>
          </cell>
          <cell r="P534">
            <v>681131.03099999996</v>
          </cell>
          <cell r="Q534">
            <v>0</v>
          </cell>
          <cell r="R534" t="str">
            <v>LIVE</v>
          </cell>
          <cell r="S534" t="str">
            <v>JAN</v>
          </cell>
        </row>
        <row r="535">
          <cell r="A535">
            <v>529</v>
          </cell>
          <cell r="B535">
            <v>31</v>
          </cell>
          <cell r="C535" t="str">
            <v>BOP</v>
          </cell>
          <cell r="D535">
            <v>39090</v>
          </cell>
          <cell r="E535">
            <v>39093</v>
          </cell>
          <cell r="F535" t="str">
            <v>S</v>
          </cell>
          <cell r="G535">
            <v>-20000</v>
          </cell>
          <cell r="H535">
            <v>-106</v>
          </cell>
          <cell r="I535">
            <v>-2120000</v>
          </cell>
          <cell r="J535">
            <v>212</v>
          </cell>
          <cell r="K535">
            <v>-2119788</v>
          </cell>
          <cell r="L535">
            <v>0</v>
          </cell>
          <cell r="M535">
            <v>2120</v>
          </cell>
          <cell r="N535">
            <v>106</v>
          </cell>
          <cell r="O535">
            <v>-2120000</v>
          </cell>
          <cell r="P535">
            <v>-2106312</v>
          </cell>
          <cell r="Q535">
            <v>13688</v>
          </cell>
          <cell r="R535" t="str">
            <v>FNE</v>
          </cell>
          <cell r="S535" t="str">
            <v>JAN</v>
          </cell>
        </row>
        <row r="536">
          <cell r="A536">
            <v>530</v>
          </cell>
          <cell r="B536">
            <v>32</v>
          </cell>
          <cell r="C536" t="str">
            <v>PPL</v>
          </cell>
          <cell r="D536">
            <v>39090</v>
          </cell>
          <cell r="E536">
            <v>39093</v>
          </cell>
          <cell r="F536" t="str">
            <v>S</v>
          </cell>
          <cell r="G536">
            <v>-10000</v>
          </cell>
          <cell r="H536">
            <v>-236</v>
          </cell>
          <cell r="I536">
            <v>-2360000</v>
          </cell>
          <cell r="J536">
            <v>236</v>
          </cell>
          <cell r="K536">
            <v>-2359764</v>
          </cell>
          <cell r="L536">
            <v>0</v>
          </cell>
          <cell r="M536">
            <v>2360</v>
          </cell>
          <cell r="N536">
            <v>236</v>
          </cell>
          <cell r="O536">
            <v>-2360000</v>
          </cell>
          <cell r="P536">
            <v>-2427046</v>
          </cell>
          <cell r="Q536">
            <v>-67046</v>
          </cell>
          <cell r="R536" t="str">
            <v>AKD</v>
          </cell>
          <cell r="S536" t="str">
            <v>JAN</v>
          </cell>
        </row>
        <row r="537">
          <cell r="A537">
            <v>531</v>
          </cell>
          <cell r="B537">
            <v>33</v>
          </cell>
          <cell r="C537" t="str">
            <v>PSO</v>
          </cell>
          <cell r="D537">
            <v>39090</v>
          </cell>
          <cell r="E537">
            <v>39093</v>
          </cell>
          <cell r="F537" t="str">
            <v>S</v>
          </cell>
          <cell r="G537">
            <v>-5300</v>
          </cell>
          <cell r="H537">
            <v>-305</v>
          </cell>
          <cell r="I537">
            <v>-1616500</v>
          </cell>
          <cell r="J537">
            <v>161.65</v>
          </cell>
          <cell r="K537">
            <v>-1616338.35</v>
          </cell>
          <cell r="L537">
            <v>0</v>
          </cell>
          <cell r="M537">
            <v>1616.5</v>
          </cell>
          <cell r="N537">
            <v>305</v>
          </cell>
          <cell r="O537">
            <v>-1616500</v>
          </cell>
          <cell r="P537">
            <v>-1579324.74</v>
          </cell>
          <cell r="Q537">
            <v>37175.260000000009</v>
          </cell>
          <cell r="R537" t="str">
            <v>AKD</v>
          </cell>
          <cell r="S537" t="str">
            <v>JAN</v>
          </cell>
        </row>
        <row r="538">
          <cell r="A538">
            <v>532</v>
          </cell>
          <cell r="B538">
            <v>34</v>
          </cell>
          <cell r="C538" t="str">
            <v>MCB</v>
          </cell>
          <cell r="D538">
            <v>39090</v>
          </cell>
          <cell r="E538">
            <v>39093</v>
          </cell>
          <cell r="F538" t="str">
            <v>S</v>
          </cell>
          <cell r="G538">
            <v>-25000</v>
          </cell>
          <cell r="H538">
            <v>-263.60000000000002</v>
          </cell>
          <cell r="I538">
            <v>-6590000</v>
          </cell>
          <cell r="J538">
            <v>659</v>
          </cell>
          <cell r="K538">
            <v>-6589341</v>
          </cell>
          <cell r="L538">
            <v>0</v>
          </cell>
          <cell r="M538">
            <v>0</v>
          </cell>
          <cell r="N538">
            <v>263.60000000000002</v>
          </cell>
          <cell r="O538">
            <v>-6590000</v>
          </cell>
          <cell r="P538">
            <v>-6506150</v>
          </cell>
          <cell r="Q538">
            <v>83850</v>
          </cell>
          <cell r="R538" t="str">
            <v>GSL</v>
          </cell>
          <cell r="S538" t="str">
            <v>JAN</v>
          </cell>
        </row>
        <row r="539">
          <cell r="A539">
            <v>533</v>
          </cell>
          <cell r="B539">
            <v>0</v>
          </cell>
          <cell r="C539" t="str">
            <v>PCMF</v>
          </cell>
          <cell r="D539">
            <v>39090</v>
          </cell>
          <cell r="E539">
            <v>39090</v>
          </cell>
          <cell r="F539" t="str">
            <v>S</v>
          </cell>
          <cell r="G539">
            <v>-882743.34790000005</v>
          </cell>
          <cell r="H539">
            <v>-11.48</v>
          </cell>
          <cell r="I539">
            <v>-10133893.633892002</v>
          </cell>
          <cell r="J539">
            <v>0</v>
          </cell>
          <cell r="K539">
            <v>-10133893.633892002</v>
          </cell>
          <cell r="L539">
            <v>0</v>
          </cell>
          <cell r="M539">
            <v>0</v>
          </cell>
          <cell r="N539">
            <v>11.48</v>
          </cell>
          <cell r="O539">
            <v>-10133893.633892002</v>
          </cell>
          <cell r="P539">
            <v>-10000000</v>
          </cell>
          <cell r="Q539">
            <v>133893.63389200158</v>
          </cell>
          <cell r="R539" t="str">
            <v>GSL</v>
          </cell>
          <cell r="S539" t="str">
            <v>JAN</v>
          </cell>
        </row>
        <row r="540">
          <cell r="A540">
            <v>534</v>
          </cell>
          <cell r="B540">
            <v>46</v>
          </cell>
          <cell r="C540" t="str">
            <v>pso</v>
          </cell>
          <cell r="D540">
            <v>39090</v>
          </cell>
          <cell r="E540">
            <v>39093</v>
          </cell>
          <cell r="F540" t="str">
            <v>S</v>
          </cell>
          <cell r="G540">
            <v>-30000</v>
          </cell>
          <cell r="H540">
            <v>-301</v>
          </cell>
          <cell r="I540">
            <v>-9030000</v>
          </cell>
          <cell r="J540">
            <v>903</v>
          </cell>
          <cell r="K540">
            <v>-9029097</v>
          </cell>
          <cell r="L540">
            <v>0</v>
          </cell>
          <cell r="M540">
            <v>9030</v>
          </cell>
          <cell r="N540">
            <v>301</v>
          </cell>
          <cell r="O540">
            <v>-9030000</v>
          </cell>
          <cell r="P540">
            <v>-8939574</v>
          </cell>
          <cell r="Q540">
            <v>90426</v>
          </cell>
          <cell r="R540" t="str">
            <v>ifsl</v>
          </cell>
          <cell r="S540" t="str">
            <v>JAN</v>
          </cell>
        </row>
        <row r="541">
          <cell r="A541">
            <v>535</v>
          </cell>
          <cell r="B541">
            <v>49</v>
          </cell>
          <cell r="C541" t="str">
            <v>ogdc</v>
          </cell>
          <cell r="D541">
            <v>39091</v>
          </cell>
          <cell r="E541">
            <v>39094</v>
          </cell>
          <cell r="F541" t="str">
            <v>P</v>
          </cell>
          <cell r="G541">
            <v>30000</v>
          </cell>
          <cell r="H541">
            <v>118.71666666666667</v>
          </cell>
          <cell r="I541">
            <v>3561500</v>
          </cell>
          <cell r="J541">
            <v>712.30000000000007</v>
          </cell>
          <cell r="K541">
            <v>3562212.3</v>
          </cell>
          <cell r="L541">
            <v>0</v>
          </cell>
          <cell r="M541">
            <v>1184.5</v>
          </cell>
          <cell r="N541">
            <v>0</v>
          </cell>
          <cell r="O541">
            <v>3563396.8</v>
          </cell>
          <cell r="P541">
            <v>3563396.8</v>
          </cell>
          <cell r="Q541">
            <v>0</v>
          </cell>
          <cell r="R541" t="str">
            <v>fcel</v>
          </cell>
          <cell r="S541" t="str">
            <v>JAN</v>
          </cell>
        </row>
        <row r="542">
          <cell r="A542">
            <v>536</v>
          </cell>
          <cell r="B542">
            <v>51</v>
          </cell>
          <cell r="C542" t="str">
            <v>mcb</v>
          </cell>
          <cell r="D542">
            <v>39091</v>
          </cell>
          <cell r="E542">
            <v>39094</v>
          </cell>
          <cell r="F542" t="str">
            <v>P</v>
          </cell>
          <cell r="G542">
            <v>45000</v>
          </cell>
          <cell r="H542">
            <v>261</v>
          </cell>
          <cell r="I542">
            <v>11745000</v>
          </cell>
          <cell r="J542">
            <v>2349</v>
          </cell>
          <cell r="K542">
            <v>11747349</v>
          </cell>
          <cell r="L542">
            <v>0</v>
          </cell>
          <cell r="M542">
            <v>0</v>
          </cell>
          <cell r="N542">
            <v>0</v>
          </cell>
          <cell r="O542">
            <v>11747349</v>
          </cell>
          <cell r="P542">
            <v>11747349</v>
          </cell>
          <cell r="Q542">
            <v>0</v>
          </cell>
          <cell r="R542" t="str">
            <v>fne</v>
          </cell>
          <cell r="S542" t="str">
            <v>JAN</v>
          </cell>
        </row>
        <row r="543">
          <cell r="A543">
            <v>537</v>
          </cell>
          <cell r="B543">
            <v>50</v>
          </cell>
          <cell r="C543" t="str">
            <v>FFC</v>
          </cell>
          <cell r="D543">
            <v>39091</v>
          </cell>
          <cell r="E543">
            <v>39094</v>
          </cell>
          <cell r="F543" t="str">
            <v>P</v>
          </cell>
          <cell r="G543">
            <v>10000</v>
          </cell>
          <cell r="H543">
            <v>104</v>
          </cell>
          <cell r="I543">
            <v>1040000</v>
          </cell>
          <cell r="J543">
            <v>208</v>
          </cell>
          <cell r="K543">
            <v>1040208</v>
          </cell>
          <cell r="L543">
            <v>0</v>
          </cell>
          <cell r="M543">
            <v>1040</v>
          </cell>
          <cell r="N543">
            <v>0</v>
          </cell>
          <cell r="O543">
            <v>1041248</v>
          </cell>
          <cell r="P543">
            <v>1041248</v>
          </cell>
          <cell r="Q543">
            <v>0</v>
          </cell>
          <cell r="R543" t="str">
            <v>fne</v>
          </cell>
          <cell r="S543" t="str">
            <v>JAN</v>
          </cell>
        </row>
        <row r="544">
          <cell r="A544">
            <v>538</v>
          </cell>
          <cell r="B544">
            <v>56</v>
          </cell>
          <cell r="C544" t="str">
            <v>MCB</v>
          </cell>
          <cell r="D544">
            <v>39090</v>
          </cell>
          <cell r="E544">
            <v>39093</v>
          </cell>
          <cell r="F544" t="str">
            <v>S</v>
          </cell>
          <cell r="G544">
            <v>-51400</v>
          </cell>
          <cell r="H544">
            <v>-263</v>
          </cell>
          <cell r="I544">
            <v>-13518200</v>
          </cell>
          <cell r="J544">
            <v>1351.8200000000002</v>
          </cell>
          <cell r="K544">
            <v>-13516848.18</v>
          </cell>
          <cell r="L544">
            <v>0</v>
          </cell>
          <cell r="M544">
            <v>13518.2</v>
          </cell>
          <cell r="N544">
            <v>263</v>
          </cell>
          <cell r="O544">
            <v>-13518200</v>
          </cell>
          <cell r="P544">
            <v>-13395282.32</v>
          </cell>
          <cell r="Q544">
            <v>122917.6799999997</v>
          </cell>
          <cell r="R544" t="str">
            <v>FNE</v>
          </cell>
          <cell r="S544" t="str">
            <v>JAN</v>
          </cell>
        </row>
        <row r="545">
          <cell r="A545">
            <v>539</v>
          </cell>
          <cell r="B545">
            <v>55</v>
          </cell>
          <cell r="C545" t="str">
            <v>BOP</v>
          </cell>
          <cell r="D545">
            <v>39090</v>
          </cell>
          <cell r="E545">
            <v>39093</v>
          </cell>
          <cell r="F545" t="str">
            <v>S</v>
          </cell>
          <cell r="G545">
            <v>-20000</v>
          </cell>
          <cell r="H545">
            <v>-107</v>
          </cell>
          <cell r="I545">
            <v>-2140000</v>
          </cell>
          <cell r="J545">
            <v>214</v>
          </cell>
          <cell r="K545">
            <v>-2139786</v>
          </cell>
          <cell r="L545">
            <v>0</v>
          </cell>
          <cell r="M545">
            <v>2140</v>
          </cell>
          <cell r="N545">
            <v>107</v>
          </cell>
          <cell r="O545">
            <v>-2140000</v>
          </cell>
          <cell r="P545">
            <v>-2106312</v>
          </cell>
          <cell r="Q545">
            <v>33688</v>
          </cell>
          <cell r="R545" t="str">
            <v>FCEL</v>
          </cell>
          <cell r="S545" t="str">
            <v>JAN</v>
          </cell>
        </row>
        <row r="546">
          <cell r="A546">
            <v>540</v>
          </cell>
          <cell r="B546">
            <v>54</v>
          </cell>
          <cell r="C546" t="str">
            <v>NBP</v>
          </cell>
          <cell r="D546">
            <v>39090</v>
          </cell>
          <cell r="E546">
            <v>39093</v>
          </cell>
          <cell r="F546" t="str">
            <v>S</v>
          </cell>
          <cell r="G546">
            <v>-10000</v>
          </cell>
          <cell r="H546">
            <v>-248</v>
          </cell>
          <cell r="I546">
            <v>-2480000</v>
          </cell>
          <cell r="J546">
            <v>248</v>
          </cell>
          <cell r="K546">
            <v>-2479752</v>
          </cell>
          <cell r="L546">
            <v>0</v>
          </cell>
          <cell r="M546">
            <v>1000</v>
          </cell>
          <cell r="N546">
            <v>248</v>
          </cell>
          <cell r="O546">
            <v>-2480000</v>
          </cell>
          <cell r="P546">
            <v>-2648338</v>
          </cell>
          <cell r="Q546">
            <v>-168338</v>
          </cell>
          <cell r="R546" t="str">
            <v>LIVE</v>
          </cell>
          <cell r="S546" t="str">
            <v>JAN</v>
          </cell>
        </row>
        <row r="547">
          <cell r="A547">
            <v>541</v>
          </cell>
          <cell r="B547">
            <v>53</v>
          </cell>
          <cell r="C547" t="str">
            <v>OGDC</v>
          </cell>
          <cell r="D547">
            <v>39090</v>
          </cell>
          <cell r="E547">
            <v>39093</v>
          </cell>
          <cell r="F547" t="str">
            <v>S</v>
          </cell>
          <cell r="G547">
            <v>-20000</v>
          </cell>
          <cell r="H547">
            <v>-119.75</v>
          </cell>
          <cell r="I547">
            <v>-2395000</v>
          </cell>
          <cell r="J547">
            <v>239.5</v>
          </cell>
          <cell r="K547">
            <v>-2394760.5</v>
          </cell>
          <cell r="L547">
            <v>0</v>
          </cell>
          <cell r="M547">
            <v>2395</v>
          </cell>
          <cell r="N547">
            <v>119.75</v>
          </cell>
          <cell r="O547">
            <v>-2395000</v>
          </cell>
          <cell r="P547">
            <v>-2754560</v>
          </cell>
          <cell r="Q547">
            <v>-359560</v>
          </cell>
          <cell r="R547" t="str">
            <v>FCEL</v>
          </cell>
          <cell r="S547" t="str">
            <v>JAN</v>
          </cell>
        </row>
        <row r="548">
          <cell r="A548">
            <v>542</v>
          </cell>
          <cell r="B548">
            <v>52</v>
          </cell>
          <cell r="C548" t="str">
            <v>PPL</v>
          </cell>
          <cell r="D548">
            <v>39090</v>
          </cell>
          <cell r="E548">
            <v>39093</v>
          </cell>
          <cell r="F548" t="str">
            <v>S</v>
          </cell>
          <cell r="G548">
            <v>-10000</v>
          </cell>
          <cell r="H548">
            <v>-241</v>
          </cell>
          <cell r="I548">
            <v>-2410000</v>
          </cell>
          <cell r="J548">
            <v>241</v>
          </cell>
          <cell r="K548">
            <v>-2409759</v>
          </cell>
          <cell r="L548">
            <v>0</v>
          </cell>
          <cell r="M548">
            <v>2410</v>
          </cell>
          <cell r="N548">
            <v>241</v>
          </cell>
          <cell r="O548">
            <v>-2410000</v>
          </cell>
          <cell r="P548">
            <v>-2427046</v>
          </cell>
          <cell r="Q548">
            <v>-17046</v>
          </cell>
          <cell r="R548" t="str">
            <v>GROWTH</v>
          </cell>
          <cell r="S548" t="str">
            <v>JAN</v>
          </cell>
        </row>
        <row r="549">
          <cell r="A549">
            <v>543</v>
          </cell>
          <cell r="B549">
            <v>57</v>
          </cell>
          <cell r="C549" t="str">
            <v>NBP</v>
          </cell>
          <cell r="D549">
            <v>39090</v>
          </cell>
          <cell r="E549">
            <v>39093</v>
          </cell>
          <cell r="F549" t="str">
            <v>S</v>
          </cell>
          <cell r="G549">
            <v>-10000</v>
          </cell>
          <cell r="H549">
            <v>-249</v>
          </cell>
          <cell r="I549">
            <v>-2490000</v>
          </cell>
          <cell r="J549">
            <v>249</v>
          </cell>
          <cell r="K549">
            <v>-2489751</v>
          </cell>
          <cell r="L549">
            <v>0</v>
          </cell>
          <cell r="M549">
            <v>2490</v>
          </cell>
          <cell r="N549">
            <v>249</v>
          </cell>
          <cell r="O549">
            <v>-2490000</v>
          </cell>
          <cell r="P549">
            <v>-2648338</v>
          </cell>
          <cell r="Q549">
            <v>-158338</v>
          </cell>
          <cell r="R549" t="str">
            <v>JS</v>
          </cell>
          <cell r="S549" t="str">
            <v>JAN</v>
          </cell>
        </row>
        <row r="550">
          <cell r="A550">
            <v>544</v>
          </cell>
          <cell r="B550">
            <v>77</v>
          </cell>
          <cell r="C550" t="str">
            <v>FFC</v>
          </cell>
          <cell r="D550">
            <v>39092</v>
          </cell>
          <cell r="E550">
            <v>39097</v>
          </cell>
          <cell r="F550" t="str">
            <v>P</v>
          </cell>
          <cell r="G550">
            <v>20000</v>
          </cell>
          <cell r="H550">
            <v>107.2495</v>
          </cell>
          <cell r="I550">
            <v>2144990</v>
          </cell>
          <cell r="J550">
            <v>428.99800000000005</v>
          </cell>
          <cell r="K550">
            <v>2145418.9980000001</v>
          </cell>
          <cell r="L550">
            <v>0</v>
          </cell>
          <cell r="M550">
            <v>2144.9899999999998</v>
          </cell>
          <cell r="N550">
            <v>0</v>
          </cell>
          <cell r="O550">
            <v>2147563.9880000004</v>
          </cell>
          <cell r="P550">
            <v>2147563.9880000004</v>
          </cell>
          <cell r="Q550">
            <v>0</v>
          </cell>
          <cell r="R550" t="str">
            <v>foundation</v>
          </cell>
          <cell r="S550" t="str">
            <v>JAN</v>
          </cell>
        </row>
        <row r="551">
          <cell r="A551">
            <v>545</v>
          </cell>
          <cell r="B551">
            <v>80</v>
          </cell>
          <cell r="C551" t="str">
            <v>ppl</v>
          </cell>
          <cell r="D551">
            <v>39092</v>
          </cell>
          <cell r="E551">
            <v>39097</v>
          </cell>
          <cell r="F551" t="str">
            <v>P</v>
          </cell>
          <cell r="G551">
            <v>20000</v>
          </cell>
          <cell r="H551">
            <v>238</v>
          </cell>
          <cell r="I551">
            <v>4760000</v>
          </cell>
          <cell r="J551">
            <v>952</v>
          </cell>
          <cell r="K551">
            <v>4760952</v>
          </cell>
          <cell r="L551">
            <v>0</v>
          </cell>
          <cell r="M551">
            <v>4760</v>
          </cell>
          <cell r="N551">
            <v>0</v>
          </cell>
          <cell r="O551">
            <v>4765712</v>
          </cell>
          <cell r="P551">
            <v>4765712</v>
          </cell>
          <cell r="Q551">
            <v>0</v>
          </cell>
          <cell r="R551" t="str">
            <v>foundation</v>
          </cell>
          <cell r="S551" t="str">
            <v>JAN</v>
          </cell>
        </row>
        <row r="552">
          <cell r="A552">
            <v>546</v>
          </cell>
          <cell r="B552">
            <v>84</v>
          </cell>
          <cell r="C552" t="str">
            <v>dgkc</v>
          </cell>
          <cell r="D552">
            <v>39092</v>
          </cell>
          <cell r="E552">
            <v>39097</v>
          </cell>
          <cell r="F552" t="str">
            <v>P</v>
          </cell>
          <cell r="G552">
            <v>20000</v>
          </cell>
          <cell r="H552">
            <v>66.900000000000006</v>
          </cell>
          <cell r="I552">
            <v>1338000</v>
          </cell>
          <cell r="J552">
            <v>267.60000000000002</v>
          </cell>
          <cell r="K552">
            <v>1338267.6000000001</v>
          </cell>
          <cell r="L552">
            <v>0</v>
          </cell>
          <cell r="M552">
            <v>2007.1</v>
          </cell>
          <cell r="N552">
            <v>0</v>
          </cell>
          <cell r="O552">
            <v>1340274.7000000002</v>
          </cell>
          <cell r="P552">
            <v>1340274.7000000002</v>
          </cell>
          <cell r="Q552">
            <v>0</v>
          </cell>
          <cell r="R552" t="str">
            <v>DJM Sec</v>
          </cell>
          <cell r="S552" t="str">
            <v>JAN</v>
          </cell>
        </row>
        <row r="553">
          <cell r="A553">
            <v>547</v>
          </cell>
          <cell r="B553">
            <v>84</v>
          </cell>
          <cell r="C553" t="str">
            <v>pso</v>
          </cell>
          <cell r="D553">
            <v>39092</v>
          </cell>
          <cell r="E553">
            <v>39097</v>
          </cell>
          <cell r="F553" t="str">
            <v>P</v>
          </cell>
          <cell r="G553">
            <v>10000</v>
          </cell>
          <cell r="H553">
            <v>306.5</v>
          </cell>
          <cell r="I553">
            <v>3065000</v>
          </cell>
          <cell r="J553">
            <v>613</v>
          </cell>
          <cell r="K553">
            <v>3065613</v>
          </cell>
          <cell r="L553">
            <v>0</v>
          </cell>
          <cell r="M553">
            <v>0</v>
          </cell>
          <cell r="N553">
            <v>0</v>
          </cell>
          <cell r="O553">
            <v>3065613</v>
          </cell>
          <cell r="P553">
            <v>3065613</v>
          </cell>
          <cell r="Q553">
            <v>0</v>
          </cell>
          <cell r="R553" t="str">
            <v>growth</v>
          </cell>
          <cell r="S553" t="str">
            <v>JAN</v>
          </cell>
        </row>
        <row r="554">
          <cell r="A554">
            <v>548</v>
          </cell>
          <cell r="B554">
            <v>82</v>
          </cell>
          <cell r="C554" t="str">
            <v>pso</v>
          </cell>
          <cell r="D554">
            <v>39092</v>
          </cell>
          <cell r="E554">
            <v>39097</v>
          </cell>
          <cell r="F554" t="str">
            <v>S</v>
          </cell>
          <cell r="G554">
            <v>-10000</v>
          </cell>
          <cell r="H554">
            <v>-309.5</v>
          </cell>
          <cell r="I554">
            <v>-3095000</v>
          </cell>
          <cell r="J554">
            <v>309.5</v>
          </cell>
          <cell r="K554">
            <v>-3094690.5</v>
          </cell>
          <cell r="L554">
            <v>0</v>
          </cell>
          <cell r="M554">
            <v>3095</v>
          </cell>
          <cell r="N554">
            <v>309.5</v>
          </cell>
          <cell r="O554">
            <v>-3095000</v>
          </cell>
          <cell r="P554">
            <v>-3065613</v>
          </cell>
          <cell r="Q554">
            <v>29387</v>
          </cell>
          <cell r="R554" t="str">
            <v>growth</v>
          </cell>
          <cell r="S554" t="str">
            <v>JAN</v>
          </cell>
        </row>
        <row r="555">
          <cell r="A555">
            <v>549</v>
          </cell>
          <cell r="B555">
            <v>86</v>
          </cell>
          <cell r="C555" t="str">
            <v>nbp</v>
          </cell>
          <cell r="D555">
            <v>39092</v>
          </cell>
          <cell r="E555">
            <v>39097</v>
          </cell>
          <cell r="F555" t="str">
            <v>P</v>
          </cell>
          <cell r="G555">
            <v>10000</v>
          </cell>
          <cell r="H555">
            <v>252</v>
          </cell>
          <cell r="I555">
            <v>2520000</v>
          </cell>
          <cell r="J555">
            <v>504</v>
          </cell>
          <cell r="K555">
            <v>2520504</v>
          </cell>
          <cell r="L555">
            <v>0</v>
          </cell>
          <cell r="M555">
            <v>2520</v>
          </cell>
          <cell r="N555">
            <v>0</v>
          </cell>
          <cell r="O555">
            <v>2523024</v>
          </cell>
          <cell r="P555">
            <v>2523024</v>
          </cell>
          <cell r="Q555">
            <v>0</v>
          </cell>
          <cell r="R555" t="str">
            <v>js</v>
          </cell>
          <cell r="S555" t="str">
            <v>JAN</v>
          </cell>
        </row>
        <row r="556">
          <cell r="A556">
            <v>550</v>
          </cell>
          <cell r="B556">
            <v>85</v>
          </cell>
          <cell r="C556" t="str">
            <v>nbp</v>
          </cell>
          <cell r="D556">
            <v>39092</v>
          </cell>
          <cell r="E556">
            <v>39097</v>
          </cell>
          <cell r="F556" t="str">
            <v>S</v>
          </cell>
          <cell r="G556">
            <v>-10000</v>
          </cell>
          <cell r="H556">
            <v>-254</v>
          </cell>
          <cell r="I556">
            <v>-2540000</v>
          </cell>
          <cell r="J556">
            <v>254</v>
          </cell>
          <cell r="K556">
            <v>-2539746</v>
          </cell>
          <cell r="L556">
            <v>0</v>
          </cell>
          <cell r="M556">
            <v>0</v>
          </cell>
          <cell r="N556">
            <v>254</v>
          </cell>
          <cell r="O556">
            <v>-2540000</v>
          </cell>
          <cell r="P556">
            <v>-2523024</v>
          </cell>
          <cell r="Q556">
            <v>16976</v>
          </cell>
          <cell r="R556" t="str">
            <v>JS</v>
          </cell>
          <cell r="S556" t="str">
            <v>JAN</v>
          </cell>
        </row>
        <row r="557">
          <cell r="A557">
            <v>551</v>
          </cell>
          <cell r="B557">
            <v>78</v>
          </cell>
          <cell r="C557" t="str">
            <v>mcb</v>
          </cell>
          <cell r="D557">
            <v>39092</v>
          </cell>
          <cell r="E557">
            <v>39097</v>
          </cell>
          <cell r="F557" t="str">
            <v>P</v>
          </cell>
          <cell r="G557">
            <v>20000</v>
          </cell>
          <cell r="H557">
            <v>260</v>
          </cell>
          <cell r="I557">
            <v>5200000</v>
          </cell>
          <cell r="J557">
            <v>1040</v>
          </cell>
          <cell r="K557">
            <v>5201040</v>
          </cell>
          <cell r="L557">
            <v>0</v>
          </cell>
          <cell r="M557">
            <v>0</v>
          </cell>
          <cell r="N557">
            <v>0</v>
          </cell>
          <cell r="O557">
            <v>5201040</v>
          </cell>
          <cell r="P557">
            <v>5201040</v>
          </cell>
          <cell r="Q557">
            <v>0</v>
          </cell>
          <cell r="R557" t="str">
            <v>ORIX</v>
          </cell>
          <cell r="S557" t="str">
            <v>JAN</v>
          </cell>
        </row>
        <row r="558">
          <cell r="A558">
            <v>552</v>
          </cell>
          <cell r="B558">
            <v>81</v>
          </cell>
          <cell r="C558" t="str">
            <v>ogdc</v>
          </cell>
          <cell r="D558">
            <v>39092</v>
          </cell>
          <cell r="E558">
            <v>39097</v>
          </cell>
          <cell r="F558" t="str">
            <v>P</v>
          </cell>
          <cell r="G558">
            <v>10000</v>
          </cell>
          <cell r="H558">
            <v>118.3</v>
          </cell>
          <cell r="I558">
            <v>1183000</v>
          </cell>
          <cell r="J558">
            <v>236.60000000000002</v>
          </cell>
          <cell r="K558">
            <v>1183236.6000000001</v>
          </cell>
          <cell r="L558">
            <v>0</v>
          </cell>
          <cell r="M558">
            <v>1183</v>
          </cell>
          <cell r="N558">
            <v>0</v>
          </cell>
          <cell r="O558">
            <v>1184419.6000000001</v>
          </cell>
          <cell r="P558">
            <v>1184419.6000000001</v>
          </cell>
          <cell r="Q558">
            <v>0</v>
          </cell>
          <cell r="R558" t="str">
            <v>growth</v>
          </cell>
          <cell r="S558" t="str">
            <v>JAN</v>
          </cell>
        </row>
        <row r="559">
          <cell r="A559">
            <v>553</v>
          </cell>
          <cell r="B559">
            <v>75</v>
          </cell>
          <cell r="C559" t="str">
            <v>mcb</v>
          </cell>
          <cell r="D559">
            <v>39092</v>
          </cell>
          <cell r="E559">
            <v>39097</v>
          </cell>
          <cell r="F559" t="str">
            <v>P</v>
          </cell>
          <cell r="G559">
            <v>20000</v>
          </cell>
          <cell r="H559">
            <v>261.5</v>
          </cell>
          <cell r="I559">
            <v>5230000</v>
          </cell>
          <cell r="J559">
            <v>1046</v>
          </cell>
          <cell r="K559">
            <v>5231046</v>
          </cell>
          <cell r="L559">
            <v>0</v>
          </cell>
          <cell r="M559">
            <v>0</v>
          </cell>
          <cell r="N559">
            <v>0</v>
          </cell>
          <cell r="O559">
            <v>5231046</v>
          </cell>
          <cell r="P559">
            <v>5231046</v>
          </cell>
          <cell r="Q559">
            <v>0</v>
          </cell>
          <cell r="R559" t="str">
            <v>growth</v>
          </cell>
          <cell r="S559" t="str">
            <v>JAN</v>
          </cell>
        </row>
        <row r="560">
          <cell r="A560">
            <v>554</v>
          </cell>
          <cell r="B560">
            <v>88</v>
          </cell>
          <cell r="C560" t="str">
            <v>NBP</v>
          </cell>
          <cell r="D560">
            <v>39092</v>
          </cell>
          <cell r="E560">
            <v>39097</v>
          </cell>
          <cell r="F560" t="str">
            <v>P</v>
          </cell>
          <cell r="G560">
            <v>10000</v>
          </cell>
          <cell r="H560">
            <v>252</v>
          </cell>
          <cell r="I560">
            <v>2520000</v>
          </cell>
          <cell r="J560">
            <v>504</v>
          </cell>
          <cell r="K560">
            <v>2520504</v>
          </cell>
          <cell r="L560">
            <v>0</v>
          </cell>
          <cell r="M560">
            <v>0</v>
          </cell>
          <cell r="N560">
            <v>0</v>
          </cell>
          <cell r="O560">
            <v>2520504</v>
          </cell>
          <cell r="P560">
            <v>2520504</v>
          </cell>
          <cell r="Q560">
            <v>0</v>
          </cell>
          <cell r="R560" t="str">
            <v>LIVE</v>
          </cell>
          <cell r="S560" t="str">
            <v>JAN</v>
          </cell>
        </row>
        <row r="561">
          <cell r="A561">
            <v>555</v>
          </cell>
          <cell r="B561">
            <v>89</v>
          </cell>
          <cell r="C561" t="str">
            <v>dgkc</v>
          </cell>
          <cell r="D561">
            <v>39092</v>
          </cell>
          <cell r="E561">
            <v>39097</v>
          </cell>
          <cell r="F561" t="str">
            <v>P</v>
          </cell>
          <cell r="G561">
            <v>10000</v>
          </cell>
          <cell r="H561">
            <v>67.75</v>
          </cell>
          <cell r="I561">
            <v>677500</v>
          </cell>
          <cell r="J561">
            <v>135.5</v>
          </cell>
          <cell r="K561">
            <v>677635.5</v>
          </cell>
          <cell r="L561">
            <v>0</v>
          </cell>
          <cell r="M561">
            <v>1500</v>
          </cell>
          <cell r="N561">
            <v>0</v>
          </cell>
          <cell r="O561">
            <v>679135.5</v>
          </cell>
          <cell r="P561">
            <v>679135.5</v>
          </cell>
          <cell r="Q561">
            <v>0</v>
          </cell>
          <cell r="R561" t="str">
            <v>live</v>
          </cell>
          <cell r="S561" t="str">
            <v>JAN</v>
          </cell>
        </row>
        <row r="562">
          <cell r="A562">
            <v>556</v>
          </cell>
          <cell r="B562">
            <v>87</v>
          </cell>
          <cell r="C562" t="str">
            <v>nbp</v>
          </cell>
          <cell r="D562">
            <v>39092</v>
          </cell>
          <cell r="E562">
            <v>39097</v>
          </cell>
          <cell r="F562" t="str">
            <v>S</v>
          </cell>
          <cell r="G562">
            <v>-10000</v>
          </cell>
          <cell r="H562">
            <v>-254</v>
          </cell>
          <cell r="I562">
            <v>-2540000</v>
          </cell>
          <cell r="J562">
            <v>254</v>
          </cell>
          <cell r="K562">
            <v>-2539746</v>
          </cell>
          <cell r="L562">
            <v>0</v>
          </cell>
          <cell r="M562">
            <v>1000</v>
          </cell>
          <cell r="N562">
            <v>254</v>
          </cell>
          <cell r="O562">
            <v>-2540000</v>
          </cell>
          <cell r="P562">
            <v>-2520504</v>
          </cell>
          <cell r="Q562">
            <v>19496</v>
          </cell>
          <cell r="R562" t="str">
            <v>LIVE</v>
          </cell>
          <cell r="S562" t="str">
            <v>JAN</v>
          </cell>
        </row>
        <row r="563">
          <cell r="A563">
            <v>557</v>
          </cell>
          <cell r="B563">
            <v>79</v>
          </cell>
          <cell r="C563" t="str">
            <v>MCB</v>
          </cell>
          <cell r="D563">
            <v>39092</v>
          </cell>
          <cell r="E563">
            <v>39097</v>
          </cell>
          <cell r="F563" t="str">
            <v>S</v>
          </cell>
          <cell r="G563">
            <v>-30000</v>
          </cell>
          <cell r="H563">
            <v>-263</v>
          </cell>
          <cell r="I563">
            <v>-7890000</v>
          </cell>
          <cell r="J563">
            <v>789</v>
          </cell>
          <cell r="K563">
            <v>-7889211</v>
          </cell>
          <cell r="L563">
            <v>0</v>
          </cell>
          <cell r="M563">
            <v>7890</v>
          </cell>
          <cell r="N563">
            <v>263</v>
          </cell>
          <cell r="O563">
            <v>-7890000</v>
          </cell>
          <cell r="P563">
            <v>-7820886</v>
          </cell>
          <cell r="Q563">
            <v>69114</v>
          </cell>
          <cell r="R563" t="str">
            <v>ORIX</v>
          </cell>
          <cell r="S563" t="str">
            <v>JAN</v>
          </cell>
        </row>
        <row r="564">
          <cell r="A564">
            <v>558</v>
          </cell>
          <cell r="B564">
            <v>76</v>
          </cell>
          <cell r="C564" t="str">
            <v>MCB</v>
          </cell>
          <cell r="D564">
            <v>39092</v>
          </cell>
          <cell r="E564">
            <v>39097</v>
          </cell>
          <cell r="F564" t="str">
            <v>S</v>
          </cell>
          <cell r="G564">
            <v>-30000</v>
          </cell>
          <cell r="H564">
            <v>-262.66666666666669</v>
          </cell>
          <cell r="I564">
            <v>-7880000</v>
          </cell>
          <cell r="J564">
            <v>788</v>
          </cell>
          <cell r="K564">
            <v>-7879212</v>
          </cell>
          <cell r="L564">
            <v>0</v>
          </cell>
          <cell r="M564">
            <v>7880</v>
          </cell>
          <cell r="N564">
            <v>262.66666666666669</v>
          </cell>
          <cell r="O564">
            <v>-7880000</v>
          </cell>
          <cell r="P564">
            <v>-7820886</v>
          </cell>
          <cell r="Q564">
            <v>59114</v>
          </cell>
          <cell r="R564" t="str">
            <v>GROWTH</v>
          </cell>
          <cell r="S564" t="str">
            <v>JAN</v>
          </cell>
        </row>
        <row r="565">
          <cell r="A565">
            <v>559</v>
          </cell>
          <cell r="B565">
            <v>107</v>
          </cell>
          <cell r="C565" t="str">
            <v>MCB</v>
          </cell>
          <cell r="D565">
            <v>39093</v>
          </cell>
          <cell r="E565">
            <v>39098</v>
          </cell>
          <cell r="F565" t="str">
            <v>P</v>
          </cell>
          <cell r="G565">
            <v>30000</v>
          </cell>
          <cell r="H565">
            <v>260.33333333333331</v>
          </cell>
          <cell r="I565">
            <v>7810000</v>
          </cell>
          <cell r="J565">
            <v>1562</v>
          </cell>
          <cell r="K565">
            <v>7811562</v>
          </cell>
          <cell r="L565">
            <v>0</v>
          </cell>
          <cell r="M565">
            <v>0</v>
          </cell>
          <cell r="N565">
            <v>0</v>
          </cell>
          <cell r="O565">
            <v>7811562</v>
          </cell>
          <cell r="P565">
            <v>7811562</v>
          </cell>
          <cell r="Q565">
            <v>0</v>
          </cell>
          <cell r="R565" t="str">
            <v>TAURUS</v>
          </cell>
          <cell r="S565" t="str">
            <v>JAN</v>
          </cell>
        </row>
        <row r="566">
          <cell r="A566">
            <v>560</v>
          </cell>
          <cell r="B566">
            <v>106</v>
          </cell>
          <cell r="C566" t="str">
            <v>MCB</v>
          </cell>
          <cell r="D566">
            <v>39093</v>
          </cell>
          <cell r="E566">
            <v>39098</v>
          </cell>
          <cell r="F566" t="str">
            <v>S</v>
          </cell>
          <cell r="G566">
            <v>-30000</v>
          </cell>
          <cell r="H566">
            <v>-262.33333333333331</v>
          </cell>
          <cell r="I566">
            <v>-7870000</v>
          </cell>
          <cell r="J566">
            <v>787</v>
          </cell>
          <cell r="K566">
            <v>-7869213</v>
          </cell>
          <cell r="L566">
            <v>0</v>
          </cell>
          <cell r="M566">
            <v>7870</v>
          </cell>
          <cell r="N566">
            <v>262.33333333333331</v>
          </cell>
          <cell r="O566">
            <v>-7870000</v>
          </cell>
          <cell r="P566">
            <v>-7811562</v>
          </cell>
          <cell r="Q566">
            <v>58438</v>
          </cell>
          <cell r="R566" t="str">
            <v>TAURUS</v>
          </cell>
          <cell r="S566" t="str">
            <v>JAN</v>
          </cell>
        </row>
        <row r="567">
          <cell r="A567">
            <v>561</v>
          </cell>
          <cell r="B567">
            <v>108</v>
          </cell>
          <cell r="C567" t="str">
            <v>BOP</v>
          </cell>
          <cell r="D567">
            <v>39093</v>
          </cell>
          <cell r="E567">
            <v>39098</v>
          </cell>
          <cell r="F567" t="str">
            <v>P</v>
          </cell>
          <cell r="G567">
            <v>16900</v>
          </cell>
          <cell r="H567">
            <v>105</v>
          </cell>
          <cell r="I567">
            <v>1774500</v>
          </cell>
          <cell r="J567">
            <v>354.90000000000003</v>
          </cell>
          <cell r="K567">
            <v>1774854.9</v>
          </cell>
          <cell r="L567">
            <v>0</v>
          </cell>
          <cell r="M567">
            <v>1774.5</v>
          </cell>
          <cell r="N567">
            <v>0</v>
          </cell>
          <cell r="O567">
            <v>1776629.4</v>
          </cell>
          <cell r="P567">
            <v>1776629.4</v>
          </cell>
          <cell r="Q567">
            <v>0</v>
          </cell>
          <cell r="R567" t="str">
            <v>akd</v>
          </cell>
          <cell r="S567" t="str">
            <v>JAN</v>
          </cell>
        </row>
        <row r="568">
          <cell r="A568">
            <v>562</v>
          </cell>
          <cell r="B568">
            <v>103</v>
          </cell>
          <cell r="C568" t="str">
            <v>bop</v>
          </cell>
          <cell r="D568">
            <v>39093</v>
          </cell>
          <cell r="E568">
            <v>39098</v>
          </cell>
          <cell r="F568" t="str">
            <v>S</v>
          </cell>
          <cell r="G568">
            <v>-16900</v>
          </cell>
          <cell r="H568">
            <v>-106.5</v>
          </cell>
          <cell r="I568">
            <v>-1799850</v>
          </cell>
          <cell r="J568">
            <v>179.98500000000001</v>
          </cell>
          <cell r="K568">
            <v>-1799670.0149999999</v>
          </cell>
          <cell r="L568">
            <v>0</v>
          </cell>
          <cell r="M568">
            <v>0</v>
          </cell>
          <cell r="N568">
            <v>106.5</v>
          </cell>
          <cell r="O568">
            <v>-1799850</v>
          </cell>
          <cell r="P568">
            <v>-1776629.4</v>
          </cell>
          <cell r="Q568">
            <v>23220.600000000093</v>
          </cell>
          <cell r="R568" t="str">
            <v>akd</v>
          </cell>
          <cell r="S568" t="str">
            <v>JAN</v>
          </cell>
        </row>
        <row r="569">
          <cell r="A569">
            <v>562</v>
          </cell>
          <cell r="B569">
            <v>102</v>
          </cell>
          <cell r="C569" t="str">
            <v>pso</v>
          </cell>
          <cell r="D569">
            <v>39093</v>
          </cell>
          <cell r="E569">
            <v>39098</v>
          </cell>
          <cell r="F569" t="str">
            <v>P</v>
          </cell>
          <cell r="G569">
            <v>10000</v>
          </cell>
          <cell r="H569">
            <v>306.05</v>
          </cell>
          <cell r="I569">
            <v>3060500</v>
          </cell>
          <cell r="J569">
            <v>612.1</v>
          </cell>
          <cell r="K569">
            <v>3061112.1</v>
          </cell>
          <cell r="L569">
            <v>0</v>
          </cell>
          <cell r="M569">
            <v>3060.5</v>
          </cell>
          <cell r="N569">
            <v>0</v>
          </cell>
          <cell r="O569">
            <v>3064172.6</v>
          </cell>
          <cell r="P569">
            <v>3064172.6</v>
          </cell>
          <cell r="Q569">
            <v>0</v>
          </cell>
          <cell r="R569" t="str">
            <v>growth</v>
          </cell>
          <cell r="S569" t="str">
            <v>JAN</v>
          </cell>
        </row>
        <row r="570">
          <cell r="A570">
            <v>563</v>
          </cell>
          <cell r="B570">
            <v>104</v>
          </cell>
          <cell r="C570" t="str">
            <v>pol</v>
          </cell>
          <cell r="D570">
            <v>39093</v>
          </cell>
          <cell r="E570">
            <v>39098</v>
          </cell>
          <cell r="F570" t="str">
            <v>P</v>
          </cell>
          <cell r="G570">
            <v>20000</v>
          </cell>
          <cell r="H570">
            <v>345.80700000000002</v>
          </cell>
          <cell r="I570">
            <v>6916140</v>
          </cell>
          <cell r="J570">
            <v>1383.2280000000001</v>
          </cell>
          <cell r="K570">
            <v>6917523.2280000001</v>
          </cell>
          <cell r="L570">
            <v>0</v>
          </cell>
          <cell r="M570">
            <v>6916.41</v>
          </cell>
          <cell r="N570">
            <v>0</v>
          </cell>
          <cell r="O570">
            <v>6924439.6380000003</v>
          </cell>
          <cell r="P570">
            <v>6924439.6380000003</v>
          </cell>
          <cell r="Q570">
            <v>0</v>
          </cell>
          <cell r="R570" t="str">
            <v>ifsl</v>
          </cell>
          <cell r="S570" t="str">
            <v>JAN</v>
          </cell>
        </row>
        <row r="571">
          <cell r="A571">
            <v>564</v>
          </cell>
          <cell r="B571">
            <v>105</v>
          </cell>
          <cell r="C571" t="str">
            <v>PPL</v>
          </cell>
          <cell r="D571">
            <v>39093</v>
          </cell>
          <cell r="E571">
            <v>39098</v>
          </cell>
          <cell r="F571" t="str">
            <v>S</v>
          </cell>
          <cell r="G571">
            <v>-1400</v>
          </cell>
          <cell r="H571">
            <v>-238.95</v>
          </cell>
          <cell r="I571">
            <v>-334530</v>
          </cell>
          <cell r="J571">
            <v>33.453000000000003</v>
          </cell>
          <cell r="K571">
            <v>-334496.54700000002</v>
          </cell>
          <cell r="L571">
            <v>0</v>
          </cell>
          <cell r="M571">
            <v>334.53</v>
          </cell>
          <cell r="N571">
            <v>238.95</v>
          </cell>
          <cell r="O571">
            <v>-334530</v>
          </cell>
          <cell r="P571">
            <v>-339366.72</v>
          </cell>
          <cell r="Q571">
            <v>-4836.7199999999721</v>
          </cell>
          <cell r="R571" t="str">
            <v>FNE</v>
          </cell>
          <cell r="S571" t="str">
            <v>JAN</v>
          </cell>
        </row>
        <row r="572">
          <cell r="A572">
            <v>565</v>
          </cell>
          <cell r="B572">
            <v>116</v>
          </cell>
          <cell r="C572" t="str">
            <v>PSO</v>
          </cell>
          <cell r="D572">
            <v>39094</v>
          </cell>
          <cell r="E572">
            <v>39099</v>
          </cell>
          <cell r="F572" t="str">
            <v>P</v>
          </cell>
          <cell r="G572">
            <v>2100</v>
          </cell>
          <cell r="H572">
            <v>305.14999999999998</v>
          </cell>
          <cell r="I572">
            <v>640815</v>
          </cell>
          <cell r="J572">
            <v>128.16300000000001</v>
          </cell>
          <cell r="K572">
            <v>640943.16299999994</v>
          </cell>
          <cell r="L572">
            <v>0</v>
          </cell>
          <cell r="M572">
            <v>640.81500000000005</v>
          </cell>
          <cell r="N572">
            <v>0</v>
          </cell>
          <cell r="O572">
            <v>641583.97799999989</v>
          </cell>
          <cell r="P572">
            <v>641583.97799999989</v>
          </cell>
          <cell r="Q572">
            <v>0</v>
          </cell>
          <cell r="R572" t="str">
            <v>fne</v>
          </cell>
          <cell r="S572" t="str">
            <v>JAN</v>
          </cell>
        </row>
        <row r="573">
          <cell r="A573">
            <v>566</v>
          </cell>
          <cell r="B573">
            <v>119</v>
          </cell>
          <cell r="C573" t="str">
            <v>PSO</v>
          </cell>
          <cell r="D573">
            <v>39094</v>
          </cell>
          <cell r="E573">
            <v>39099</v>
          </cell>
          <cell r="F573" t="str">
            <v>P</v>
          </cell>
          <cell r="G573">
            <v>10000</v>
          </cell>
          <cell r="H573">
            <v>306</v>
          </cell>
          <cell r="I573">
            <v>3060000</v>
          </cell>
          <cell r="J573">
            <v>612</v>
          </cell>
          <cell r="K573">
            <v>3060612</v>
          </cell>
          <cell r="L573">
            <v>0</v>
          </cell>
          <cell r="M573">
            <v>1000</v>
          </cell>
          <cell r="N573">
            <v>0</v>
          </cell>
          <cell r="O573">
            <v>3061612</v>
          </cell>
          <cell r="P573">
            <v>3061612</v>
          </cell>
          <cell r="Q573">
            <v>0</v>
          </cell>
          <cell r="R573" t="str">
            <v>LIVE</v>
          </cell>
          <cell r="S573" t="str">
            <v>JAN</v>
          </cell>
        </row>
        <row r="574">
          <cell r="A574">
            <v>567</v>
          </cell>
          <cell r="B574">
            <v>121</v>
          </cell>
          <cell r="C574" t="str">
            <v>ECP</v>
          </cell>
          <cell r="D574">
            <v>39094</v>
          </cell>
          <cell r="E574">
            <v>39099</v>
          </cell>
          <cell r="F574" t="str">
            <v>S</v>
          </cell>
          <cell r="G574">
            <v>-10000</v>
          </cell>
          <cell r="H574">
            <v>-180</v>
          </cell>
          <cell r="I574">
            <v>-1800000</v>
          </cell>
          <cell r="J574">
            <v>180</v>
          </cell>
          <cell r="K574">
            <v>-1799820</v>
          </cell>
          <cell r="L574">
            <v>0</v>
          </cell>
          <cell r="M574">
            <v>1800</v>
          </cell>
          <cell r="N574">
            <v>180</v>
          </cell>
          <cell r="O574">
            <v>-1800000</v>
          </cell>
          <cell r="P574">
            <v>-1788006</v>
          </cell>
          <cell r="Q574">
            <v>11994</v>
          </cell>
          <cell r="R574" t="str">
            <v>foundation</v>
          </cell>
          <cell r="S574" t="str">
            <v>JAN</v>
          </cell>
        </row>
        <row r="575">
          <cell r="A575">
            <v>568</v>
          </cell>
          <cell r="B575">
            <v>118</v>
          </cell>
          <cell r="C575" t="str">
            <v>mcb</v>
          </cell>
          <cell r="D575">
            <v>39094</v>
          </cell>
          <cell r="E575">
            <v>39099</v>
          </cell>
          <cell r="F575" t="str">
            <v>S</v>
          </cell>
          <cell r="G575">
            <v>-28600</v>
          </cell>
          <cell r="H575">
            <v>-263.45454545454544</v>
          </cell>
          <cell r="I575">
            <v>-7534800</v>
          </cell>
          <cell r="J575">
            <v>753.48</v>
          </cell>
          <cell r="K575">
            <v>-7534046.5199999996</v>
          </cell>
          <cell r="L575">
            <v>0</v>
          </cell>
          <cell r="M575">
            <v>7534.8</v>
          </cell>
          <cell r="N575">
            <v>263.45454545454544</v>
          </cell>
          <cell r="O575">
            <v>-7534800</v>
          </cell>
          <cell r="P575">
            <v>-7455908.46</v>
          </cell>
          <cell r="Q575">
            <v>78891.540000000037</v>
          </cell>
          <cell r="R575" t="str">
            <v>fcel</v>
          </cell>
          <cell r="S575" t="str">
            <v>JAN</v>
          </cell>
        </row>
        <row r="576">
          <cell r="A576">
            <v>569</v>
          </cell>
          <cell r="B576">
            <v>115</v>
          </cell>
          <cell r="C576" t="str">
            <v>ppl</v>
          </cell>
          <cell r="D576">
            <v>39094</v>
          </cell>
          <cell r="E576">
            <v>39099</v>
          </cell>
          <cell r="F576" t="str">
            <v>S</v>
          </cell>
          <cell r="G576">
            <v>-50000</v>
          </cell>
          <cell r="H576">
            <v>-240.79</v>
          </cell>
          <cell r="I576">
            <v>-12039500</v>
          </cell>
          <cell r="J576">
            <v>1203.95</v>
          </cell>
          <cell r="K576">
            <v>-12038296.050000001</v>
          </cell>
          <cell r="L576">
            <v>0</v>
          </cell>
          <cell r="M576">
            <v>12039.5</v>
          </cell>
          <cell r="N576">
            <v>240.79</v>
          </cell>
          <cell r="O576">
            <v>-12039500</v>
          </cell>
          <cell r="P576">
            <v>-12120240</v>
          </cell>
          <cell r="Q576">
            <v>-80740</v>
          </cell>
          <cell r="R576" t="str">
            <v>growth</v>
          </cell>
          <cell r="S576" t="str">
            <v>JAN</v>
          </cell>
        </row>
        <row r="577">
          <cell r="A577">
            <v>570</v>
          </cell>
          <cell r="B577">
            <v>114</v>
          </cell>
          <cell r="C577" t="str">
            <v>BOP</v>
          </cell>
          <cell r="D577">
            <v>39094</v>
          </cell>
          <cell r="E577">
            <v>39099</v>
          </cell>
          <cell r="F577" t="str">
            <v>S</v>
          </cell>
          <cell r="G577">
            <v>-55000</v>
          </cell>
          <cell r="H577">
            <v>-107.32727272727273</v>
          </cell>
          <cell r="I577">
            <v>-5903000</v>
          </cell>
          <cell r="J577">
            <v>590.30000000000007</v>
          </cell>
          <cell r="K577">
            <v>-5902409.7000000002</v>
          </cell>
          <cell r="L577">
            <v>0</v>
          </cell>
          <cell r="M577">
            <v>5903</v>
          </cell>
          <cell r="N577">
            <v>107.32727272727273</v>
          </cell>
          <cell r="O577">
            <v>-5903000</v>
          </cell>
          <cell r="P577">
            <v>-5792352.5</v>
          </cell>
          <cell r="Q577">
            <v>110647.5</v>
          </cell>
          <cell r="R577" t="str">
            <v>growth</v>
          </cell>
          <cell r="S577" t="str">
            <v>JAN</v>
          </cell>
        </row>
        <row r="578">
          <cell r="A578">
            <v>571</v>
          </cell>
          <cell r="B578">
            <v>120</v>
          </cell>
          <cell r="C578" t="str">
            <v>nbp</v>
          </cell>
          <cell r="D578">
            <v>39094</v>
          </cell>
          <cell r="E578">
            <v>39099</v>
          </cell>
          <cell r="F578" t="str">
            <v>S</v>
          </cell>
          <cell r="G578">
            <v>-30000</v>
          </cell>
          <cell r="H578">
            <v>-256.36666666666667</v>
          </cell>
          <cell r="I578">
            <v>-7691000</v>
          </cell>
          <cell r="J578">
            <v>769.1</v>
          </cell>
          <cell r="K578">
            <v>-7690230.9000000004</v>
          </cell>
          <cell r="L578">
            <v>0</v>
          </cell>
          <cell r="M578">
            <v>3000</v>
          </cell>
          <cell r="N578">
            <v>256.36666666666667</v>
          </cell>
          <cell r="O578">
            <v>-7691000</v>
          </cell>
          <cell r="P578">
            <v>-7945014</v>
          </cell>
          <cell r="Q578">
            <v>-254014</v>
          </cell>
          <cell r="R578" t="str">
            <v>live</v>
          </cell>
          <cell r="S578" t="str">
            <v>JAN</v>
          </cell>
        </row>
        <row r="579">
          <cell r="A579">
            <v>572</v>
          </cell>
          <cell r="B579">
            <v>127</v>
          </cell>
          <cell r="C579" t="str">
            <v>NBP</v>
          </cell>
          <cell r="D579">
            <v>39097</v>
          </cell>
          <cell r="E579">
            <v>39100</v>
          </cell>
          <cell r="F579" t="str">
            <v>P</v>
          </cell>
          <cell r="G579">
            <v>25000</v>
          </cell>
          <cell r="H579">
            <v>258</v>
          </cell>
          <cell r="I579">
            <v>6450000</v>
          </cell>
          <cell r="J579">
            <v>1290</v>
          </cell>
          <cell r="K579">
            <v>6451290</v>
          </cell>
          <cell r="L579">
            <v>0</v>
          </cell>
          <cell r="M579">
            <v>6450</v>
          </cell>
          <cell r="N579">
            <v>0</v>
          </cell>
          <cell r="O579">
            <v>6457740</v>
          </cell>
          <cell r="P579">
            <v>6457740</v>
          </cell>
          <cell r="Q579">
            <v>0</v>
          </cell>
          <cell r="R579" t="str">
            <v>FOUNDATION</v>
          </cell>
          <cell r="S579" t="str">
            <v>JAN</v>
          </cell>
        </row>
        <row r="580">
          <cell r="A580">
            <v>573</v>
          </cell>
          <cell r="B580">
            <v>131</v>
          </cell>
          <cell r="C580" t="str">
            <v>dgkc</v>
          </cell>
          <cell r="D580">
            <v>39097</v>
          </cell>
          <cell r="E580">
            <v>39100</v>
          </cell>
          <cell r="F580" t="str">
            <v>P</v>
          </cell>
          <cell r="G580">
            <v>15000</v>
          </cell>
          <cell r="H580">
            <v>68.099999999999994</v>
          </cell>
          <cell r="I580">
            <v>1021500</v>
          </cell>
          <cell r="J580">
            <v>204.3</v>
          </cell>
          <cell r="K580">
            <v>1021704.3</v>
          </cell>
          <cell r="L580">
            <v>0</v>
          </cell>
          <cell r="M580">
            <v>1532.25</v>
          </cell>
          <cell r="N580">
            <v>0</v>
          </cell>
          <cell r="O580">
            <v>1023236.55</v>
          </cell>
          <cell r="P580">
            <v>1023236.55</v>
          </cell>
          <cell r="Q580">
            <v>0</v>
          </cell>
          <cell r="R580" t="str">
            <v>growth</v>
          </cell>
          <cell r="S580" t="str">
            <v>JAN</v>
          </cell>
        </row>
        <row r="581">
          <cell r="A581">
            <v>574</v>
          </cell>
          <cell r="B581">
            <v>135</v>
          </cell>
          <cell r="C581" t="str">
            <v>MCB</v>
          </cell>
          <cell r="D581">
            <v>39097</v>
          </cell>
          <cell r="E581">
            <v>39100</v>
          </cell>
          <cell r="F581" t="str">
            <v>P</v>
          </cell>
          <cell r="G581">
            <v>20000</v>
          </cell>
          <cell r="H581">
            <v>262</v>
          </cell>
          <cell r="I581">
            <v>5240000</v>
          </cell>
          <cell r="J581">
            <v>1048</v>
          </cell>
          <cell r="K581">
            <v>5241048</v>
          </cell>
          <cell r="L581">
            <v>0</v>
          </cell>
          <cell r="M581">
            <v>5240</v>
          </cell>
          <cell r="N581">
            <v>0</v>
          </cell>
          <cell r="O581">
            <v>5246288</v>
          </cell>
          <cell r="P581">
            <v>5246288</v>
          </cell>
          <cell r="Q581">
            <v>0</v>
          </cell>
          <cell r="R581" t="str">
            <v>ifsl</v>
          </cell>
          <cell r="S581" t="str">
            <v>JAN</v>
          </cell>
        </row>
        <row r="582">
          <cell r="A582">
            <v>575</v>
          </cell>
          <cell r="B582">
            <v>128</v>
          </cell>
          <cell r="C582" t="str">
            <v>NBP</v>
          </cell>
          <cell r="D582">
            <v>39097</v>
          </cell>
          <cell r="E582">
            <v>39100</v>
          </cell>
          <cell r="F582" t="str">
            <v>S</v>
          </cell>
          <cell r="G582">
            <v>-10000</v>
          </cell>
          <cell r="H582">
            <v>-260</v>
          </cell>
          <cell r="I582">
            <v>-2600000</v>
          </cell>
          <cell r="J582">
            <v>260</v>
          </cell>
          <cell r="K582">
            <v>-2599740</v>
          </cell>
          <cell r="L582">
            <v>0</v>
          </cell>
          <cell r="M582">
            <v>0</v>
          </cell>
          <cell r="N582">
            <v>260</v>
          </cell>
          <cell r="O582">
            <v>-2600000</v>
          </cell>
          <cell r="P582">
            <v>-2638681</v>
          </cell>
          <cell r="Q582">
            <v>-38681</v>
          </cell>
          <cell r="R582" t="str">
            <v>foundation</v>
          </cell>
          <cell r="S582" t="str">
            <v>JAN</v>
          </cell>
        </row>
        <row r="583">
          <cell r="A583">
            <v>576</v>
          </cell>
          <cell r="B583">
            <v>126</v>
          </cell>
          <cell r="C583" t="str">
            <v>ppl</v>
          </cell>
          <cell r="D583">
            <v>39097</v>
          </cell>
          <cell r="E583">
            <v>39100</v>
          </cell>
          <cell r="F583" t="str">
            <v>S</v>
          </cell>
          <cell r="G583">
            <v>-10000</v>
          </cell>
          <cell r="H583">
            <v>-247</v>
          </cell>
          <cell r="I583">
            <v>-2470000</v>
          </cell>
          <cell r="J583">
            <v>247</v>
          </cell>
          <cell r="K583">
            <v>-2469753</v>
          </cell>
          <cell r="L583">
            <v>0</v>
          </cell>
          <cell r="M583">
            <v>4940</v>
          </cell>
          <cell r="N583">
            <v>247</v>
          </cell>
          <cell r="O583">
            <v>-2470000</v>
          </cell>
          <cell r="P583">
            <v>-2424047</v>
          </cell>
          <cell r="Q583">
            <v>45953</v>
          </cell>
          <cell r="R583" t="str">
            <v>ahl</v>
          </cell>
          <cell r="S583" t="str">
            <v>JAN</v>
          </cell>
        </row>
        <row r="584">
          <cell r="A584">
            <v>577</v>
          </cell>
          <cell r="B584">
            <v>134</v>
          </cell>
          <cell r="C584" t="str">
            <v>BOP</v>
          </cell>
          <cell r="D584">
            <v>39097</v>
          </cell>
          <cell r="E584">
            <v>39100</v>
          </cell>
          <cell r="F584" t="str">
            <v>S</v>
          </cell>
          <cell r="G584">
            <v>-25000</v>
          </cell>
          <cell r="H584">
            <v>-108</v>
          </cell>
          <cell r="I584">
            <v>-2700000</v>
          </cell>
          <cell r="J584">
            <v>270</v>
          </cell>
          <cell r="K584">
            <v>-2699730</v>
          </cell>
          <cell r="L584">
            <v>0</v>
          </cell>
          <cell r="M584">
            <v>2700</v>
          </cell>
          <cell r="N584">
            <v>108</v>
          </cell>
          <cell r="O584">
            <v>-2700000</v>
          </cell>
          <cell r="P584">
            <v>-2632890</v>
          </cell>
          <cell r="Q584">
            <v>67110</v>
          </cell>
          <cell r="R584" t="str">
            <v>TAURUS</v>
          </cell>
          <cell r="S584" t="str">
            <v>JAN</v>
          </cell>
        </row>
        <row r="585">
          <cell r="A585">
            <v>578</v>
          </cell>
          <cell r="B585">
            <v>129</v>
          </cell>
          <cell r="C585" t="str">
            <v>PSO</v>
          </cell>
          <cell r="D585">
            <v>39097</v>
          </cell>
          <cell r="E585">
            <v>39100</v>
          </cell>
          <cell r="F585" t="str">
            <v>S</v>
          </cell>
          <cell r="G585">
            <v>-15000</v>
          </cell>
          <cell r="H585">
            <v>-309.33333333333331</v>
          </cell>
          <cell r="I585">
            <v>-4640000</v>
          </cell>
          <cell r="J585">
            <v>464</v>
          </cell>
          <cell r="K585">
            <v>-4639536</v>
          </cell>
          <cell r="L585">
            <v>0</v>
          </cell>
          <cell r="M585">
            <v>4640</v>
          </cell>
          <cell r="N585">
            <v>309.33333333333331</v>
          </cell>
          <cell r="O585">
            <v>-4640000</v>
          </cell>
          <cell r="P585">
            <v>-4530958.5</v>
          </cell>
          <cell r="Q585">
            <v>109041.5</v>
          </cell>
          <cell r="R585" t="str">
            <v>FNE</v>
          </cell>
          <cell r="S585" t="str">
            <v>JAN</v>
          </cell>
        </row>
        <row r="586">
          <cell r="A586">
            <v>579</v>
          </cell>
          <cell r="B586">
            <v>130</v>
          </cell>
          <cell r="C586" t="str">
            <v>ppl</v>
          </cell>
          <cell r="D586">
            <v>39097</v>
          </cell>
          <cell r="E586">
            <v>39100</v>
          </cell>
          <cell r="F586" t="str">
            <v>S</v>
          </cell>
          <cell r="G586">
            <v>-35000</v>
          </cell>
          <cell r="H586">
            <v>-246.26428571428571</v>
          </cell>
          <cell r="I586">
            <v>-8619250</v>
          </cell>
          <cell r="J586">
            <v>861.92500000000007</v>
          </cell>
          <cell r="K586">
            <v>-8618388.0749999993</v>
          </cell>
          <cell r="L586">
            <v>0</v>
          </cell>
          <cell r="M586">
            <v>8619.25</v>
          </cell>
          <cell r="N586">
            <v>246.26428571428571</v>
          </cell>
          <cell r="O586">
            <v>-8619250</v>
          </cell>
          <cell r="P586">
            <v>-8484164.5</v>
          </cell>
          <cell r="Q586">
            <v>135085.5</v>
          </cell>
          <cell r="R586" t="str">
            <v>fne</v>
          </cell>
          <cell r="S586" t="str">
            <v>JAN</v>
          </cell>
        </row>
        <row r="587">
          <cell r="A587">
            <v>580</v>
          </cell>
          <cell r="B587">
            <v>142</v>
          </cell>
          <cell r="C587" t="str">
            <v>nbp</v>
          </cell>
          <cell r="D587">
            <v>39098</v>
          </cell>
          <cell r="E587">
            <v>39101</v>
          </cell>
          <cell r="F587" t="str">
            <v>P</v>
          </cell>
          <cell r="G587">
            <v>10000</v>
          </cell>
          <cell r="H587">
            <v>258.5</v>
          </cell>
          <cell r="I587">
            <v>2585000</v>
          </cell>
          <cell r="J587">
            <v>517</v>
          </cell>
          <cell r="K587">
            <v>2585517</v>
          </cell>
          <cell r="L587">
            <v>0</v>
          </cell>
          <cell r="M587">
            <v>0</v>
          </cell>
          <cell r="N587">
            <v>0</v>
          </cell>
          <cell r="O587">
            <v>2585517</v>
          </cell>
          <cell r="P587">
            <v>2585517</v>
          </cell>
          <cell r="Q587">
            <v>0</v>
          </cell>
          <cell r="R587" t="str">
            <v>Growth</v>
          </cell>
          <cell r="S587" t="str">
            <v>JAN</v>
          </cell>
        </row>
        <row r="588">
          <cell r="A588">
            <v>581</v>
          </cell>
          <cell r="B588">
            <v>142</v>
          </cell>
          <cell r="C588" t="str">
            <v>POL</v>
          </cell>
          <cell r="D588">
            <v>39098</v>
          </cell>
          <cell r="E588">
            <v>39101</v>
          </cell>
          <cell r="F588" t="str">
            <v>P</v>
          </cell>
          <cell r="G588">
            <v>10000</v>
          </cell>
          <cell r="H588">
            <v>344.93049999999999</v>
          </cell>
          <cell r="I588">
            <v>3449305</v>
          </cell>
          <cell r="J588">
            <v>689.86099999999999</v>
          </cell>
          <cell r="K588">
            <v>3449994.861</v>
          </cell>
          <cell r="L588">
            <v>0</v>
          </cell>
          <cell r="M588">
            <v>1000</v>
          </cell>
          <cell r="N588">
            <v>0</v>
          </cell>
          <cell r="O588">
            <v>3450994.861</v>
          </cell>
          <cell r="P588">
            <v>3450994.861</v>
          </cell>
          <cell r="Q588">
            <v>0</v>
          </cell>
          <cell r="R588" t="str">
            <v>LIVE</v>
          </cell>
          <cell r="S588" t="str">
            <v>JAN</v>
          </cell>
        </row>
        <row r="589">
          <cell r="A589">
            <v>582</v>
          </cell>
          <cell r="B589">
            <v>148</v>
          </cell>
          <cell r="C589" t="str">
            <v>ECP</v>
          </cell>
          <cell r="D589">
            <v>39098</v>
          </cell>
          <cell r="E589">
            <v>39101</v>
          </cell>
          <cell r="F589" t="str">
            <v>P</v>
          </cell>
          <cell r="G589">
            <v>1300</v>
          </cell>
          <cell r="H589">
            <v>178</v>
          </cell>
          <cell r="I589">
            <v>231400</v>
          </cell>
          <cell r="J589">
            <v>46.28</v>
          </cell>
          <cell r="K589">
            <v>231446.28</v>
          </cell>
          <cell r="L589">
            <v>0</v>
          </cell>
          <cell r="M589">
            <v>130</v>
          </cell>
          <cell r="N589">
            <v>0</v>
          </cell>
          <cell r="O589">
            <v>231576.28</v>
          </cell>
          <cell r="P589">
            <v>231576.28</v>
          </cell>
          <cell r="Q589">
            <v>0</v>
          </cell>
          <cell r="R589" t="str">
            <v>FPS</v>
          </cell>
          <cell r="S589" t="str">
            <v>JAN</v>
          </cell>
        </row>
        <row r="590">
          <cell r="A590">
            <v>582</v>
          </cell>
          <cell r="B590">
            <v>146</v>
          </cell>
          <cell r="C590" t="str">
            <v>bop</v>
          </cell>
          <cell r="D590">
            <v>39098</v>
          </cell>
          <cell r="E590">
            <v>39101</v>
          </cell>
          <cell r="F590" t="str">
            <v>S</v>
          </cell>
          <cell r="G590">
            <v>-25000</v>
          </cell>
          <cell r="H590">
            <v>-108.25</v>
          </cell>
          <cell r="I590">
            <v>-2706250</v>
          </cell>
          <cell r="J590">
            <v>270.625</v>
          </cell>
          <cell r="K590">
            <v>-2705979.375</v>
          </cell>
          <cell r="L590">
            <v>0</v>
          </cell>
          <cell r="M590">
            <v>5412.5</v>
          </cell>
          <cell r="N590">
            <v>108.25</v>
          </cell>
          <cell r="O590">
            <v>-2706250</v>
          </cell>
          <cell r="P590">
            <v>-2632890</v>
          </cell>
          <cell r="Q590">
            <v>73360</v>
          </cell>
          <cell r="R590" t="str">
            <v>ahl</v>
          </cell>
          <cell r="S590" t="str">
            <v>JAN</v>
          </cell>
        </row>
        <row r="591">
          <cell r="A591">
            <v>583</v>
          </cell>
          <cell r="B591">
            <v>140</v>
          </cell>
          <cell r="C591" t="str">
            <v>MCB</v>
          </cell>
          <cell r="D591">
            <v>39098</v>
          </cell>
          <cell r="E591">
            <v>39101</v>
          </cell>
          <cell r="F591" t="str">
            <v>S</v>
          </cell>
          <cell r="G591">
            <v>-20000</v>
          </cell>
          <cell r="H591">
            <v>-264</v>
          </cell>
          <cell r="I591">
            <v>-5280000</v>
          </cell>
          <cell r="J591">
            <v>528</v>
          </cell>
          <cell r="K591">
            <v>-5279472</v>
          </cell>
          <cell r="L591">
            <v>0</v>
          </cell>
          <cell r="M591">
            <v>5280</v>
          </cell>
          <cell r="N591">
            <v>264</v>
          </cell>
          <cell r="O591">
            <v>-5280000</v>
          </cell>
          <cell r="P591">
            <v>-5246286.7</v>
          </cell>
          <cell r="Q591">
            <v>33713.299999999814</v>
          </cell>
          <cell r="R591" t="str">
            <v>fcel</v>
          </cell>
          <cell r="S591" t="str">
            <v>JAN</v>
          </cell>
        </row>
        <row r="592">
          <cell r="A592">
            <v>584</v>
          </cell>
          <cell r="B592">
            <v>141</v>
          </cell>
          <cell r="C592" t="str">
            <v>nbp</v>
          </cell>
          <cell r="D592">
            <v>39098</v>
          </cell>
          <cell r="E592">
            <v>39101</v>
          </cell>
          <cell r="F592" t="str">
            <v>S</v>
          </cell>
          <cell r="G592">
            <v>-30000</v>
          </cell>
          <cell r="H592">
            <v>-260.5</v>
          </cell>
          <cell r="I592">
            <v>-7815000</v>
          </cell>
          <cell r="J592">
            <v>781.5</v>
          </cell>
          <cell r="K592">
            <v>-7814218.5</v>
          </cell>
          <cell r="L592">
            <v>0</v>
          </cell>
          <cell r="M592">
            <v>7815</v>
          </cell>
          <cell r="N592">
            <v>260.5</v>
          </cell>
          <cell r="O592">
            <v>-7815000</v>
          </cell>
          <cell r="P592">
            <v>-7906599</v>
          </cell>
          <cell r="Q592">
            <v>-91599</v>
          </cell>
          <cell r="R592" t="str">
            <v>Growth</v>
          </cell>
          <cell r="S592" t="str">
            <v>JAN</v>
          </cell>
        </row>
        <row r="593">
          <cell r="A593">
            <v>585</v>
          </cell>
          <cell r="B593">
            <v>144</v>
          </cell>
          <cell r="C593" t="str">
            <v>pso</v>
          </cell>
          <cell r="D593">
            <v>39098</v>
          </cell>
          <cell r="E593">
            <v>39101</v>
          </cell>
          <cell r="F593" t="str">
            <v>S</v>
          </cell>
          <cell r="G593">
            <v>-100</v>
          </cell>
          <cell r="H593">
            <v>-312.10000000000002</v>
          </cell>
          <cell r="I593">
            <v>-31210</v>
          </cell>
          <cell r="J593">
            <v>3.121</v>
          </cell>
          <cell r="K593">
            <v>-31206.879000000001</v>
          </cell>
          <cell r="L593">
            <v>0</v>
          </cell>
          <cell r="M593">
            <v>31.21</v>
          </cell>
          <cell r="N593">
            <v>312.10000000000002</v>
          </cell>
          <cell r="O593">
            <v>-31210</v>
          </cell>
          <cell r="P593">
            <v>-30206.400000000001</v>
          </cell>
          <cell r="Q593">
            <v>1003.5999999999985</v>
          </cell>
          <cell r="R593" t="str">
            <v>Orix</v>
          </cell>
          <cell r="S593" t="str">
            <v>JAN</v>
          </cell>
        </row>
        <row r="594">
          <cell r="A594">
            <v>586</v>
          </cell>
          <cell r="B594">
            <v>158</v>
          </cell>
          <cell r="C594" t="str">
            <v>ECP</v>
          </cell>
          <cell r="D594">
            <v>39099</v>
          </cell>
          <cell r="E594">
            <v>39104</v>
          </cell>
          <cell r="F594" t="str">
            <v>P</v>
          </cell>
          <cell r="G594">
            <v>10000</v>
          </cell>
          <cell r="H594">
            <v>178</v>
          </cell>
          <cell r="I594">
            <v>1780000</v>
          </cell>
          <cell r="J594">
            <v>356</v>
          </cell>
          <cell r="K594">
            <v>1780356</v>
          </cell>
          <cell r="L594">
            <v>0</v>
          </cell>
          <cell r="M594">
            <v>1780</v>
          </cell>
          <cell r="N594">
            <v>0</v>
          </cell>
          <cell r="O594">
            <v>1782136</v>
          </cell>
          <cell r="P594">
            <v>1782136</v>
          </cell>
          <cell r="Q594">
            <v>0</v>
          </cell>
          <cell r="R594" t="str">
            <v>IFSL</v>
          </cell>
          <cell r="S594" t="str">
            <v>JAN</v>
          </cell>
        </row>
        <row r="595">
          <cell r="A595">
            <v>587</v>
          </cell>
          <cell r="B595">
            <v>170</v>
          </cell>
          <cell r="C595" t="str">
            <v>PPL</v>
          </cell>
          <cell r="D595">
            <v>39099</v>
          </cell>
          <cell r="E595">
            <v>39104</v>
          </cell>
          <cell r="F595" t="str">
            <v>P</v>
          </cell>
          <cell r="G595">
            <v>10000</v>
          </cell>
          <cell r="H595">
            <v>245</v>
          </cell>
          <cell r="I595">
            <v>2450000</v>
          </cell>
          <cell r="J595">
            <v>490</v>
          </cell>
          <cell r="K595">
            <v>2450490</v>
          </cell>
          <cell r="L595">
            <v>0</v>
          </cell>
          <cell r="M595">
            <v>0</v>
          </cell>
          <cell r="N595">
            <v>0</v>
          </cell>
          <cell r="O595">
            <v>2450490</v>
          </cell>
          <cell r="P595">
            <v>2450490</v>
          </cell>
          <cell r="Q595">
            <v>0</v>
          </cell>
          <cell r="R595" t="str">
            <v>FOUDNATION</v>
          </cell>
          <cell r="S595" t="str">
            <v>JAN</v>
          </cell>
        </row>
        <row r="596">
          <cell r="A596">
            <v>588</v>
          </cell>
          <cell r="B596">
            <v>172</v>
          </cell>
          <cell r="C596" t="str">
            <v>PPL</v>
          </cell>
          <cell r="D596">
            <v>39099</v>
          </cell>
          <cell r="E596">
            <v>39104</v>
          </cell>
          <cell r="F596" t="str">
            <v>S</v>
          </cell>
          <cell r="G596">
            <v>-10000</v>
          </cell>
          <cell r="H596">
            <v>-246.75</v>
          </cell>
          <cell r="I596">
            <v>-2467500</v>
          </cell>
          <cell r="J596">
            <v>246.75</v>
          </cell>
          <cell r="K596">
            <v>-2467253.25</v>
          </cell>
          <cell r="L596">
            <v>0</v>
          </cell>
          <cell r="M596">
            <v>2467.5</v>
          </cell>
          <cell r="N596">
            <v>246.75</v>
          </cell>
          <cell r="O596">
            <v>-2467500</v>
          </cell>
          <cell r="P596">
            <v>-2450490</v>
          </cell>
          <cell r="Q596">
            <v>17010</v>
          </cell>
          <cell r="R596" t="str">
            <v>FOUNDATION</v>
          </cell>
          <cell r="S596" t="str">
            <v>JAN</v>
          </cell>
        </row>
        <row r="597">
          <cell r="A597">
            <v>589</v>
          </cell>
          <cell r="B597">
            <v>170</v>
          </cell>
          <cell r="C597" t="str">
            <v>OGDC</v>
          </cell>
          <cell r="D597">
            <v>39099</v>
          </cell>
          <cell r="E597">
            <v>39104</v>
          </cell>
          <cell r="F597" t="str">
            <v>P</v>
          </cell>
          <cell r="G597">
            <v>10000</v>
          </cell>
          <cell r="H597">
            <v>118.496</v>
          </cell>
          <cell r="I597">
            <v>1184960</v>
          </cell>
          <cell r="J597">
            <v>236.99200000000002</v>
          </cell>
          <cell r="K597">
            <v>1185196.9920000001</v>
          </cell>
          <cell r="L597">
            <v>0</v>
          </cell>
          <cell r="M597">
            <v>1184.96</v>
          </cell>
          <cell r="N597">
            <v>0</v>
          </cell>
          <cell r="O597">
            <v>1186381.952</v>
          </cell>
          <cell r="P597">
            <v>1186381.952</v>
          </cell>
          <cell r="Q597">
            <v>0</v>
          </cell>
          <cell r="R597" t="str">
            <v>GROWTH</v>
          </cell>
          <cell r="S597" t="str">
            <v>JAN</v>
          </cell>
        </row>
        <row r="598">
          <cell r="A598">
            <v>590</v>
          </cell>
          <cell r="B598">
            <v>164</v>
          </cell>
          <cell r="C598" t="str">
            <v>NBP</v>
          </cell>
          <cell r="D598">
            <v>39099</v>
          </cell>
          <cell r="E598">
            <v>39104</v>
          </cell>
          <cell r="F598" t="str">
            <v>P</v>
          </cell>
          <cell r="G598">
            <v>40000</v>
          </cell>
          <cell r="H598">
            <v>258.625</v>
          </cell>
          <cell r="I598">
            <v>10345000</v>
          </cell>
          <cell r="J598">
            <v>2069</v>
          </cell>
          <cell r="K598">
            <v>10347069</v>
          </cell>
          <cell r="L598">
            <v>0</v>
          </cell>
          <cell r="M598">
            <v>7735</v>
          </cell>
          <cell r="N598">
            <v>0</v>
          </cell>
          <cell r="O598">
            <v>10354804</v>
          </cell>
          <cell r="P598">
            <v>10354804</v>
          </cell>
          <cell r="Q598">
            <v>0</v>
          </cell>
          <cell r="R598" t="str">
            <v>FNE</v>
          </cell>
          <cell r="S598" t="str">
            <v>JAN</v>
          </cell>
        </row>
        <row r="599">
          <cell r="A599">
            <v>591</v>
          </cell>
          <cell r="B599">
            <v>164</v>
          </cell>
          <cell r="C599" t="str">
            <v>PSO</v>
          </cell>
          <cell r="D599">
            <v>39099</v>
          </cell>
          <cell r="E599">
            <v>39104</v>
          </cell>
          <cell r="F599" t="str">
            <v>P</v>
          </cell>
          <cell r="G599">
            <v>25000</v>
          </cell>
          <cell r="H599">
            <v>318.5</v>
          </cell>
          <cell r="I599">
            <v>7962500</v>
          </cell>
          <cell r="J599">
            <v>1592.5</v>
          </cell>
          <cell r="K599">
            <v>7964092.5</v>
          </cell>
          <cell r="L599">
            <v>0</v>
          </cell>
          <cell r="M599">
            <v>7962.5</v>
          </cell>
          <cell r="N599">
            <v>0</v>
          </cell>
          <cell r="O599">
            <v>7972055</v>
          </cell>
          <cell r="P599">
            <v>7972055</v>
          </cell>
          <cell r="Q599">
            <v>0</v>
          </cell>
          <cell r="R599" t="str">
            <v>FNE</v>
          </cell>
          <cell r="S599" t="str">
            <v>JAN</v>
          </cell>
        </row>
        <row r="600">
          <cell r="A600">
            <v>592</v>
          </cell>
          <cell r="B600">
            <v>165</v>
          </cell>
          <cell r="C600" t="str">
            <v>nbp</v>
          </cell>
          <cell r="D600">
            <v>39099</v>
          </cell>
          <cell r="E600">
            <v>39104</v>
          </cell>
          <cell r="F600" t="str">
            <v>S</v>
          </cell>
          <cell r="G600">
            <v>-10000</v>
          </cell>
          <cell r="H600">
            <v>-263</v>
          </cell>
          <cell r="I600">
            <v>-2630000</v>
          </cell>
          <cell r="J600">
            <v>263</v>
          </cell>
          <cell r="K600">
            <v>-2629737</v>
          </cell>
          <cell r="L600">
            <v>0</v>
          </cell>
          <cell r="M600">
            <v>2630</v>
          </cell>
          <cell r="N600">
            <v>263</v>
          </cell>
          <cell r="O600">
            <v>-2630000</v>
          </cell>
          <cell r="P600">
            <v>-2625062</v>
          </cell>
          <cell r="Q600">
            <v>4938</v>
          </cell>
          <cell r="R600" t="str">
            <v>fne</v>
          </cell>
          <cell r="S600" t="str">
            <v>JAN</v>
          </cell>
        </row>
        <row r="601">
          <cell r="A601">
            <v>593</v>
          </cell>
          <cell r="B601">
            <v>166</v>
          </cell>
          <cell r="C601" t="str">
            <v>PSO</v>
          </cell>
          <cell r="D601">
            <v>39099</v>
          </cell>
          <cell r="E601">
            <v>39104</v>
          </cell>
          <cell r="F601" t="str">
            <v>S</v>
          </cell>
          <cell r="G601">
            <v>-15000</v>
          </cell>
          <cell r="H601">
            <v>-319.5</v>
          </cell>
          <cell r="I601">
            <v>-4792500</v>
          </cell>
          <cell r="J601">
            <v>479.25</v>
          </cell>
          <cell r="K601">
            <v>-4792020.75</v>
          </cell>
          <cell r="L601">
            <v>0</v>
          </cell>
          <cell r="M601">
            <v>0</v>
          </cell>
          <cell r="N601">
            <v>319.5</v>
          </cell>
          <cell r="O601">
            <v>-4792500</v>
          </cell>
          <cell r="P601">
            <v>-4646608.5</v>
          </cell>
          <cell r="Q601">
            <v>145891.5</v>
          </cell>
          <cell r="R601" t="str">
            <v>JS</v>
          </cell>
          <cell r="S601" t="str">
            <v>JAN</v>
          </cell>
        </row>
        <row r="602">
          <cell r="A602">
            <v>594</v>
          </cell>
          <cell r="B602">
            <v>171</v>
          </cell>
          <cell r="C602" t="str">
            <v>PPL</v>
          </cell>
          <cell r="D602">
            <v>39099</v>
          </cell>
          <cell r="E602">
            <v>39104</v>
          </cell>
          <cell r="F602" t="str">
            <v>S</v>
          </cell>
          <cell r="G602">
            <v>-10000</v>
          </cell>
          <cell r="H602">
            <v>-247</v>
          </cell>
          <cell r="I602">
            <v>-2470000</v>
          </cell>
          <cell r="J602">
            <v>247</v>
          </cell>
          <cell r="K602">
            <v>-2469753</v>
          </cell>
          <cell r="L602">
            <v>0</v>
          </cell>
          <cell r="M602">
            <v>4940</v>
          </cell>
          <cell r="N602">
            <v>247</v>
          </cell>
          <cell r="O602">
            <v>-2470000</v>
          </cell>
          <cell r="P602">
            <v>-2424048</v>
          </cell>
          <cell r="Q602">
            <v>45952</v>
          </cell>
          <cell r="R602" t="str">
            <v>AHL</v>
          </cell>
          <cell r="S602" t="str">
            <v>JAN</v>
          </cell>
        </row>
        <row r="603">
          <cell r="A603">
            <v>595</v>
          </cell>
          <cell r="B603">
            <v>163</v>
          </cell>
          <cell r="C603" t="str">
            <v>BOP</v>
          </cell>
          <cell r="D603">
            <v>39099</v>
          </cell>
          <cell r="E603">
            <v>39104</v>
          </cell>
          <cell r="F603" t="str">
            <v>S</v>
          </cell>
          <cell r="G603">
            <v>-25000</v>
          </cell>
          <cell r="H603">
            <v>-108.25</v>
          </cell>
          <cell r="I603">
            <v>-2706250</v>
          </cell>
          <cell r="J603">
            <v>270.625</v>
          </cell>
          <cell r="K603">
            <v>-2705979.375</v>
          </cell>
          <cell r="L603">
            <v>0</v>
          </cell>
          <cell r="M603">
            <v>5412.5</v>
          </cell>
          <cell r="N603">
            <v>108.25</v>
          </cell>
          <cell r="O603">
            <v>-2706250</v>
          </cell>
          <cell r="P603">
            <v>-2632890</v>
          </cell>
          <cell r="Q603">
            <v>73360</v>
          </cell>
          <cell r="R603" t="str">
            <v>AHL</v>
          </cell>
          <cell r="S603" t="str">
            <v>JAN</v>
          </cell>
        </row>
        <row r="604">
          <cell r="A604">
            <v>596</v>
          </cell>
          <cell r="B604">
            <v>181</v>
          </cell>
          <cell r="C604" t="str">
            <v>NBP</v>
          </cell>
          <cell r="D604">
            <v>39100</v>
          </cell>
          <cell r="E604">
            <v>39105</v>
          </cell>
          <cell r="F604" t="str">
            <v>P</v>
          </cell>
          <cell r="G604">
            <v>10000</v>
          </cell>
          <cell r="H604">
            <v>256.5</v>
          </cell>
          <cell r="I604">
            <v>2565000</v>
          </cell>
          <cell r="J604">
            <v>513</v>
          </cell>
          <cell r="K604">
            <v>2565513</v>
          </cell>
          <cell r="L604">
            <v>0</v>
          </cell>
          <cell r="M604">
            <v>0</v>
          </cell>
          <cell r="N604">
            <v>0</v>
          </cell>
          <cell r="O604">
            <v>2565513</v>
          </cell>
          <cell r="P604">
            <v>2565513</v>
          </cell>
          <cell r="Q604">
            <v>0</v>
          </cell>
          <cell r="R604" t="str">
            <v>akd</v>
          </cell>
          <cell r="S604" t="str">
            <v>JAN</v>
          </cell>
        </row>
        <row r="605">
          <cell r="A605">
            <v>597</v>
          </cell>
          <cell r="B605">
            <v>183</v>
          </cell>
          <cell r="C605" t="str">
            <v>ppl</v>
          </cell>
          <cell r="D605">
            <v>39100</v>
          </cell>
          <cell r="E605">
            <v>39105</v>
          </cell>
          <cell r="F605" t="str">
            <v>S</v>
          </cell>
          <cell r="G605">
            <v>-20000</v>
          </cell>
          <cell r="H605">
            <v>-247</v>
          </cell>
          <cell r="I605">
            <v>-4940000</v>
          </cell>
          <cell r="J605">
            <v>494</v>
          </cell>
          <cell r="K605">
            <v>-4939506</v>
          </cell>
          <cell r="L605">
            <v>0</v>
          </cell>
          <cell r="M605">
            <v>4940</v>
          </cell>
          <cell r="N605">
            <v>247</v>
          </cell>
          <cell r="O605">
            <v>-4940000</v>
          </cell>
          <cell r="P605">
            <v>-4848096</v>
          </cell>
          <cell r="Q605">
            <v>91904</v>
          </cell>
          <cell r="R605" t="str">
            <v>finex</v>
          </cell>
          <cell r="S605" t="str">
            <v>JAN</v>
          </cell>
        </row>
        <row r="606">
          <cell r="A606">
            <v>598</v>
          </cell>
          <cell r="B606">
            <v>180</v>
          </cell>
          <cell r="C606" t="str">
            <v>NBP</v>
          </cell>
          <cell r="D606">
            <v>39100</v>
          </cell>
          <cell r="E606">
            <v>39105</v>
          </cell>
          <cell r="F606" t="str">
            <v>S</v>
          </cell>
          <cell r="G606">
            <v>-20000</v>
          </cell>
          <cell r="H606">
            <v>-258.5</v>
          </cell>
          <cell r="I606">
            <v>-5170000</v>
          </cell>
          <cell r="J606">
            <v>517</v>
          </cell>
          <cell r="K606">
            <v>-5169483</v>
          </cell>
          <cell r="L606">
            <v>0</v>
          </cell>
          <cell r="M606">
            <v>5170</v>
          </cell>
          <cell r="N606">
            <v>258.5</v>
          </cell>
          <cell r="O606">
            <v>-5170000</v>
          </cell>
          <cell r="P606">
            <v>-5243468</v>
          </cell>
          <cell r="Q606">
            <v>-73468</v>
          </cell>
          <cell r="R606" t="str">
            <v>AKD</v>
          </cell>
          <cell r="S606" t="str">
            <v>JAN</v>
          </cell>
        </row>
        <row r="607">
          <cell r="A607">
            <v>599</v>
          </cell>
          <cell r="B607">
            <v>195</v>
          </cell>
          <cell r="C607" t="str">
            <v>POL</v>
          </cell>
          <cell r="D607">
            <v>39101</v>
          </cell>
          <cell r="E607">
            <v>39106</v>
          </cell>
          <cell r="F607" t="str">
            <v>P</v>
          </cell>
          <cell r="G607">
            <v>10000</v>
          </cell>
          <cell r="H607">
            <v>340.85050000000001</v>
          </cell>
          <cell r="I607">
            <v>3408505</v>
          </cell>
          <cell r="J607">
            <v>681.70100000000002</v>
          </cell>
          <cell r="K607">
            <v>3409186.7009999999</v>
          </cell>
          <cell r="L607">
            <v>0</v>
          </cell>
          <cell r="M607">
            <v>3408.5</v>
          </cell>
          <cell r="N607">
            <v>0</v>
          </cell>
          <cell r="O607">
            <v>3412595.2009999999</v>
          </cell>
          <cell r="P607">
            <v>3412595.2009999999</v>
          </cell>
          <cell r="Q607">
            <v>0</v>
          </cell>
          <cell r="R607" t="str">
            <v>Growth</v>
          </cell>
          <cell r="S607" t="str">
            <v>JAN</v>
          </cell>
        </row>
        <row r="608">
          <cell r="A608">
            <v>600</v>
          </cell>
          <cell r="B608">
            <v>194</v>
          </cell>
          <cell r="C608" t="str">
            <v>POL</v>
          </cell>
          <cell r="D608">
            <v>39101</v>
          </cell>
          <cell r="E608">
            <v>39106</v>
          </cell>
          <cell r="F608" t="str">
            <v>P</v>
          </cell>
          <cell r="G608">
            <v>5000</v>
          </cell>
          <cell r="H608">
            <v>338.9</v>
          </cell>
          <cell r="I608">
            <v>1694500</v>
          </cell>
          <cell r="J608">
            <v>338.90000000000003</v>
          </cell>
          <cell r="K608">
            <v>1694838.9</v>
          </cell>
          <cell r="L608">
            <v>0</v>
          </cell>
          <cell r="M608">
            <v>1694.5</v>
          </cell>
          <cell r="N608">
            <v>0</v>
          </cell>
          <cell r="O608">
            <v>1696533.4</v>
          </cell>
          <cell r="P608">
            <v>1696533.4</v>
          </cell>
          <cell r="Q608">
            <v>0</v>
          </cell>
          <cell r="R608" t="str">
            <v>Orix</v>
          </cell>
          <cell r="S608" t="str">
            <v>JAN</v>
          </cell>
        </row>
        <row r="609">
          <cell r="A609">
            <v>601</v>
          </cell>
          <cell r="B609">
            <v>211</v>
          </cell>
          <cell r="C609" t="str">
            <v>BOP</v>
          </cell>
          <cell r="D609">
            <v>39104</v>
          </cell>
          <cell r="E609">
            <v>39107</v>
          </cell>
          <cell r="F609" t="str">
            <v>P</v>
          </cell>
          <cell r="G609">
            <v>10000</v>
          </cell>
          <cell r="H609">
            <v>106.5</v>
          </cell>
          <cell r="I609">
            <v>1065000</v>
          </cell>
          <cell r="J609">
            <v>213</v>
          </cell>
          <cell r="K609">
            <v>1065213</v>
          </cell>
          <cell r="L609">
            <v>0</v>
          </cell>
          <cell r="M609">
            <v>1065</v>
          </cell>
          <cell r="N609">
            <v>0</v>
          </cell>
          <cell r="O609">
            <v>1066278</v>
          </cell>
          <cell r="P609">
            <v>1066278</v>
          </cell>
          <cell r="Q609">
            <v>0</v>
          </cell>
          <cell r="R609" t="str">
            <v>fcel</v>
          </cell>
          <cell r="S609" t="str">
            <v>JAN</v>
          </cell>
        </row>
        <row r="610">
          <cell r="A610">
            <v>602</v>
          </cell>
          <cell r="B610">
            <v>214</v>
          </cell>
          <cell r="C610" t="str">
            <v>FFC</v>
          </cell>
          <cell r="D610">
            <v>39104</v>
          </cell>
          <cell r="E610">
            <v>39107</v>
          </cell>
          <cell r="F610" t="str">
            <v>S</v>
          </cell>
          <cell r="G610">
            <v>-15000</v>
          </cell>
          <cell r="H610">
            <v>-112.5</v>
          </cell>
          <cell r="I610">
            <v>-1687500</v>
          </cell>
          <cell r="J610">
            <v>168.75</v>
          </cell>
          <cell r="K610">
            <v>-1687331.25</v>
          </cell>
          <cell r="L610">
            <v>0</v>
          </cell>
          <cell r="M610">
            <v>1687.5</v>
          </cell>
          <cell r="N610">
            <v>112.5</v>
          </cell>
          <cell r="O610">
            <v>-1687500</v>
          </cell>
          <cell r="P610">
            <v>-1675291.5</v>
          </cell>
          <cell r="Q610">
            <v>12208.5</v>
          </cell>
          <cell r="R610" t="str">
            <v>FNE</v>
          </cell>
          <cell r="S610" t="str">
            <v>JAN</v>
          </cell>
        </row>
        <row r="611">
          <cell r="A611">
            <v>603</v>
          </cell>
          <cell r="B611">
            <v>213</v>
          </cell>
          <cell r="C611" t="str">
            <v>ECP</v>
          </cell>
          <cell r="D611">
            <v>39104</v>
          </cell>
          <cell r="E611">
            <v>39107</v>
          </cell>
          <cell r="F611" t="str">
            <v>S</v>
          </cell>
          <cell r="G611">
            <v>-5000</v>
          </cell>
          <cell r="H611">
            <v>-182</v>
          </cell>
          <cell r="I611">
            <v>-910000</v>
          </cell>
          <cell r="J611">
            <v>91</v>
          </cell>
          <cell r="K611">
            <v>-909909</v>
          </cell>
          <cell r="L611">
            <v>0</v>
          </cell>
          <cell r="M611">
            <v>910</v>
          </cell>
          <cell r="N611">
            <v>182</v>
          </cell>
          <cell r="O611">
            <v>-910000</v>
          </cell>
          <cell r="P611">
            <v>-893454</v>
          </cell>
          <cell r="Q611">
            <v>16546</v>
          </cell>
          <cell r="R611" t="str">
            <v>FNE</v>
          </cell>
          <cell r="S611" t="str">
            <v>JAN</v>
          </cell>
        </row>
        <row r="612">
          <cell r="A612">
            <v>604</v>
          </cell>
          <cell r="B612">
            <v>212</v>
          </cell>
          <cell r="C612" t="str">
            <v>ECP</v>
          </cell>
          <cell r="D612">
            <v>39104</v>
          </cell>
          <cell r="E612">
            <v>39107</v>
          </cell>
          <cell r="F612" t="str">
            <v>S</v>
          </cell>
          <cell r="G612">
            <v>-10000</v>
          </cell>
          <cell r="H612">
            <v>-181.25</v>
          </cell>
          <cell r="I612">
            <v>-1812500</v>
          </cell>
          <cell r="J612">
            <v>181.25</v>
          </cell>
          <cell r="K612">
            <v>-1812318.75</v>
          </cell>
          <cell r="L612">
            <v>0</v>
          </cell>
          <cell r="M612">
            <v>1813</v>
          </cell>
          <cell r="N612">
            <v>181.25</v>
          </cell>
          <cell r="O612">
            <v>-1812500</v>
          </cell>
          <cell r="P612">
            <v>-1786908</v>
          </cell>
          <cell r="Q612">
            <v>25592</v>
          </cell>
          <cell r="R612" t="str">
            <v>FNE</v>
          </cell>
          <cell r="S612" t="str">
            <v>JAN</v>
          </cell>
        </row>
        <row r="613">
          <cell r="A613">
            <v>605</v>
          </cell>
          <cell r="B613">
            <v>234</v>
          </cell>
          <cell r="C613" t="str">
            <v>ECP</v>
          </cell>
          <cell r="D613">
            <v>39105</v>
          </cell>
          <cell r="E613">
            <v>39108</v>
          </cell>
          <cell r="F613" t="str">
            <v>P</v>
          </cell>
          <cell r="G613">
            <v>1600</v>
          </cell>
          <cell r="H613">
            <v>178</v>
          </cell>
          <cell r="I613">
            <v>284800</v>
          </cell>
          <cell r="J613">
            <v>56.96</v>
          </cell>
          <cell r="K613">
            <v>284856.96000000002</v>
          </cell>
          <cell r="L613">
            <v>0</v>
          </cell>
          <cell r="M613">
            <v>284.8</v>
          </cell>
          <cell r="N613">
            <v>0</v>
          </cell>
          <cell r="O613">
            <v>285141.76000000001</v>
          </cell>
          <cell r="P613">
            <v>285141.76000000001</v>
          </cell>
          <cell r="Q613">
            <v>0</v>
          </cell>
          <cell r="R613" t="str">
            <v>IFSL</v>
          </cell>
          <cell r="S613" t="str">
            <v>JAN</v>
          </cell>
        </row>
        <row r="614">
          <cell r="A614">
            <v>606</v>
          </cell>
          <cell r="B614">
            <v>237</v>
          </cell>
          <cell r="C614" t="str">
            <v>PPL</v>
          </cell>
          <cell r="D614">
            <v>39105</v>
          </cell>
          <cell r="E614">
            <v>39108</v>
          </cell>
          <cell r="F614" t="str">
            <v>P</v>
          </cell>
          <cell r="G614">
            <v>10000</v>
          </cell>
          <cell r="H614">
            <v>246</v>
          </cell>
          <cell r="I614">
            <v>2460000</v>
          </cell>
          <cell r="J614">
            <v>492</v>
          </cell>
          <cell r="K614">
            <v>2460492</v>
          </cell>
          <cell r="L614">
            <v>0</v>
          </cell>
          <cell r="M614">
            <v>0</v>
          </cell>
          <cell r="N614">
            <v>0</v>
          </cell>
          <cell r="O614">
            <v>2460492</v>
          </cell>
          <cell r="P614">
            <v>2460492</v>
          </cell>
          <cell r="Q614">
            <v>0</v>
          </cell>
          <cell r="R614" t="str">
            <v>Growth</v>
          </cell>
          <cell r="S614" t="str">
            <v>JAN</v>
          </cell>
        </row>
        <row r="615">
          <cell r="A615">
            <v>607</v>
          </cell>
          <cell r="B615">
            <v>235</v>
          </cell>
          <cell r="C615" t="str">
            <v>PPL</v>
          </cell>
          <cell r="D615">
            <v>39105</v>
          </cell>
          <cell r="E615">
            <v>39108</v>
          </cell>
          <cell r="F615" t="str">
            <v>S</v>
          </cell>
          <cell r="G615">
            <v>-25000</v>
          </cell>
          <cell r="H615">
            <v>-247.4</v>
          </cell>
          <cell r="I615">
            <v>-6185000</v>
          </cell>
          <cell r="J615">
            <v>618.5</v>
          </cell>
          <cell r="K615">
            <v>-6184381.5</v>
          </cell>
          <cell r="L615">
            <v>0</v>
          </cell>
          <cell r="M615">
            <v>6185</v>
          </cell>
          <cell r="N615">
            <v>247.4</v>
          </cell>
          <cell r="O615">
            <v>-6185000</v>
          </cell>
          <cell r="P615">
            <v>-6065225</v>
          </cell>
          <cell r="Q615">
            <v>119775</v>
          </cell>
          <cell r="R615" t="str">
            <v>growth</v>
          </cell>
          <cell r="S615" t="str">
            <v>JAN</v>
          </cell>
        </row>
        <row r="616">
          <cell r="A616">
            <v>608</v>
          </cell>
          <cell r="B616">
            <v>235</v>
          </cell>
          <cell r="C616" t="str">
            <v>FFC</v>
          </cell>
          <cell r="D616">
            <v>39105</v>
          </cell>
          <cell r="E616">
            <v>39108</v>
          </cell>
          <cell r="F616" t="str">
            <v>S</v>
          </cell>
          <cell r="G616">
            <v>-10000</v>
          </cell>
          <cell r="H616">
            <v>-113</v>
          </cell>
          <cell r="I616">
            <v>-1130000</v>
          </cell>
          <cell r="J616">
            <v>113</v>
          </cell>
          <cell r="K616">
            <v>-1129887</v>
          </cell>
          <cell r="L616">
            <v>0</v>
          </cell>
          <cell r="M616">
            <v>1130</v>
          </cell>
          <cell r="N616">
            <v>113</v>
          </cell>
          <cell r="O616">
            <v>-1130000</v>
          </cell>
          <cell r="P616">
            <v>-1116861</v>
          </cell>
          <cell r="Q616">
            <v>13139</v>
          </cell>
          <cell r="R616" t="str">
            <v>FNE</v>
          </cell>
          <cell r="S616" t="str">
            <v>JAN</v>
          </cell>
        </row>
        <row r="617">
          <cell r="A617">
            <v>609</v>
          </cell>
          <cell r="B617">
            <v>260</v>
          </cell>
          <cell r="C617" t="str">
            <v>PPL</v>
          </cell>
          <cell r="D617">
            <v>39106</v>
          </cell>
          <cell r="E617">
            <v>39113</v>
          </cell>
          <cell r="F617" t="str">
            <v>S</v>
          </cell>
          <cell r="G617">
            <v>-10000</v>
          </cell>
          <cell r="H617">
            <v>-249</v>
          </cell>
          <cell r="I617">
            <v>-2490000</v>
          </cell>
          <cell r="J617">
            <v>249</v>
          </cell>
          <cell r="K617">
            <v>-2489751</v>
          </cell>
          <cell r="L617">
            <v>0</v>
          </cell>
          <cell r="M617">
            <v>2490</v>
          </cell>
          <cell r="N617">
            <v>249</v>
          </cell>
          <cell r="O617">
            <v>-2490000</v>
          </cell>
          <cell r="P617">
            <v>-2426090</v>
          </cell>
          <cell r="Q617">
            <v>63910</v>
          </cell>
          <cell r="R617" t="str">
            <v>GROWTH</v>
          </cell>
          <cell r="S617" t="str">
            <v>JAN</v>
          </cell>
        </row>
        <row r="618">
          <cell r="A618">
            <v>610</v>
          </cell>
          <cell r="B618">
            <v>262</v>
          </cell>
          <cell r="C618" t="str">
            <v>FFC</v>
          </cell>
          <cell r="D618">
            <v>39106</v>
          </cell>
          <cell r="E618">
            <v>39113</v>
          </cell>
          <cell r="F618" t="str">
            <v>S</v>
          </cell>
          <cell r="G618">
            <v>-25000</v>
          </cell>
          <cell r="H618">
            <v>-113.96</v>
          </cell>
          <cell r="I618">
            <v>-2849000</v>
          </cell>
          <cell r="J618">
            <v>284.90000000000003</v>
          </cell>
          <cell r="K618">
            <v>-2848715.1</v>
          </cell>
          <cell r="L618">
            <v>0</v>
          </cell>
          <cell r="M618">
            <v>2849</v>
          </cell>
          <cell r="N618">
            <v>113.96</v>
          </cell>
          <cell r="O618">
            <v>-2849000</v>
          </cell>
          <cell r="P618">
            <v>-2792152.5</v>
          </cell>
          <cell r="Q618">
            <v>56847.5</v>
          </cell>
          <cell r="R618" t="str">
            <v>FNE</v>
          </cell>
          <cell r="S618" t="str">
            <v>JAN</v>
          </cell>
        </row>
        <row r="619">
          <cell r="A619">
            <v>611</v>
          </cell>
          <cell r="B619">
            <v>263</v>
          </cell>
          <cell r="C619" t="str">
            <v>ECP</v>
          </cell>
          <cell r="D619">
            <v>39106</v>
          </cell>
          <cell r="E619">
            <v>39113</v>
          </cell>
          <cell r="F619" t="str">
            <v>S</v>
          </cell>
          <cell r="G619">
            <v>-30000</v>
          </cell>
          <cell r="H619">
            <v>-182</v>
          </cell>
          <cell r="I619">
            <v>-5460000</v>
          </cell>
          <cell r="K619">
            <v>-5460000</v>
          </cell>
          <cell r="L619">
            <v>0</v>
          </cell>
          <cell r="M619">
            <v>5460</v>
          </cell>
          <cell r="N619">
            <v>182</v>
          </cell>
          <cell r="O619">
            <v>-5460000</v>
          </cell>
          <cell r="P619">
            <v>-5360244</v>
          </cell>
          <cell r="Q619">
            <v>99756</v>
          </cell>
          <cell r="R619" t="str">
            <v>I.C</v>
          </cell>
          <cell r="S619" t="str">
            <v>JAN</v>
          </cell>
        </row>
        <row r="620">
          <cell r="A620">
            <v>612</v>
          </cell>
          <cell r="B620">
            <v>264</v>
          </cell>
          <cell r="C620" t="str">
            <v>BOP</v>
          </cell>
          <cell r="D620">
            <v>39106</v>
          </cell>
          <cell r="E620">
            <v>39113</v>
          </cell>
          <cell r="F620" t="str">
            <v>S</v>
          </cell>
          <cell r="G620">
            <v>-30000</v>
          </cell>
          <cell r="H620">
            <v>-108.28333333333333</v>
          </cell>
          <cell r="I620">
            <v>-3248500</v>
          </cell>
          <cell r="J620">
            <v>324.85000000000002</v>
          </cell>
          <cell r="K620">
            <v>-3248175.15</v>
          </cell>
          <cell r="L620">
            <v>0</v>
          </cell>
          <cell r="M620">
            <v>6497</v>
          </cell>
          <cell r="N620">
            <v>108.28333333333333</v>
          </cell>
          <cell r="O620">
            <v>-3248500</v>
          </cell>
          <cell r="P620">
            <v>-3162615</v>
          </cell>
          <cell r="Q620">
            <v>85885</v>
          </cell>
          <cell r="R620" t="str">
            <v>AHL</v>
          </cell>
          <cell r="S620" t="str">
            <v>JAN</v>
          </cell>
        </row>
        <row r="621">
          <cell r="A621">
            <v>613</v>
          </cell>
          <cell r="B621">
            <v>261</v>
          </cell>
          <cell r="C621" t="str">
            <v>NBP</v>
          </cell>
          <cell r="D621">
            <v>39106</v>
          </cell>
          <cell r="E621">
            <v>39113</v>
          </cell>
          <cell r="F621" t="str">
            <v>S</v>
          </cell>
          <cell r="G621">
            <v>-45000</v>
          </cell>
          <cell r="H621">
            <v>-265.72222222222223</v>
          </cell>
          <cell r="I621">
            <v>-11957500</v>
          </cell>
          <cell r="J621">
            <v>1195.75</v>
          </cell>
          <cell r="K621">
            <v>-11956304.25</v>
          </cell>
          <cell r="L621">
            <v>0</v>
          </cell>
          <cell r="M621">
            <v>14607.5</v>
          </cell>
          <cell r="N621">
            <v>265.72222222222223</v>
          </cell>
          <cell r="O621">
            <v>-11957500</v>
          </cell>
          <cell r="P621">
            <v>-11797803</v>
          </cell>
          <cell r="Q621">
            <v>159697</v>
          </cell>
          <cell r="R621" t="str">
            <v>ORIX</v>
          </cell>
          <cell r="S621" t="str">
            <v>JAN</v>
          </cell>
        </row>
        <row r="622">
          <cell r="A622">
            <v>614</v>
          </cell>
          <cell r="B622">
            <v>250</v>
          </cell>
          <cell r="C622" t="str">
            <v>OGDC</v>
          </cell>
          <cell r="D622">
            <v>39106</v>
          </cell>
          <cell r="E622">
            <v>39113</v>
          </cell>
          <cell r="F622" t="str">
            <v>P</v>
          </cell>
          <cell r="G622">
            <v>367700</v>
          </cell>
          <cell r="H622">
            <v>117.75</v>
          </cell>
          <cell r="I622">
            <v>43296675</v>
          </cell>
          <cell r="J622">
            <v>8659.3350000000009</v>
          </cell>
          <cell r="K622">
            <v>43305334.335000001</v>
          </cell>
          <cell r="L622">
            <v>0</v>
          </cell>
          <cell r="M622">
            <v>86593.349999999991</v>
          </cell>
          <cell r="N622">
            <v>0</v>
          </cell>
          <cell r="O622">
            <v>43391927.685000002</v>
          </cell>
          <cell r="P622">
            <v>43391927.685000002</v>
          </cell>
          <cell r="Q622">
            <v>0</v>
          </cell>
          <cell r="R622" t="str">
            <v>AHL</v>
          </cell>
          <cell r="S622" t="str">
            <v>JAN</v>
          </cell>
        </row>
        <row r="623">
          <cell r="A623">
            <v>615</v>
          </cell>
          <cell r="B623">
            <v>292</v>
          </cell>
          <cell r="C623" t="str">
            <v>PPL</v>
          </cell>
          <cell r="D623">
            <v>39107</v>
          </cell>
          <cell r="E623">
            <v>39114</v>
          </cell>
          <cell r="F623" t="str">
            <v>P</v>
          </cell>
          <cell r="G623">
            <v>40000</v>
          </cell>
          <cell r="H623">
            <v>255.7345</v>
          </cell>
          <cell r="I623">
            <v>10229380</v>
          </cell>
          <cell r="J623">
            <v>2045.8760000000002</v>
          </cell>
          <cell r="K623">
            <v>10231425.876</v>
          </cell>
          <cell r="L623">
            <v>0</v>
          </cell>
          <cell r="M623">
            <v>2526.38</v>
          </cell>
          <cell r="N623">
            <v>0</v>
          </cell>
          <cell r="O623">
            <v>10233952.256000001</v>
          </cell>
          <cell r="P623">
            <v>10233952.256000001</v>
          </cell>
          <cell r="Q623">
            <v>0</v>
          </cell>
          <cell r="R623" t="str">
            <v>GROWTH</v>
          </cell>
          <cell r="S623" t="str">
            <v>JAN</v>
          </cell>
        </row>
        <row r="624">
          <cell r="A624">
            <v>616</v>
          </cell>
          <cell r="B624">
            <v>293</v>
          </cell>
          <cell r="C624" t="str">
            <v>NBP</v>
          </cell>
          <cell r="D624">
            <v>39107</v>
          </cell>
          <cell r="E624">
            <v>39114</v>
          </cell>
          <cell r="F624" t="str">
            <v>P</v>
          </cell>
          <cell r="G624">
            <v>10000</v>
          </cell>
          <cell r="H624">
            <v>274</v>
          </cell>
          <cell r="I624">
            <v>2740000</v>
          </cell>
          <cell r="J624">
            <v>548</v>
          </cell>
          <cell r="K624">
            <v>2740548</v>
          </cell>
          <cell r="L624">
            <v>0</v>
          </cell>
          <cell r="M624">
            <v>0</v>
          </cell>
          <cell r="N624">
            <v>0</v>
          </cell>
          <cell r="O624">
            <v>2740548</v>
          </cell>
          <cell r="P624">
            <v>2740548</v>
          </cell>
          <cell r="Q624">
            <v>0</v>
          </cell>
          <cell r="R624" t="str">
            <v>GROWTH</v>
          </cell>
          <cell r="S624" t="str">
            <v>JAN</v>
          </cell>
        </row>
        <row r="625">
          <cell r="A625">
            <v>617</v>
          </cell>
          <cell r="B625">
            <v>283</v>
          </cell>
          <cell r="C625" t="str">
            <v>ECP</v>
          </cell>
          <cell r="D625">
            <v>39107</v>
          </cell>
          <cell r="E625">
            <v>39114</v>
          </cell>
          <cell r="F625" t="str">
            <v>P</v>
          </cell>
          <cell r="G625">
            <v>29200</v>
          </cell>
          <cell r="H625">
            <v>186.41284246575341</v>
          </cell>
          <cell r="I625">
            <v>5443255</v>
          </cell>
          <cell r="J625">
            <v>1088.6510000000001</v>
          </cell>
          <cell r="K625">
            <v>5444343.6509999996</v>
          </cell>
          <cell r="L625">
            <v>0</v>
          </cell>
          <cell r="M625">
            <v>5443.94</v>
          </cell>
          <cell r="N625">
            <v>0</v>
          </cell>
          <cell r="O625">
            <v>5449787.591</v>
          </cell>
          <cell r="P625">
            <v>5449787.591</v>
          </cell>
          <cell r="Q625">
            <v>0</v>
          </cell>
          <cell r="R625" t="str">
            <v>IFSL</v>
          </cell>
          <cell r="S625" t="str">
            <v>JAN</v>
          </cell>
        </row>
        <row r="626">
          <cell r="A626">
            <v>618</v>
          </cell>
          <cell r="B626">
            <v>288</v>
          </cell>
          <cell r="C626" t="str">
            <v>PPL</v>
          </cell>
          <cell r="D626">
            <v>39107</v>
          </cell>
          <cell r="E626">
            <v>39114</v>
          </cell>
          <cell r="F626" t="str">
            <v>P</v>
          </cell>
          <cell r="G626">
            <v>20000</v>
          </cell>
          <cell r="H626">
            <v>259.84899999999999</v>
          </cell>
          <cell r="I626">
            <v>5196980</v>
          </cell>
          <cell r="J626">
            <v>1039.396</v>
          </cell>
          <cell r="K626">
            <v>5198019.3959999997</v>
          </cell>
          <cell r="L626">
            <v>0</v>
          </cell>
          <cell r="M626">
            <v>5196.93</v>
          </cell>
          <cell r="N626">
            <v>0</v>
          </cell>
          <cell r="O626">
            <v>5203216.3259999994</v>
          </cell>
          <cell r="P626">
            <v>5203216.3259999994</v>
          </cell>
          <cell r="Q626">
            <v>0</v>
          </cell>
          <cell r="R626" t="str">
            <v>FCEL</v>
          </cell>
          <cell r="S626" t="str">
            <v>JAN</v>
          </cell>
        </row>
        <row r="627">
          <cell r="A627">
            <v>619</v>
          </cell>
          <cell r="B627">
            <v>290</v>
          </cell>
          <cell r="C627" t="str">
            <v>BOP</v>
          </cell>
          <cell r="D627">
            <v>39107</v>
          </cell>
          <cell r="E627">
            <v>39114</v>
          </cell>
          <cell r="F627" t="str">
            <v>P</v>
          </cell>
          <cell r="G627">
            <v>9300</v>
          </cell>
          <cell r="H627">
            <v>109.85</v>
          </cell>
          <cell r="I627">
            <v>1021605</v>
          </cell>
          <cell r="J627">
            <v>204.321</v>
          </cell>
          <cell r="K627">
            <v>1021809.321</v>
          </cell>
          <cell r="L627">
            <v>0</v>
          </cell>
          <cell r="M627">
            <v>0</v>
          </cell>
          <cell r="N627">
            <v>0</v>
          </cell>
          <cell r="O627">
            <v>1021809.321</v>
          </cell>
          <cell r="P627">
            <v>1021809.321</v>
          </cell>
          <cell r="Q627">
            <v>0</v>
          </cell>
          <cell r="R627" t="str">
            <v>FCEL</v>
          </cell>
          <cell r="S627" t="str">
            <v>JAN</v>
          </cell>
        </row>
        <row r="628">
          <cell r="A628">
            <v>620</v>
          </cell>
          <cell r="B628">
            <v>284</v>
          </cell>
          <cell r="C628" t="str">
            <v>FFC</v>
          </cell>
          <cell r="D628">
            <v>39107</v>
          </cell>
          <cell r="E628">
            <v>39114</v>
          </cell>
          <cell r="F628" t="str">
            <v>P</v>
          </cell>
          <cell r="G628">
            <v>20000</v>
          </cell>
          <cell r="H628">
            <v>114</v>
          </cell>
          <cell r="I628">
            <v>2280000</v>
          </cell>
          <cell r="J628">
            <v>456</v>
          </cell>
          <cell r="K628">
            <v>2280456</v>
          </cell>
          <cell r="L628">
            <v>0</v>
          </cell>
          <cell r="M628">
            <v>2280</v>
          </cell>
          <cell r="N628">
            <v>0</v>
          </cell>
          <cell r="O628">
            <v>2282736</v>
          </cell>
          <cell r="P628">
            <v>2282736</v>
          </cell>
          <cell r="Q628">
            <v>0</v>
          </cell>
          <cell r="R628" t="str">
            <v>IFSL</v>
          </cell>
          <cell r="S628" t="str">
            <v>JAN</v>
          </cell>
        </row>
        <row r="629">
          <cell r="A629">
            <v>621</v>
          </cell>
          <cell r="B629">
            <v>283</v>
          </cell>
          <cell r="C629" t="str">
            <v>ECP</v>
          </cell>
          <cell r="D629">
            <v>39107</v>
          </cell>
          <cell r="E629">
            <v>39114</v>
          </cell>
          <cell r="F629" t="str">
            <v>P</v>
          </cell>
          <cell r="G629">
            <v>7500</v>
          </cell>
          <cell r="H629">
            <v>186.53333333333333</v>
          </cell>
          <cell r="I629">
            <v>1399000</v>
          </cell>
          <cell r="J629">
            <v>279.8</v>
          </cell>
          <cell r="K629">
            <v>1399279.8</v>
          </cell>
          <cell r="L629">
            <v>0</v>
          </cell>
          <cell r="M629">
            <v>1399</v>
          </cell>
          <cell r="N629">
            <v>0</v>
          </cell>
          <cell r="O629">
            <v>1400678.8</v>
          </cell>
          <cell r="P629">
            <v>1400678.8</v>
          </cell>
          <cell r="Q629">
            <v>0</v>
          </cell>
          <cell r="R629" t="str">
            <v>FCEL</v>
          </cell>
          <cell r="S629" t="str">
            <v>JAN</v>
          </cell>
        </row>
        <row r="630">
          <cell r="A630">
            <v>622</v>
          </cell>
          <cell r="B630">
            <v>296</v>
          </cell>
          <cell r="C630" t="str">
            <v>NBP</v>
          </cell>
          <cell r="D630">
            <v>39107</v>
          </cell>
          <cell r="E630">
            <v>39114</v>
          </cell>
          <cell r="F630" t="str">
            <v>S</v>
          </cell>
          <cell r="G630">
            <v>-25000</v>
          </cell>
          <cell r="H630">
            <v>-272.8</v>
          </cell>
          <cell r="I630">
            <v>-6820000</v>
          </cell>
          <cell r="J630">
            <v>682</v>
          </cell>
          <cell r="K630">
            <v>-6819318</v>
          </cell>
          <cell r="L630">
            <v>0</v>
          </cell>
          <cell r="M630">
            <v>6820</v>
          </cell>
          <cell r="N630">
            <v>272.8</v>
          </cell>
          <cell r="O630">
            <v>-6820000</v>
          </cell>
          <cell r="P630">
            <v>-6578307.5</v>
          </cell>
          <cell r="Q630">
            <v>241692.5</v>
          </cell>
          <cell r="R630" t="str">
            <v>GROWTH</v>
          </cell>
          <cell r="S630" t="str">
            <v>JAN</v>
          </cell>
        </row>
        <row r="631">
          <cell r="A631">
            <v>623</v>
          </cell>
          <cell r="B631">
            <v>295</v>
          </cell>
          <cell r="C631" t="str">
            <v>PPL</v>
          </cell>
          <cell r="D631">
            <v>39107</v>
          </cell>
          <cell r="E631">
            <v>39114</v>
          </cell>
          <cell r="F631" t="str">
            <v>S</v>
          </cell>
          <cell r="G631">
            <v>-30000</v>
          </cell>
          <cell r="H631">
            <v>-257.31666666666666</v>
          </cell>
          <cell r="I631">
            <v>-7719500</v>
          </cell>
          <cell r="J631">
            <v>771.95</v>
          </cell>
          <cell r="K631">
            <v>-7718728.0499999998</v>
          </cell>
          <cell r="L631">
            <v>0</v>
          </cell>
          <cell r="M631">
            <v>7719.5</v>
          </cell>
          <cell r="N631">
            <v>257.31666666666666</v>
          </cell>
          <cell r="O631">
            <v>-7719500</v>
          </cell>
          <cell r="P631">
            <v>-7408158</v>
          </cell>
          <cell r="Q631">
            <v>311342</v>
          </cell>
          <cell r="R631" t="str">
            <v>GRWOTH</v>
          </cell>
          <cell r="S631" t="str">
            <v>JAN</v>
          </cell>
        </row>
        <row r="632">
          <cell r="A632">
            <v>624</v>
          </cell>
          <cell r="B632">
            <v>287</v>
          </cell>
          <cell r="C632" t="str">
            <v>BOP</v>
          </cell>
          <cell r="D632">
            <v>39107</v>
          </cell>
          <cell r="E632">
            <v>39114</v>
          </cell>
          <cell r="F632" t="str">
            <v>S</v>
          </cell>
          <cell r="G632">
            <v>-15000</v>
          </cell>
          <cell r="H632">
            <v>-109.5</v>
          </cell>
          <cell r="I632">
            <v>-1642500</v>
          </cell>
          <cell r="J632">
            <v>164.25</v>
          </cell>
          <cell r="K632">
            <v>-1642335.75</v>
          </cell>
          <cell r="L632">
            <v>0</v>
          </cell>
          <cell r="M632">
            <v>1642.5</v>
          </cell>
          <cell r="N632">
            <v>109.5</v>
          </cell>
          <cell r="O632">
            <v>-1642500</v>
          </cell>
          <cell r="P632">
            <v>-1587261</v>
          </cell>
          <cell r="Q632">
            <v>55239</v>
          </cell>
          <cell r="R632" t="str">
            <v>ORIX</v>
          </cell>
          <cell r="S632" t="str">
            <v>JAN</v>
          </cell>
        </row>
        <row r="633">
          <cell r="A633">
            <v>625</v>
          </cell>
          <cell r="B633">
            <v>286</v>
          </cell>
          <cell r="C633" t="str">
            <v>ECP</v>
          </cell>
          <cell r="D633">
            <v>39107</v>
          </cell>
          <cell r="E633">
            <v>39114</v>
          </cell>
          <cell r="F633" t="str">
            <v>S</v>
          </cell>
          <cell r="G633">
            <v>-10000</v>
          </cell>
          <cell r="H633">
            <v>-186.5</v>
          </cell>
          <cell r="I633">
            <v>-1865000</v>
          </cell>
          <cell r="J633">
            <v>186.5</v>
          </cell>
          <cell r="K633">
            <v>-1864813.5</v>
          </cell>
          <cell r="L633">
            <v>0</v>
          </cell>
          <cell r="M633">
            <v>0</v>
          </cell>
          <cell r="N633">
            <v>186.5</v>
          </cell>
          <cell r="O633">
            <v>-1865000</v>
          </cell>
          <cell r="P633">
            <v>-1840430</v>
          </cell>
          <cell r="Q633">
            <v>24570</v>
          </cell>
          <cell r="R633" t="str">
            <v>IFSL</v>
          </cell>
          <cell r="S633" t="str">
            <v>JAN</v>
          </cell>
        </row>
        <row r="634">
          <cell r="A634">
            <v>626</v>
          </cell>
          <cell r="B634">
            <v>291</v>
          </cell>
          <cell r="C634" t="str">
            <v>BOP</v>
          </cell>
          <cell r="D634">
            <v>39107</v>
          </cell>
          <cell r="E634">
            <v>39114</v>
          </cell>
          <cell r="F634" t="str">
            <v>S</v>
          </cell>
          <cell r="G634">
            <v>-15000</v>
          </cell>
          <cell r="H634">
            <v>-110.5</v>
          </cell>
          <cell r="I634">
            <v>-1657500</v>
          </cell>
          <cell r="J634">
            <v>165.75</v>
          </cell>
          <cell r="K634">
            <v>-1657334.25</v>
          </cell>
          <cell r="L634">
            <v>0</v>
          </cell>
          <cell r="M634">
            <v>1657.5</v>
          </cell>
          <cell r="N634">
            <v>110.5</v>
          </cell>
          <cell r="O634">
            <v>-1657500</v>
          </cell>
          <cell r="P634">
            <v>-1587261</v>
          </cell>
          <cell r="Q634">
            <v>70239</v>
          </cell>
          <cell r="R634" t="str">
            <v>FCEL</v>
          </cell>
          <cell r="S634" t="str">
            <v>JAN</v>
          </cell>
        </row>
        <row r="635">
          <cell r="A635">
            <v>627</v>
          </cell>
          <cell r="B635">
            <v>291</v>
          </cell>
          <cell r="C635" t="str">
            <v>FFC</v>
          </cell>
          <cell r="D635">
            <v>39107</v>
          </cell>
          <cell r="E635">
            <v>39114</v>
          </cell>
          <cell r="F635" t="str">
            <v>S</v>
          </cell>
          <cell r="G635">
            <v>-10000</v>
          </cell>
          <cell r="H635">
            <v>-115</v>
          </cell>
          <cell r="I635">
            <v>-1150000</v>
          </cell>
          <cell r="J635">
            <v>115</v>
          </cell>
          <cell r="K635">
            <v>-1149885</v>
          </cell>
          <cell r="L635">
            <v>0</v>
          </cell>
          <cell r="M635">
            <v>0</v>
          </cell>
          <cell r="N635">
            <v>115</v>
          </cell>
          <cell r="O635">
            <v>-1150000</v>
          </cell>
          <cell r="P635">
            <v>-1125057</v>
          </cell>
          <cell r="Q635">
            <v>24943</v>
          </cell>
          <cell r="R635" t="str">
            <v>IFSL</v>
          </cell>
          <cell r="S635" t="str">
            <v>JAN</v>
          </cell>
        </row>
        <row r="636">
          <cell r="A636">
            <v>628</v>
          </cell>
          <cell r="B636">
            <v>313</v>
          </cell>
          <cell r="C636" t="str">
            <v>FFC</v>
          </cell>
          <cell r="D636">
            <v>39108</v>
          </cell>
          <cell r="E636">
            <v>39115</v>
          </cell>
          <cell r="F636" t="str">
            <v>P</v>
          </cell>
          <cell r="G636">
            <v>25000</v>
          </cell>
          <cell r="H636">
            <v>112.9</v>
          </cell>
          <cell r="I636">
            <v>2822500</v>
          </cell>
          <cell r="J636">
            <v>564.5</v>
          </cell>
          <cell r="K636">
            <v>2823064.5</v>
          </cell>
          <cell r="L636">
            <v>0</v>
          </cell>
          <cell r="M636">
            <v>2822.5</v>
          </cell>
          <cell r="N636">
            <v>0</v>
          </cell>
          <cell r="O636">
            <v>2825887</v>
          </cell>
          <cell r="P636">
            <v>2825887</v>
          </cell>
          <cell r="Q636">
            <v>0</v>
          </cell>
          <cell r="R636" t="str">
            <v>ifsl</v>
          </cell>
          <cell r="S636" t="str">
            <v>JAN</v>
          </cell>
        </row>
        <row r="637">
          <cell r="A637">
            <v>629</v>
          </cell>
          <cell r="B637">
            <v>320</v>
          </cell>
          <cell r="C637" t="str">
            <v>NBP</v>
          </cell>
          <cell r="D637">
            <v>39108</v>
          </cell>
          <cell r="E637">
            <v>39115</v>
          </cell>
          <cell r="F637" t="str">
            <v>P</v>
          </cell>
          <cell r="G637">
            <v>10000</v>
          </cell>
          <cell r="H637">
            <v>274</v>
          </cell>
          <cell r="I637">
            <v>2740000</v>
          </cell>
          <cell r="J637">
            <v>548</v>
          </cell>
          <cell r="K637">
            <v>2740548</v>
          </cell>
          <cell r="L637">
            <v>0</v>
          </cell>
          <cell r="N637">
            <v>0</v>
          </cell>
          <cell r="O637">
            <v>2740548</v>
          </cell>
          <cell r="P637">
            <v>2740548</v>
          </cell>
          <cell r="Q637">
            <v>0</v>
          </cell>
          <cell r="R637" t="str">
            <v>GROWTH</v>
          </cell>
          <cell r="S637" t="str">
            <v>JAN</v>
          </cell>
        </row>
        <row r="638">
          <cell r="A638">
            <v>630</v>
          </cell>
          <cell r="B638">
            <v>318</v>
          </cell>
          <cell r="C638" t="str">
            <v>POL</v>
          </cell>
          <cell r="D638">
            <v>39108</v>
          </cell>
          <cell r="E638">
            <v>39115</v>
          </cell>
          <cell r="F638" t="str">
            <v>P</v>
          </cell>
          <cell r="G638">
            <v>10000</v>
          </cell>
          <cell r="H638">
            <v>349.935</v>
          </cell>
          <cell r="I638">
            <v>3499350</v>
          </cell>
          <cell r="J638">
            <v>699.87</v>
          </cell>
          <cell r="K638">
            <v>3500049.87</v>
          </cell>
          <cell r="L638">
            <v>0</v>
          </cell>
          <cell r="N638">
            <v>0</v>
          </cell>
          <cell r="O638">
            <v>3500049.87</v>
          </cell>
          <cell r="P638">
            <v>3500049.87</v>
          </cell>
          <cell r="Q638">
            <v>0</v>
          </cell>
          <cell r="R638" t="str">
            <v>ORIX</v>
          </cell>
          <cell r="S638" t="str">
            <v>JAN</v>
          </cell>
        </row>
        <row r="639">
          <cell r="A639">
            <v>631</v>
          </cell>
          <cell r="B639">
            <v>317</v>
          </cell>
          <cell r="C639" t="str">
            <v>POL</v>
          </cell>
          <cell r="D639">
            <v>39108</v>
          </cell>
          <cell r="E639">
            <v>39115</v>
          </cell>
          <cell r="F639" t="str">
            <v>S</v>
          </cell>
          <cell r="G639">
            <v>-10000</v>
          </cell>
          <cell r="H639">
            <v>-352</v>
          </cell>
          <cell r="I639">
            <v>-3520000</v>
          </cell>
          <cell r="J639">
            <v>352</v>
          </cell>
          <cell r="K639">
            <v>-3519648</v>
          </cell>
          <cell r="L639">
            <v>0</v>
          </cell>
          <cell r="M639">
            <v>3520</v>
          </cell>
          <cell r="N639">
            <v>352</v>
          </cell>
          <cell r="O639">
            <v>-3520000</v>
          </cell>
          <cell r="P639">
            <v>-3500049.87</v>
          </cell>
          <cell r="Q639">
            <v>19950.129999999888</v>
          </cell>
          <cell r="R639" t="str">
            <v>Orix</v>
          </cell>
          <cell r="S639" t="str">
            <v>JAN</v>
          </cell>
        </row>
        <row r="640">
          <cell r="A640">
            <v>632</v>
          </cell>
          <cell r="B640">
            <v>325</v>
          </cell>
          <cell r="C640" t="str">
            <v>ECP</v>
          </cell>
          <cell r="D640">
            <v>39108</v>
          </cell>
          <cell r="E640">
            <v>39115</v>
          </cell>
          <cell r="F640" t="str">
            <v>S</v>
          </cell>
          <cell r="G640">
            <v>-20000</v>
          </cell>
          <cell r="H640">
            <v>-186.75</v>
          </cell>
          <cell r="I640">
            <v>-3735000</v>
          </cell>
          <cell r="J640">
            <v>373.5</v>
          </cell>
          <cell r="K640">
            <v>-3734626.5</v>
          </cell>
          <cell r="L640">
            <v>0</v>
          </cell>
          <cell r="M640">
            <v>3735</v>
          </cell>
          <cell r="N640">
            <v>186.75</v>
          </cell>
          <cell r="O640">
            <v>-3735000</v>
          </cell>
          <cell r="P640">
            <v>-3680860</v>
          </cell>
          <cell r="Q640">
            <v>54140</v>
          </cell>
          <cell r="R640" t="str">
            <v>ABA</v>
          </cell>
          <cell r="S640" t="str">
            <v>JAN</v>
          </cell>
        </row>
        <row r="641">
          <cell r="A641">
            <v>633</v>
          </cell>
          <cell r="B641">
            <v>316</v>
          </cell>
          <cell r="C641" t="str">
            <v>PPL</v>
          </cell>
          <cell r="D641">
            <v>39108</v>
          </cell>
          <cell r="E641">
            <v>39115</v>
          </cell>
          <cell r="F641" t="str">
            <v>S</v>
          </cell>
          <cell r="G641">
            <v>-25000</v>
          </cell>
          <cell r="H641">
            <v>-262.3252</v>
          </cell>
          <cell r="I641">
            <v>-6558130</v>
          </cell>
          <cell r="J641">
            <v>655.81299999999999</v>
          </cell>
          <cell r="K641">
            <v>-6557474.1869999999</v>
          </cell>
          <cell r="L641">
            <v>0</v>
          </cell>
          <cell r="M641">
            <v>6558.13</v>
          </cell>
          <cell r="N641">
            <v>262.3252</v>
          </cell>
          <cell r="O641">
            <v>-6558130</v>
          </cell>
          <cell r="P641">
            <v>-6173465</v>
          </cell>
          <cell r="Q641">
            <v>384665</v>
          </cell>
          <cell r="R641" t="str">
            <v>FNE</v>
          </cell>
          <cell r="S641" t="str">
            <v>JAN</v>
          </cell>
        </row>
        <row r="642">
          <cell r="A642">
            <v>634</v>
          </cell>
          <cell r="B642">
            <v>313</v>
          </cell>
          <cell r="C642" t="str">
            <v>PPL</v>
          </cell>
          <cell r="D642">
            <v>39108</v>
          </cell>
          <cell r="E642">
            <v>39115</v>
          </cell>
          <cell r="F642" t="str">
            <v>S</v>
          </cell>
          <cell r="G642">
            <v>-26500</v>
          </cell>
          <cell r="H642">
            <v>-259.50132075471697</v>
          </cell>
          <cell r="I642">
            <v>-6876785</v>
          </cell>
          <cell r="J642">
            <v>687.67849999999999</v>
          </cell>
          <cell r="K642">
            <v>-6876097.3214999996</v>
          </cell>
          <cell r="L642">
            <v>0</v>
          </cell>
          <cell r="M642">
            <v>6876.78</v>
          </cell>
          <cell r="N642">
            <v>259.50132075471697</v>
          </cell>
          <cell r="O642">
            <v>-6876785</v>
          </cell>
          <cell r="P642">
            <v>-6543872.9000000004</v>
          </cell>
          <cell r="Q642">
            <v>332912.09999999963</v>
          </cell>
          <cell r="R642" t="str">
            <v>GROWTH</v>
          </cell>
          <cell r="S642" t="str">
            <v>JAN</v>
          </cell>
        </row>
        <row r="643">
          <cell r="A643">
            <v>635</v>
          </cell>
          <cell r="B643">
            <v>321</v>
          </cell>
          <cell r="C643" t="str">
            <v>NBP</v>
          </cell>
          <cell r="D643">
            <v>39108</v>
          </cell>
          <cell r="E643">
            <v>39115</v>
          </cell>
          <cell r="F643" t="str">
            <v>S</v>
          </cell>
          <cell r="G643">
            <v>-40000</v>
          </cell>
          <cell r="H643">
            <v>-275.875</v>
          </cell>
          <cell r="I643">
            <v>-11035000</v>
          </cell>
          <cell r="J643">
            <v>1103.5</v>
          </cell>
          <cell r="K643">
            <v>-11033896.5</v>
          </cell>
          <cell r="L643">
            <v>0</v>
          </cell>
          <cell r="M643">
            <v>11035</v>
          </cell>
          <cell r="N643">
            <v>275.875</v>
          </cell>
          <cell r="O643">
            <v>-11035000</v>
          </cell>
          <cell r="P643">
            <v>-10565412</v>
          </cell>
          <cell r="Q643">
            <v>469588</v>
          </cell>
          <cell r="R643" t="str">
            <v>GROWTH</v>
          </cell>
          <cell r="S643" t="str">
            <v>JAN</v>
          </cell>
        </row>
        <row r="644">
          <cell r="A644">
            <v>636</v>
          </cell>
          <cell r="B644">
            <v>315</v>
          </cell>
          <cell r="C644" t="str">
            <v>FFC</v>
          </cell>
          <cell r="D644">
            <v>39108</v>
          </cell>
          <cell r="E644">
            <v>39115</v>
          </cell>
          <cell r="F644" t="str">
            <v>S</v>
          </cell>
          <cell r="G644">
            <v>-10000</v>
          </cell>
          <cell r="H644">
            <v>-115</v>
          </cell>
          <cell r="I644">
            <v>-1150000</v>
          </cell>
          <cell r="J644">
            <v>115</v>
          </cell>
          <cell r="K644">
            <v>-1149885</v>
          </cell>
          <cell r="L644">
            <v>0</v>
          </cell>
          <cell r="N644">
            <v>115</v>
          </cell>
          <cell r="O644">
            <v>-1150000</v>
          </cell>
          <cell r="P644">
            <v>-1126828</v>
          </cell>
          <cell r="Q644">
            <v>23172</v>
          </cell>
          <cell r="R644" t="str">
            <v>ifsl</v>
          </cell>
          <cell r="S644" t="str">
            <v>JAN</v>
          </cell>
        </row>
        <row r="645">
          <cell r="A645">
            <v>637</v>
          </cell>
          <cell r="B645">
            <v>323</v>
          </cell>
          <cell r="C645" t="str">
            <v>PPL</v>
          </cell>
          <cell r="D645">
            <v>39108</v>
          </cell>
          <cell r="E645">
            <v>39115</v>
          </cell>
          <cell r="F645" t="str">
            <v>S</v>
          </cell>
          <cell r="G645">
            <v>-10000</v>
          </cell>
          <cell r="H645">
            <v>-259.5</v>
          </cell>
          <cell r="I645">
            <v>-2595000</v>
          </cell>
          <cell r="J645">
            <v>259.5</v>
          </cell>
          <cell r="K645">
            <v>-2594740.5</v>
          </cell>
          <cell r="L645">
            <v>0</v>
          </cell>
          <cell r="M645">
            <v>2595</v>
          </cell>
          <cell r="N645">
            <v>259.5</v>
          </cell>
          <cell r="O645">
            <v>-2595000</v>
          </cell>
          <cell r="P645">
            <v>-2469386</v>
          </cell>
          <cell r="Q645">
            <v>125614</v>
          </cell>
          <cell r="R645" t="str">
            <v>FCEL</v>
          </cell>
          <cell r="S645" t="str">
            <v>JAN</v>
          </cell>
        </row>
        <row r="646">
          <cell r="A646">
            <v>638</v>
          </cell>
          <cell r="B646">
            <v>324</v>
          </cell>
          <cell r="C646" t="str">
            <v>BOP</v>
          </cell>
          <cell r="D646">
            <v>39108</v>
          </cell>
          <cell r="E646">
            <v>39115</v>
          </cell>
          <cell r="F646" t="str">
            <v>S</v>
          </cell>
          <cell r="G646">
            <v>-5000</v>
          </cell>
          <cell r="H646">
            <v>-115.35</v>
          </cell>
          <cell r="I646">
            <v>-576750</v>
          </cell>
          <cell r="J646">
            <v>57.675000000000004</v>
          </cell>
          <cell r="K646">
            <v>-576692.32499999995</v>
          </cell>
          <cell r="L646">
            <v>0</v>
          </cell>
          <cell r="M646">
            <v>576.75</v>
          </cell>
          <cell r="N646">
            <v>115.35</v>
          </cell>
          <cell r="O646">
            <v>-576750</v>
          </cell>
          <cell r="P646">
            <v>-529087.5</v>
          </cell>
          <cell r="Q646">
            <v>47662.5</v>
          </cell>
          <cell r="R646" t="str">
            <v>FCEL</v>
          </cell>
          <cell r="S646" t="str">
            <v>JAN</v>
          </cell>
        </row>
        <row r="647">
          <cell r="A647">
            <v>639</v>
          </cell>
          <cell r="B647">
            <v>322</v>
          </cell>
          <cell r="C647" t="str">
            <v>BOP</v>
          </cell>
          <cell r="D647">
            <v>39108</v>
          </cell>
          <cell r="E647">
            <v>39115</v>
          </cell>
          <cell r="F647" t="str">
            <v>S</v>
          </cell>
          <cell r="G647">
            <v>-35000</v>
          </cell>
          <cell r="H647">
            <v>-113.40714285714286</v>
          </cell>
          <cell r="I647">
            <v>-3969250</v>
          </cell>
          <cell r="J647">
            <v>396.92500000000001</v>
          </cell>
          <cell r="K647">
            <v>-3968853.0750000002</v>
          </cell>
          <cell r="L647">
            <v>0</v>
          </cell>
          <cell r="M647">
            <v>3966.25</v>
          </cell>
          <cell r="N647">
            <v>113.40714285714286</v>
          </cell>
          <cell r="O647">
            <v>-3969250</v>
          </cell>
          <cell r="P647">
            <v>-3703612.5</v>
          </cell>
          <cell r="Q647">
            <v>265637.5</v>
          </cell>
          <cell r="R647" t="str">
            <v>GROWTH</v>
          </cell>
          <cell r="S647" t="str">
            <v>JAN</v>
          </cell>
        </row>
        <row r="648">
          <cell r="A648">
            <v>640</v>
          </cell>
          <cell r="B648">
            <v>355</v>
          </cell>
          <cell r="C648" t="str">
            <v>POL</v>
          </cell>
          <cell r="D648">
            <v>39113</v>
          </cell>
          <cell r="E648">
            <v>39120</v>
          </cell>
          <cell r="F648" t="str">
            <v>P</v>
          </cell>
          <cell r="G648">
            <v>10000</v>
          </cell>
          <cell r="H648">
            <v>353</v>
          </cell>
          <cell r="I648">
            <v>3530000</v>
          </cell>
          <cell r="J648">
            <v>706</v>
          </cell>
          <cell r="K648">
            <v>3530706</v>
          </cell>
          <cell r="L648">
            <v>0</v>
          </cell>
          <cell r="N648">
            <v>0</v>
          </cell>
          <cell r="O648">
            <v>3530706</v>
          </cell>
          <cell r="P648">
            <v>3530706</v>
          </cell>
          <cell r="Q648">
            <v>0</v>
          </cell>
          <cell r="R648" t="str">
            <v>GROWTH</v>
          </cell>
          <cell r="S648" t="str">
            <v>JAN</v>
          </cell>
        </row>
        <row r="649">
          <cell r="A649">
            <v>641</v>
          </cell>
          <cell r="B649">
            <v>352</v>
          </cell>
          <cell r="C649" t="str">
            <v>NBP</v>
          </cell>
          <cell r="D649">
            <v>39113</v>
          </cell>
          <cell r="E649">
            <v>39120</v>
          </cell>
          <cell r="F649" t="str">
            <v>S</v>
          </cell>
          <cell r="G649">
            <v>-10000</v>
          </cell>
          <cell r="H649">
            <v>-279.45</v>
          </cell>
          <cell r="I649">
            <v>-2794500</v>
          </cell>
          <cell r="J649">
            <v>279.45</v>
          </cell>
          <cell r="K649">
            <v>-2794220.55</v>
          </cell>
          <cell r="L649">
            <v>0</v>
          </cell>
          <cell r="M649">
            <v>2794.5</v>
          </cell>
          <cell r="N649">
            <v>279.45</v>
          </cell>
          <cell r="O649">
            <v>-2794500</v>
          </cell>
          <cell r="P649">
            <v>-2641353</v>
          </cell>
          <cell r="Q649">
            <v>153147</v>
          </cell>
          <cell r="R649" t="str">
            <v>FNE</v>
          </cell>
          <cell r="S649" t="str">
            <v>JAN</v>
          </cell>
        </row>
        <row r="650">
          <cell r="A650">
            <v>642</v>
          </cell>
          <cell r="B650">
            <v>347</v>
          </cell>
          <cell r="C650" t="str">
            <v>NBP</v>
          </cell>
          <cell r="D650">
            <v>39113</v>
          </cell>
          <cell r="E650">
            <v>39120</v>
          </cell>
          <cell r="F650" t="str">
            <v>S</v>
          </cell>
          <cell r="G650">
            <v>-32400</v>
          </cell>
          <cell r="H650">
            <v>-278.48456790123458</v>
          </cell>
          <cell r="I650">
            <v>-9022900</v>
          </cell>
          <cell r="J650">
            <v>902.29000000000008</v>
          </cell>
          <cell r="K650">
            <v>-9021997.7100000009</v>
          </cell>
          <cell r="L650">
            <v>0</v>
          </cell>
          <cell r="M650">
            <v>9022.7199999999993</v>
          </cell>
          <cell r="N650">
            <v>278.48456790123458</v>
          </cell>
          <cell r="O650">
            <v>-9022900</v>
          </cell>
          <cell r="P650">
            <v>-8557983.7200000007</v>
          </cell>
          <cell r="Q650">
            <v>464916.27999999933</v>
          </cell>
          <cell r="R650" t="str">
            <v>ORIX</v>
          </cell>
          <cell r="S650" t="str">
            <v>JAN</v>
          </cell>
        </row>
        <row r="651">
          <cell r="A651">
            <v>643</v>
          </cell>
          <cell r="B651">
            <v>349</v>
          </cell>
          <cell r="C651" t="str">
            <v>FAY</v>
          </cell>
          <cell r="D651">
            <v>39113</v>
          </cell>
          <cell r="E651">
            <v>39120</v>
          </cell>
          <cell r="F651" t="str">
            <v>S</v>
          </cell>
          <cell r="G651">
            <v>-33200</v>
          </cell>
          <cell r="H651">
            <v>-66.418674698795186</v>
          </cell>
          <cell r="I651">
            <v>-2205100</v>
          </cell>
          <cell r="J651">
            <v>220.51000000000002</v>
          </cell>
          <cell r="K651">
            <v>-2204879.4900000002</v>
          </cell>
          <cell r="L651">
            <v>0</v>
          </cell>
          <cell r="M651">
            <v>3367.84</v>
          </cell>
          <cell r="N651">
            <v>66.418674698795186</v>
          </cell>
          <cell r="O651">
            <v>-2205100</v>
          </cell>
          <cell r="P651">
            <v>-2211644.56</v>
          </cell>
          <cell r="Q651">
            <v>-6544.5600000000559</v>
          </cell>
          <cell r="R651" t="str">
            <v>ORIX</v>
          </cell>
          <cell r="S651" t="str">
            <v>JAN</v>
          </cell>
        </row>
        <row r="652">
          <cell r="A652">
            <v>644</v>
          </cell>
          <cell r="B652">
            <v>356</v>
          </cell>
          <cell r="C652" t="str">
            <v>FAY</v>
          </cell>
          <cell r="D652">
            <v>39113</v>
          </cell>
          <cell r="E652">
            <v>39120</v>
          </cell>
          <cell r="F652" t="str">
            <v>S</v>
          </cell>
          <cell r="G652">
            <v>-90900</v>
          </cell>
          <cell r="H652">
            <v>-66.173377337733768</v>
          </cell>
          <cell r="I652">
            <v>-6015160</v>
          </cell>
          <cell r="J652">
            <v>601.51600000000008</v>
          </cell>
          <cell r="K652">
            <v>-6014558.4840000002</v>
          </cell>
          <cell r="L652">
            <v>0</v>
          </cell>
          <cell r="M652">
            <v>12030.32</v>
          </cell>
          <cell r="N652">
            <v>66.173377337733768</v>
          </cell>
          <cell r="O652">
            <v>-6015160</v>
          </cell>
          <cell r="P652">
            <v>-6055376.2199999997</v>
          </cell>
          <cell r="Q652">
            <v>-40216.219999999739</v>
          </cell>
          <cell r="R652" t="str">
            <v>AHL</v>
          </cell>
          <cell r="S652" t="str">
            <v>JAN</v>
          </cell>
        </row>
        <row r="653">
          <cell r="A653">
            <v>645</v>
          </cell>
          <cell r="B653">
            <v>356</v>
          </cell>
          <cell r="C653" t="str">
            <v>POL</v>
          </cell>
          <cell r="D653">
            <v>39113</v>
          </cell>
          <cell r="E653">
            <v>39120</v>
          </cell>
          <cell r="F653" t="str">
            <v>S</v>
          </cell>
          <cell r="G653">
            <v>-25000</v>
          </cell>
          <cell r="H653">
            <v>-354.8</v>
          </cell>
          <cell r="I653">
            <v>-8870000</v>
          </cell>
          <cell r="J653">
            <v>887</v>
          </cell>
          <cell r="K653">
            <v>-8869113</v>
          </cell>
          <cell r="L653">
            <v>0</v>
          </cell>
          <cell r="M653">
            <v>8870</v>
          </cell>
          <cell r="N653">
            <v>354.8</v>
          </cell>
          <cell r="O653">
            <v>-8870000</v>
          </cell>
          <cell r="P653">
            <v>-8819842.5</v>
          </cell>
          <cell r="Q653">
            <v>50157.5</v>
          </cell>
          <cell r="R653" t="str">
            <v>GRWOTH</v>
          </cell>
          <cell r="S653" t="str">
            <v>JAN</v>
          </cell>
        </row>
        <row r="654">
          <cell r="A654">
            <v>646</v>
          </cell>
          <cell r="B654">
            <v>346</v>
          </cell>
          <cell r="C654" t="str">
            <v>BOP</v>
          </cell>
          <cell r="D654">
            <v>39113</v>
          </cell>
          <cell r="E654">
            <v>39120</v>
          </cell>
          <cell r="F654" t="str">
            <v>S</v>
          </cell>
          <cell r="G654">
            <v>-10000</v>
          </cell>
          <cell r="H654">
            <v>-116.5</v>
          </cell>
          <cell r="I654">
            <v>-1165000</v>
          </cell>
          <cell r="J654">
            <v>116.5</v>
          </cell>
          <cell r="K654">
            <v>-1164883.5</v>
          </cell>
          <cell r="L654">
            <v>0</v>
          </cell>
          <cell r="M654">
            <v>1165</v>
          </cell>
          <cell r="N654">
            <v>116.5</v>
          </cell>
          <cell r="O654">
            <v>-1165000</v>
          </cell>
          <cell r="P654">
            <v>-1058174</v>
          </cell>
          <cell r="Q654">
            <v>106826</v>
          </cell>
          <cell r="R654" t="str">
            <v>FOUNDATION</v>
          </cell>
          <cell r="S654" t="str">
            <v>JAN</v>
          </cell>
        </row>
        <row r="655">
          <cell r="A655">
            <v>647</v>
          </cell>
          <cell r="B655">
            <v>348</v>
          </cell>
          <cell r="C655" t="str">
            <v>BOP</v>
          </cell>
          <cell r="D655">
            <v>39113</v>
          </cell>
          <cell r="E655">
            <v>39120</v>
          </cell>
          <cell r="F655" t="str">
            <v>S</v>
          </cell>
          <cell r="G655">
            <v>-24300</v>
          </cell>
          <cell r="H655">
            <v>-114.81893004115226</v>
          </cell>
          <cell r="I655">
            <v>-2790100</v>
          </cell>
          <cell r="J655">
            <v>279.01</v>
          </cell>
          <cell r="K655">
            <v>-2789820.99</v>
          </cell>
          <cell r="L655">
            <v>0</v>
          </cell>
          <cell r="M655">
            <v>2655.36</v>
          </cell>
          <cell r="N655">
            <v>114.81893004115226</v>
          </cell>
          <cell r="O655">
            <v>-2790100</v>
          </cell>
          <cell r="P655">
            <v>-2571362.8199999998</v>
          </cell>
          <cell r="Q655">
            <v>218737.18000000017</v>
          </cell>
          <cell r="R655" t="str">
            <v>ORIX</v>
          </cell>
          <cell r="S655" t="str">
            <v>JAN</v>
          </cell>
        </row>
        <row r="656">
          <cell r="A656">
            <v>648</v>
          </cell>
          <cell r="B656">
            <v>344</v>
          </cell>
          <cell r="C656" t="str">
            <v>PPL</v>
          </cell>
          <cell r="D656">
            <v>39113</v>
          </cell>
          <cell r="E656">
            <v>39120</v>
          </cell>
          <cell r="F656" t="str">
            <v>S</v>
          </cell>
          <cell r="G656">
            <v>-10000</v>
          </cell>
          <cell r="H656">
            <v>-257.5</v>
          </cell>
          <cell r="I656">
            <v>-2575000</v>
          </cell>
          <cell r="J656">
            <v>257.5</v>
          </cell>
          <cell r="K656">
            <v>-2574742.5</v>
          </cell>
          <cell r="L656">
            <v>0</v>
          </cell>
          <cell r="M656">
            <v>2575</v>
          </cell>
          <cell r="N656">
            <v>257.5</v>
          </cell>
          <cell r="O656">
            <v>-2575000</v>
          </cell>
          <cell r="P656">
            <v>-2469386</v>
          </cell>
          <cell r="Q656">
            <v>105614</v>
          </cell>
          <cell r="R656" t="str">
            <v>FCEL</v>
          </cell>
          <cell r="S656" t="str">
            <v>JAN</v>
          </cell>
        </row>
        <row r="657">
          <cell r="A657">
            <v>649</v>
          </cell>
          <cell r="B657">
            <v>353</v>
          </cell>
          <cell r="C657" t="str">
            <v>PPL</v>
          </cell>
          <cell r="D657">
            <v>39113</v>
          </cell>
          <cell r="E657">
            <v>39120</v>
          </cell>
          <cell r="F657" t="str">
            <v>S</v>
          </cell>
          <cell r="G657">
            <v>-10000</v>
          </cell>
          <cell r="H657">
            <v>-259.39999999999998</v>
          </cell>
          <cell r="I657">
            <v>-2594000</v>
          </cell>
          <cell r="J657">
            <v>259.40000000000003</v>
          </cell>
          <cell r="K657">
            <v>-2593740.6</v>
          </cell>
          <cell r="L657">
            <v>0</v>
          </cell>
          <cell r="M657">
            <v>2594</v>
          </cell>
          <cell r="N657">
            <v>259.39999999999998</v>
          </cell>
          <cell r="O657">
            <v>-2594000</v>
          </cell>
          <cell r="P657">
            <v>-2469386</v>
          </cell>
          <cell r="Q657">
            <v>124614</v>
          </cell>
          <cell r="R657" t="str">
            <v>FNE</v>
          </cell>
          <cell r="S657" t="str">
            <v>JAN</v>
          </cell>
        </row>
        <row r="658">
          <cell r="A658">
            <v>650</v>
          </cell>
          <cell r="B658">
            <v>351</v>
          </cell>
          <cell r="C658" t="str">
            <v>PPL</v>
          </cell>
          <cell r="D658">
            <v>39113</v>
          </cell>
          <cell r="E658">
            <v>39120</v>
          </cell>
          <cell r="F658" t="str">
            <v>S</v>
          </cell>
          <cell r="G658">
            <v>-10000</v>
          </cell>
          <cell r="H658">
            <v>-258.5</v>
          </cell>
          <cell r="I658">
            <v>-2585000</v>
          </cell>
          <cell r="J658">
            <v>258.5</v>
          </cell>
          <cell r="K658">
            <v>-2584741.5</v>
          </cell>
          <cell r="L658">
            <v>0</v>
          </cell>
          <cell r="M658">
            <v>2585</v>
          </cell>
          <cell r="N658">
            <v>258.5</v>
          </cell>
          <cell r="O658">
            <v>-2585000</v>
          </cell>
          <cell r="P658">
            <v>-2469386</v>
          </cell>
          <cell r="Q658">
            <v>115614</v>
          </cell>
          <cell r="R658" t="str">
            <v>ORIX</v>
          </cell>
          <cell r="S658" t="str">
            <v>JAN</v>
          </cell>
        </row>
        <row r="659">
          <cell r="A659">
            <v>651</v>
          </cell>
          <cell r="B659">
            <v>345</v>
          </cell>
          <cell r="C659" t="str">
            <v>ECP</v>
          </cell>
          <cell r="D659">
            <v>39113</v>
          </cell>
          <cell r="E659">
            <v>39120</v>
          </cell>
          <cell r="F659" t="str">
            <v>S</v>
          </cell>
          <cell r="G659">
            <v>-24600</v>
          </cell>
          <cell r="H659">
            <v>-185.40243902439025</v>
          </cell>
          <cell r="I659">
            <v>-4560900</v>
          </cell>
          <cell r="J659">
            <v>456.09000000000003</v>
          </cell>
          <cell r="K659">
            <v>-4560443.91</v>
          </cell>
          <cell r="L659">
            <v>0</v>
          </cell>
          <cell r="M659">
            <v>4540.93</v>
          </cell>
          <cell r="N659">
            <v>185.40243902439025</v>
          </cell>
          <cell r="O659">
            <v>-4560900</v>
          </cell>
          <cell r="P659">
            <v>-4527455.34</v>
          </cell>
          <cell r="Q659">
            <v>33444.660000000149</v>
          </cell>
          <cell r="R659" t="str">
            <v>FOUNDATION</v>
          </cell>
          <cell r="S659" t="str">
            <v>JAN</v>
          </cell>
        </row>
        <row r="660">
          <cell r="A660">
            <v>652</v>
          </cell>
          <cell r="B660">
            <v>364</v>
          </cell>
          <cell r="C660" t="str">
            <v>NML</v>
          </cell>
          <cell r="D660">
            <v>39084</v>
          </cell>
          <cell r="E660">
            <v>39120</v>
          </cell>
          <cell r="F660" t="str">
            <v>P</v>
          </cell>
          <cell r="G660">
            <v>250000</v>
          </cell>
          <cell r="H660">
            <v>104.36956000000001</v>
          </cell>
          <cell r="I660">
            <v>26092390</v>
          </cell>
          <cell r="J660">
            <v>5218.4780000000001</v>
          </cell>
          <cell r="K660">
            <v>26097608.478</v>
          </cell>
          <cell r="L660">
            <v>0</v>
          </cell>
          <cell r="M660">
            <v>52184.78</v>
          </cell>
          <cell r="N660">
            <v>0</v>
          </cell>
          <cell r="O660">
            <v>26149793.258000001</v>
          </cell>
          <cell r="P660">
            <v>26149793.258000001</v>
          </cell>
          <cell r="Q660">
            <v>0</v>
          </cell>
          <cell r="R660" t="str">
            <v>AHL</v>
          </cell>
          <cell r="S660" t="str">
            <v>JAN</v>
          </cell>
        </row>
        <row r="661">
          <cell r="A661">
            <v>653</v>
          </cell>
          <cell r="B661">
            <v>366</v>
          </cell>
          <cell r="C661" t="str">
            <v>FFBQ</v>
          </cell>
          <cell r="D661">
            <v>39084</v>
          </cell>
          <cell r="E661">
            <v>39120</v>
          </cell>
          <cell r="F661" t="str">
            <v>P</v>
          </cell>
          <cell r="G661">
            <v>500000</v>
          </cell>
          <cell r="H661">
            <v>31.356649999999998</v>
          </cell>
          <cell r="I661">
            <v>15678325</v>
          </cell>
          <cell r="J661">
            <v>3135.665</v>
          </cell>
          <cell r="K661">
            <v>15681460.664999999</v>
          </cell>
          <cell r="L661">
            <v>0</v>
          </cell>
          <cell r="M661">
            <v>31356.65</v>
          </cell>
          <cell r="N661">
            <v>0</v>
          </cell>
          <cell r="O661">
            <v>15712817.314999999</v>
          </cell>
          <cell r="P661">
            <v>15712817.314999999</v>
          </cell>
          <cell r="Q661">
            <v>0</v>
          </cell>
          <cell r="R661" t="str">
            <v>AHL</v>
          </cell>
          <cell r="S661" t="str">
            <v>JAN</v>
          </cell>
        </row>
        <row r="662">
          <cell r="A662">
            <v>654</v>
          </cell>
          <cell r="B662">
            <v>365</v>
          </cell>
          <cell r="C662" t="str">
            <v>PPL</v>
          </cell>
          <cell r="D662">
            <v>39084</v>
          </cell>
          <cell r="E662">
            <v>39120</v>
          </cell>
          <cell r="F662" t="str">
            <v>S</v>
          </cell>
          <cell r="G662">
            <v>-10000</v>
          </cell>
          <cell r="H662">
            <v>-261.3</v>
          </cell>
          <cell r="I662">
            <v>-2613000</v>
          </cell>
          <cell r="J662">
            <v>261.3</v>
          </cell>
          <cell r="K662">
            <v>-2612738.7000000002</v>
          </cell>
          <cell r="L662">
            <v>0</v>
          </cell>
          <cell r="M662">
            <v>2612.9999999999995</v>
          </cell>
          <cell r="N662">
            <v>261.3</v>
          </cell>
          <cell r="O662">
            <v>-2613000</v>
          </cell>
          <cell r="P662">
            <v>-2469385</v>
          </cell>
          <cell r="Q662">
            <v>143615</v>
          </cell>
          <cell r="R662" t="str">
            <v>Orix</v>
          </cell>
          <cell r="S662" t="str">
            <v>JAN</v>
          </cell>
        </row>
        <row r="663">
          <cell r="A663">
            <v>655</v>
          </cell>
          <cell r="B663">
            <v>359</v>
          </cell>
          <cell r="C663" t="str">
            <v>PPL</v>
          </cell>
          <cell r="D663">
            <v>39084</v>
          </cell>
          <cell r="E663">
            <v>39120</v>
          </cell>
          <cell r="F663" t="str">
            <v>S</v>
          </cell>
          <cell r="G663">
            <v>-21900</v>
          </cell>
          <cell r="H663">
            <v>-257.02168949771692</v>
          </cell>
          <cell r="I663">
            <v>-5628775</v>
          </cell>
          <cell r="J663">
            <v>562.87750000000005</v>
          </cell>
          <cell r="K663">
            <v>-5628212.1224999996</v>
          </cell>
          <cell r="L663">
            <v>0</v>
          </cell>
          <cell r="M663">
            <v>5628.78</v>
          </cell>
          <cell r="N663">
            <v>257.02168949771692</v>
          </cell>
          <cell r="O663">
            <v>-5628775</v>
          </cell>
          <cell r="P663">
            <v>-5407953.1500000004</v>
          </cell>
          <cell r="Q663">
            <v>220821.84999999963</v>
          </cell>
          <cell r="R663" t="str">
            <v>fcel</v>
          </cell>
          <cell r="S663" t="str">
            <v>JAN</v>
          </cell>
        </row>
        <row r="664">
          <cell r="A664">
            <v>656</v>
          </cell>
          <cell r="B664">
            <v>358</v>
          </cell>
          <cell r="C664" t="str">
            <v>FAY</v>
          </cell>
          <cell r="D664">
            <v>39084</v>
          </cell>
          <cell r="E664">
            <v>39120</v>
          </cell>
          <cell r="F664" t="str">
            <v>S</v>
          </cell>
          <cell r="G664">
            <v>-17600</v>
          </cell>
          <cell r="H664">
            <v>-66.438636363636363</v>
          </cell>
          <cell r="I664">
            <v>-1169320</v>
          </cell>
          <cell r="J664">
            <v>116.932</v>
          </cell>
          <cell r="K664">
            <v>-1169203.068</v>
          </cell>
          <cell r="L664">
            <v>0</v>
          </cell>
          <cell r="M664">
            <v>1754.04</v>
          </cell>
          <cell r="N664">
            <v>66.438636363636363</v>
          </cell>
          <cell r="O664">
            <v>-1169320</v>
          </cell>
          <cell r="P664">
            <v>-1172438.08</v>
          </cell>
          <cell r="Q664">
            <v>-3118.0800000000745</v>
          </cell>
          <cell r="R664" t="str">
            <v>FCEL</v>
          </cell>
          <cell r="S664" t="str">
            <v>JAN</v>
          </cell>
        </row>
        <row r="665">
          <cell r="A665">
            <v>657</v>
          </cell>
          <cell r="B665">
            <v>360</v>
          </cell>
          <cell r="C665" t="str">
            <v>dgkc</v>
          </cell>
          <cell r="D665">
            <v>39084</v>
          </cell>
          <cell r="E665">
            <v>39120</v>
          </cell>
          <cell r="F665" t="str">
            <v>S</v>
          </cell>
          <cell r="G665">
            <v>-19500</v>
          </cell>
          <cell r="H665">
            <v>-72.567948717948724</v>
          </cell>
          <cell r="I665">
            <v>-1415075</v>
          </cell>
          <cell r="J665">
            <v>141.50749999999999</v>
          </cell>
          <cell r="K665">
            <v>-1414933.4924999999</v>
          </cell>
          <cell r="L665">
            <v>0</v>
          </cell>
          <cell r="M665">
            <v>2122.3000000000002</v>
          </cell>
          <cell r="N665">
            <v>72.567948717948724</v>
          </cell>
          <cell r="O665">
            <v>-1415075</v>
          </cell>
          <cell r="P665">
            <v>-1467936.6</v>
          </cell>
          <cell r="Q665">
            <v>-52861.600000000093</v>
          </cell>
          <cell r="R665" t="str">
            <v>Orix</v>
          </cell>
          <cell r="S665" t="str">
            <v>JAN</v>
          </cell>
        </row>
        <row r="666">
          <cell r="A666">
            <v>658</v>
          </cell>
          <cell r="B666">
            <v>362</v>
          </cell>
          <cell r="C666" t="str">
            <v>dgkc</v>
          </cell>
          <cell r="D666">
            <v>39084</v>
          </cell>
          <cell r="E666">
            <v>39120</v>
          </cell>
          <cell r="F666" t="str">
            <v>S</v>
          </cell>
          <cell r="G666">
            <v>-102000</v>
          </cell>
          <cell r="H666">
            <v>-72.667745098039219</v>
          </cell>
          <cell r="I666">
            <v>-7412110</v>
          </cell>
          <cell r="J666">
            <v>741.21100000000001</v>
          </cell>
          <cell r="K666">
            <v>-7411368.7889999999</v>
          </cell>
          <cell r="L666">
            <v>0</v>
          </cell>
          <cell r="M666">
            <v>14824.22</v>
          </cell>
          <cell r="N666">
            <v>72.667745098039219</v>
          </cell>
          <cell r="O666">
            <v>-7412110</v>
          </cell>
          <cell r="P666">
            <v>-7678437.5999999996</v>
          </cell>
          <cell r="Q666">
            <v>-266327.59999999963</v>
          </cell>
          <cell r="R666" t="str">
            <v>AHL</v>
          </cell>
          <cell r="S666" t="str">
            <v>JAN</v>
          </cell>
        </row>
        <row r="667">
          <cell r="A667">
            <v>363</v>
          </cell>
          <cell r="B667">
            <v>362</v>
          </cell>
          <cell r="C667" t="str">
            <v>BAF</v>
          </cell>
          <cell r="D667">
            <v>39084</v>
          </cell>
          <cell r="E667">
            <v>39120</v>
          </cell>
          <cell r="F667" t="str">
            <v>S</v>
          </cell>
          <cell r="G667">
            <v>-40000</v>
          </cell>
          <cell r="H667">
            <v>-47.5</v>
          </cell>
          <cell r="I667">
            <v>-1900000</v>
          </cell>
          <cell r="J667">
            <v>190</v>
          </cell>
          <cell r="K667">
            <v>-1899810</v>
          </cell>
          <cell r="L667">
            <v>0</v>
          </cell>
          <cell r="M667">
            <v>3800</v>
          </cell>
          <cell r="N667">
            <v>47.5</v>
          </cell>
          <cell r="O667">
            <v>-1900000</v>
          </cell>
          <cell r="P667">
            <v>-1939544</v>
          </cell>
          <cell r="Q667">
            <v>-39544</v>
          </cell>
          <cell r="R667" t="str">
            <v>AHL</v>
          </cell>
          <cell r="S667" t="str">
            <v>JAN</v>
          </cell>
        </row>
        <row r="668">
          <cell r="A668">
            <v>364</v>
          </cell>
          <cell r="B668">
            <v>103</v>
          </cell>
          <cell r="C668" t="str">
            <v>POL</v>
          </cell>
          <cell r="D668">
            <v>39115</v>
          </cell>
          <cell r="E668">
            <v>39115</v>
          </cell>
          <cell r="F668" t="str">
            <v>P</v>
          </cell>
          <cell r="G668">
            <v>30000</v>
          </cell>
          <cell r="H668">
            <v>347.3</v>
          </cell>
          <cell r="I668">
            <v>10419000</v>
          </cell>
          <cell r="J668">
            <v>2083.8000000000002</v>
          </cell>
          <cell r="K668">
            <v>10421083.800000001</v>
          </cell>
          <cell r="L668">
            <v>0</v>
          </cell>
          <cell r="N668">
            <v>0</v>
          </cell>
          <cell r="O668">
            <v>10421083.800000001</v>
          </cell>
          <cell r="P668">
            <v>10421083.800000001</v>
          </cell>
          <cell r="Q668">
            <v>0</v>
          </cell>
          <cell r="R668" t="str">
            <v>orix</v>
          </cell>
          <cell r="S668" t="str">
            <v>feb</v>
          </cell>
        </row>
        <row r="669">
          <cell r="A669">
            <v>365</v>
          </cell>
          <cell r="B669">
            <v>145</v>
          </cell>
          <cell r="C669" t="str">
            <v>POL</v>
          </cell>
          <cell r="D669">
            <v>39115</v>
          </cell>
          <cell r="E669">
            <v>39115</v>
          </cell>
          <cell r="F669" t="str">
            <v>P</v>
          </cell>
          <cell r="G669">
            <v>30000</v>
          </cell>
          <cell r="H669">
            <v>345.16666666666669</v>
          </cell>
          <cell r="I669">
            <v>10355000</v>
          </cell>
          <cell r="J669">
            <v>2071</v>
          </cell>
          <cell r="K669">
            <v>10357071</v>
          </cell>
          <cell r="L669">
            <v>0</v>
          </cell>
          <cell r="M669">
            <v>1500</v>
          </cell>
          <cell r="N669">
            <v>0</v>
          </cell>
          <cell r="O669">
            <v>10358571</v>
          </cell>
          <cell r="P669">
            <v>10358571</v>
          </cell>
          <cell r="Q669">
            <v>0</v>
          </cell>
          <cell r="R669" t="str">
            <v>orix</v>
          </cell>
          <cell r="S669" t="str">
            <v>feb</v>
          </cell>
        </row>
        <row r="670">
          <cell r="A670">
            <v>366</v>
          </cell>
          <cell r="B670">
            <v>19</v>
          </cell>
          <cell r="C670" t="str">
            <v>POL</v>
          </cell>
          <cell r="D670">
            <v>39115</v>
          </cell>
          <cell r="E670">
            <v>39115</v>
          </cell>
          <cell r="F670" t="str">
            <v>P</v>
          </cell>
          <cell r="G670">
            <v>20000</v>
          </cell>
          <cell r="H670">
            <v>345.42500000000001</v>
          </cell>
          <cell r="I670">
            <v>6908500</v>
          </cell>
          <cell r="J670">
            <v>1381.7</v>
          </cell>
          <cell r="K670">
            <v>6909881.7000000002</v>
          </cell>
          <cell r="L670">
            <v>0</v>
          </cell>
          <cell r="N670">
            <v>0</v>
          </cell>
          <cell r="O670">
            <v>6909881.7000000002</v>
          </cell>
          <cell r="P670">
            <v>6909881.7000000002</v>
          </cell>
          <cell r="Q670">
            <v>0</v>
          </cell>
          <cell r="R670" t="str">
            <v>orix</v>
          </cell>
          <cell r="S670" t="str">
            <v>feb</v>
          </cell>
        </row>
        <row r="671">
          <cell r="A671">
            <v>367</v>
          </cell>
          <cell r="B671">
            <v>1484</v>
          </cell>
          <cell r="C671" t="str">
            <v>POL</v>
          </cell>
          <cell r="D671">
            <v>39115</v>
          </cell>
          <cell r="E671">
            <v>39115</v>
          </cell>
          <cell r="F671" t="str">
            <v>P</v>
          </cell>
          <cell r="G671">
            <v>10000</v>
          </cell>
          <cell r="H671">
            <v>350</v>
          </cell>
          <cell r="I671">
            <v>3500000</v>
          </cell>
          <cell r="J671">
            <v>700</v>
          </cell>
          <cell r="K671">
            <v>3500700</v>
          </cell>
          <cell r="L671">
            <v>0</v>
          </cell>
          <cell r="N671">
            <v>0</v>
          </cell>
          <cell r="O671">
            <v>3500700</v>
          </cell>
          <cell r="P671">
            <v>3500700</v>
          </cell>
          <cell r="Q671">
            <v>0</v>
          </cell>
          <cell r="R671" t="str">
            <v>orix</v>
          </cell>
          <cell r="S671" t="str">
            <v>feb</v>
          </cell>
        </row>
        <row r="672">
          <cell r="A672">
            <v>368</v>
          </cell>
          <cell r="B672">
            <v>160</v>
          </cell>
          <cell r="C672" t="str">
            <v>POL</v>
          </cell>
          <cell r="D672">
            <v>39115</v>
          </cell>
          <cell r="E672">
            <v>39115</v>
          </cell>
          <cell r="F672" t="str">
            <v>P</v>
          </cell>
          <cell r="G672">
            <v>10000</v>
          </cell>
          <cell r="H672">
            <v>340.5</v>
          </cell>
          <cell r="I672">
            <v>3405000</v>
          </cell>
          <cell r="J672">
            <v>681</v>
          </cell>
          <cell r="K672">
            <v>3405681</v>
          </cell>
          <cell r="L672">
            <v>0</v>
          </cell>
          <cell r="N672">
            <v>0</v>
          </cell>
          <cell r="O672">
            <v>3405681</v>
          </cell>
          <cell r="P672">
            <v>3405681</v>
          </cell>
          <cell r="Q672">
            <v>0</v>
          </cell>
          <cell r="R672" t="str">
            <v>orix</v>
          </cell>
          <cell r="S672" t="str">
            <v>feb</v>
          </cell>
        </row>
        <row r="673">
          <cell r="A673">
            <v>369</v>
          </cell>
          <cell r="B673">
            <v>182</v>
          </cell>
          <cell r="C673" t="str">
            <v>POL</v>
          </cell>
          <cell r="D673">
            <v>39115</v>
          </cell>
          <cell r="E673">
            <v>39115</v>
          </cell>
          <cell r="F673" t="str">
            <v>P</v>
          </cell>
          <cell r="G673">
            <v>10000</v>
          </cell>
          <cell r="H673">
            <v>343</v>
          </cell>
          <cell r="I673">
            <v>3430000</v>
          </cell>
          <cell r="J673">
            <v>686</v>
          </cell>
          <cell r="K673">
            <v>3430686</v>
          </cell>
          <cell r="L673">
            <v>0</v>
          </cell>
          <cell r="M673">
            <v>3430.0000000000005</v>
          </cell>
          <cell r="N673">
            <v>0</v>
          </cell>
          <cell r="O673">
            <v>3434116</v>
          </cell>
          <cell r="P673">
            <v>3434116</v>
          </cell>
          <cell r="Q673">
            <v>0</v>
          </cell>
          <cell r="R673" t="str">
            <v>orix</v>
          </cell>
          <cell r="S673" t="str">
            <v>feb</v>
          </cell>
        </row>
        <row r="674">
          <cell r="A674">
            <v>370</v>
          </cell>
          <cell r="B674">
            <v>178</v>
          </cell>
          <cell r="C674" t="str">
            <v>NBP</v>
          </cell>
          <cell r="D674">
            <v>39115</v>
          </cell>
          <cell r="E674">
            <v>39115</v>
          </cell>
          <cell r="F674" t="str">
            <v>P</v>
          </cell>
          <cell r="G674">
            <v>23500</v>
          </cell>
          <cell r="H674">
            <v>256.19148936170211</v>
          </cell>
          <cell r="I674">
            <v>6020500</v>
          </cell>
          <cell r="J674">
            <v>1204.1000000000001</v>
          </cell>
          <cell r="K674">
            <v>6021704.0999999996</v>
          </cell>
          <cell r="L674">
            <v>0</v>
          </cell>
          <cell r="M674">
            <v>896.35</v>
          </cell>
          <cell r="N674">
            <v>0</v>
          </cell>
          <cell r="O674">
            <v>6022600.4499999993</v>
          </cell>
          <cell r="P674">
            <v>6022600.4499999993</v>
          </cell>
          <cell r="Q674">
            <v>0</v>
          </cell>
          <cell r="R674" t="str">
            <v>orix</v>
          </cell>
          <cell r="S674" t="str">
            <v>feb</v>
          </cell>
        </row>
        <row r="675">
          <cell r="A675">
            <v>371</v>
          </cell>
          <cell r="B675">
            <v>178</v>
          </cell>
          <cell r="C675" t="str">
            <v>POL</v>
          </cell>
          <cell r="D675">
            <v>39115</v>
          </cell>
          <cell r="E675">
            <v>39115</v>
          </cell>
          <cell r="F675" t="str">
            <v>P</v>
          </cell>
          <cell r="G675">
            <v>10000</v>
          </cell>
          <cell r="H675">
            <v>339.94499999999999</v>
          </cell>
          <cell r="I675">
            <v>3399450</v>
          </cell>
          <cell r="J675">
            <v>679.89</v>
          </cell>
          <cell r="K675">
            <v>3400129.89</v>
          </cell>
          <cell r="L675">
            <v>0</v>
          </cell>
          <cell r="M675">
            <v>3399.48</v>
          </cell>
          <cell r="N675">
            <v>0</v>
          </cell>
          <cell r="O675">
            <v>3403529.37</v>
          </cell>
          <cell r="P675">
            <v>3403529.37</v>
          </cell>
          <cell r="Q675">
            <v>0</v>
          </cell>
          <cell r="R675" t="str">
            <v>orix</v>
          </cell>
          <cell r="S675" t="str">
            <v>feb</v>
          </cell>
        </row>
        <row r="676">
          <cell r="A676">
            <v>372</v>
          </cell>
          <cell r="B676">
            <v>117</v>
          </cell>
          <cell r="C676" t="str">
            <v>NBP</v>
          </cell>
          <cell r="D676">
            <v>39115</v>
          </cell>
          <cell r="E676">
            <v>39115</v>
          </cell>
          <cell r="F676" t="str">
            <v>S</v>
          </cell>
          <cell r="G676">
            <v>-20000</v>
          </cell>
          <cell r="H676">
            <v>-261.875</v>
          </cell>
          <cell r="I676">
            <v>-5237500</v>
          </cell>
          <cell r="J676">
            <v>523.75</v>
          </cell>
          <cell r="K676">
            <v>-5236976.25</v>
          </cell>
          <cell r="L676">
            <v>0</v>
          </cell>
          <cell r="M676">
            <v>5238</v>
          </cell>
          <cell r="N676">
            <v>261.875</v>
          </cell>
          <cell r="O676">
            <v>-5237500</v>
          </cell>
          <cell r="P676">
            <v>-5208874</v>
          </cell>
          <cell r="Q676">
            <v>28626</v>
          </cell>
          <cell r="R676" t="str">
            <v>Orix</v>
          </cell>
          <cell r="S676" t="str">
            <v>feb F</v>
          </cell>
        </row>
        <row r="677">
          <cell r="A677">
            <v>373</v>
          </cell>
          <cell r="B677">
            <v>143</v>
          </cell>
          <cell r="C677" t="str">
            <v>PSO</v>
          </cell>
          <cell r="D677">
            <v>39115</v>
          </cell>
          <cell r="E677">
            <v>39115</v>
          </cell>
          <cell r="F677" t="str">
            <v>S</v>
          </cell>
          <cell r="G677">
            <v>-2000</v>
          </cell>
          <cell r="H677">
            <v>-308.14999999999998</v>
          </cell>
          <cell r="I677">
            <v>-616300</v>
          </cell>
          <cell r="J677">
            <v>61.63</v>
          </cell>
          <cell r="K677">
            <v>-616238.37</v>
          </cell>
          <cell r="L677">
            <v>0</v>
          </cell>
          <cell r="M677">
            <v>616.4</v>
          </cell>
          <cell r="N677">
            <v>308.14999999999998</v>
          </cell>
          <cell r="O677">
            <v>-616300</v>
          </cell>
          <cell r="P677">
            <v>-619561.19999999995</v>
          </cell>
          <cell r="Q677">
            <v>-3261.1999999999534</v>
          </cell>
          <cell r="R677" t="str">
            <v>Orix</v>
          </cell>
          <cell r="S677" t="str">
            <v>feb F</v>
          </cell>
        </row>
        <row r="678">
          <cell r="A678">
            <v>374</v>
          </cell>
          <cell r="B678">
            <v>1452</v>
          </cell>
          <cell r="C678" t="str">
            <v>POL</v>
          </cell>
          <cell r="D678">
            <v>39115</v>
          </cell>
          <cell r="E678">
            <v>39115</v>
          </cell>
          <cell r="F678" t="str">
            <v>S</v>
          </cell>
          <cell r="G678">
            <v>-30000</v>
          </cell>
          <cell r="H678">
            <v>-354.31666666666666</v>
          </cell>
          <cell r="I678">
            <v>-10629500</v>
          </cell>
          <cell r="J678">
            <v>1062.95</v>
          </cell>
          <cell r="K678">
            <v>-10628437.050000001</v>
          </cell>
          <cell r="L678">
            <v>0</v>
          </cell>
          <cell r="M678">
            <v>10630</v>
          </cell>
          <cell r="N678">
            <v>354.31666666666666</v>
          </cell>
          <cell r="O678">
            <v>-10629500</v>
          </cell>
          <cell r="P678">
            <v>-10514964</v>
          </cell>
          <cell r="Q678">
            <v>114536</v>
          </cell>
          <cell r="R678" t="str">
            <v>Orix</v>
          </cell>
          <cell r="S678" t="str">
            <v>feb F</v>
          </cell>
        </row>
        <row r="679">
          <cell r="A679">
            <v>375</v>
          </cell>
          <cell r="B679">
            <v>1100</v>
          </cell>
          <cell r="C679" t="str">
            <v>PSO</v>
          </cell>
          <cell r="D679">
            <v>39115</v>
          </cell>
          <cell r="E679">
            <v>39115</v>
          </cell>
          <cell r="F679" t="str">
            <v>S</v>
          </cell>
          <cell r="G679">
            <v>-20000</v>
          </cell>
          <cell r="H679">
            <v>-296.25</v>
          </cell>
          <cell r="I679">
            <v>-5925000</v>
          </cell>
          <cell r="J679">
            <v>592.5</v>
          </cell>
          <cell r="K679">
            <v>-5924407.5</v>
          </cell>
          <cell r="L679">
            <v>0</v>
          </cell>
          <cell r="M679">
            <v>5925</v>
          </cell>
          <cell r="N679">
            <v>296.25</v>
          </cell>
          <cell r="O679">
            <v>-5925000</v>
          </cell>
          <cell r="P679">
            <v>-6195612</v>
          </cell>
          <cell r="Q679">
            <v>-270612</v>
          </cell>
          <cell r="R679" t="str">
            <v>ifsl</v>
          </cell>
          <cell r="S679" t="str">
            <v>feb F</v>
          </cell>
        </row>
        <row r="680">
          <cell r="A680">
            <v>376</v>
          </cell>
          <cell r="B680">
            <v>1476</v>
          </cell>
          <cell r="C680" t="str">
            <v>POL</v>
          </cell>
          <cell r="D680">
            <v>39115</v>
          </cell>
          <cell r="E680">
            <v>39115</v>
          </cell>
          <cell r="F680" t="str">
            <v>S</v>
          </cell>
          <cell r="G680">
            <v>-10000</v>
          </cell>
          <cell r="H680">
            <v>-358</v>
          </cell>
          <cell r="I680">
            <v>-3580000</v>
          </cell>
          <cell r="J680">
            <v>358</v>
          </cell>
          <cell r="K680">
            <v>-3579642</v>
          </cell>
          <cell r="L680">
            <v>0</v>
          </cell>
          <cell r="M680">
            <v>3580</v>
          </cell>
          <cell r="N680">
            <v>358</v>
          </cell>
          <cell r="O680">
            <v>-3580000</v>
          </cell>
          <cell r="P680">
            <v>-3504988</v>
          </cell>
          <cell r="Q680">
            <v>75012</v>
          </cell>
          <cell r="R680" t="str">
            <v>Orix</v>
          </cell>
          <cell r="S680" t="str">
            <v>feb F</v>
          </cell>
        </row>
        <row r="681">
          <cell r="A681">
            <v>377</v>
          </cell>
          <cell r="B681">
            <v>1099</v>
          </cell>
          <cell r="C681" t="str">
            <v>PPL</v>
          </cell>
          <cell r="D681">
            <v>39115</v>
          </cell>
          <cell r="E681">
            <v>39115</v>
          </cell>
          <cell r="F681" t="str">
            <v>S</v>
          </cell>
          <cell r="G681">
            <v>-10000</v>
          </cell>
          <cell r="H681">
            <v>-235</v>
          </cell>
          <cell r="I681">
            <v>-2350000</v>
          </cell>
          <cell r="J681">
            <v>235</v>
          </cell>
          <cell r="K681">
            <v>-2349765</v>
          </cell>
          <cell r="L681">
            <v>0</v>
          </cell>
          <cell r="M681">
            <v>2350</v>
          </cell>
          <cell r="N681">
            <v>235</v>
          </cell>
          <cell r="O681">
            <v>-2350000</v>
          </cell>
          <cell r="P681">
            <v>-2469386</v>
          </cell>
          <cell r="Q681">
            <v>-119386</v>
          </cell>
          <cell r="R681" t="str">
            <v>fne</v>
          </cell>
          <cell r="S681" t="str">
            <v>feb F</v>
          </cell>
        </row>
        <row r="682">
          <cell r="A682">
            <v>378</v>
          </cell>
          <cell r="B682">
            <v>1475</v>
          </cell>
          <cell r="C682" t="str">
            <v>PSO</v>
          </cell>
          <cell r="D682">
            <v>39115</v>
          </cell>
          <cell r="E682">
            <v>39115</v>
          </cell>
          <cell r="F682" t="str">
            <v>S</v>
          </cell>
          <cell r="G682">
            <v>-2500</v>
          </cell>
          <cell r="H682">
            <v>-300.5</v>
          </cell>
          <cell r="I682">
            <v>-751250</v>
          </cell>
          <cell r="J682">
            <v>75.125</v>
          </cell>
          <cell r="K682">
            <v>-751174.875</v>
          </cell>
          <cell r="L682">
            <v>0</v>
          </cell>
          <cell r="M682">
            <v>751.25</v>
          </cell>
          <cell r="N682">
            <v>300.5</v>
          </cell>
          <cell r="O682">
            <v>-751250</v>
          </cell>
          <cell r="P682">
            <v>-774451.5</v>
          </cell>
          <cell r="Q682">
            <v>-23201.5</v>
          </cell>
          <cell r="R682" t="str">
            <v>Orix</v>
          </cell>
          <cell r="S682" t="str">
            <v>feb F</v>
          </cell>
        </row>
        <row r="683">
          <cell r="A683">
            <v>379</v>
          </cell>
          <cell r="B683">
            <v>1485</v>
          </cell>
          <cell r="C683" t="str">
            <v>POL</v>
          </cell>
          <cell r="D683">
            <v>39115</v>
          </cell>
          <cell r="E683">
            <v>39115</v>
          </cell>
          <cell r="F683" t="str">
            <v>S</v>
          </cell>
          <cell r="G683">
            <v>-10000</v>
          </cell>
          <cell r="H683">
            <v>-353</v>
          </cell>
          <cell r="I683">
            <v>-3530000</v>
          </cell>
          <cell r="J683">
            <v>353</v>
          </cell>
          <cell r="K683">
            <v>-3529647</v>
          </cell>
          <cell r="L683">
            <v>0</v>
          </cell>
          <cell r="M683">
            <v>3530</v>
          </cell>
          <cell r="N683">
            <v>353</v>
          </cell>
          <cell r="O683">
            <v>-3530000</v>
          </cell>
          <cell r="P683">
            <v>-3504988</v>
          </cell>
          <cell r="Q683">
            <v>25012</v>
          </cell>
          <cell r="R683" t="str">
            <v>Orix</v>
          </cell>
          <cell r="S683" t="str">
            <v>feb F</v>
          </cell>
        </row>
        <row r="684">
          <cell r="A684">
            <v>380</v>
          </cell>
          <cell r="B684">
            <v>132</v>
          </cell>
          <cell r="C684" t="str">
            <v>POL</v>
          </cell>
          <cell r="D684">
            <v>39115</v>
          </cell>
          <cell r="E684">
            <v>39115</v>
          </cell>
          <cell r="F684" t="str">
            <v>S</v>
          </cell>
          <cell r="G684">
            <v>-30000</v>
          </cell>
          <cell r="H684">
            <v>-350.87166666666667</v>
          </cell>
          <cell r="I684">
            <v>-10526150</v>
          </cell>
          <cell r="J684">
            <v>1052.615</v>
          </cell>
          <cell r="K684">
            <v>-10525097.385</v>
          </cell>
          <cell r="L684">
            <v>0</v>
          </cell>
          <cell r="M684">
            <v>10526.3</v>
          </cell>
          <cell r="N684">
            <v>350.87166666666667</v>
          </cell>
          <cell r="O684">
            <v>-10526150</v>
          </cell>
          <cell r="P684">
            <v>-10514964</v>
          </cell>
          <cell r="Q684">
            <v>11186</v>
          </cell>
          <cell r="R684" t="str">
            <v>Orix</v>
          </cell>
          <cell r="S684" t="str">
            <v>feb F</v>
          </cell>
        </row>
        <row r="685">
          <cell r="A685">
            <v>381</v>
          </cell>
          <cell r="B685">
            <v>1552</v>
          </cell>
          <cell r="C685" t="str">
            <v>POL</v>
          </cell>
          <cell r="D685">
            <v>39115</v>
          </cell>
          <cell r="E685">
            <v>39115</v>
          </cell>
          <cell r="F685" t="str">
            <v>S</v>
          </cell>
          <cell r="G685">
            <v>-30000</v>
          </cell>
          <cell r="H685">
            <v>-349.5</v>
          </cell>
          <cell r="I685">
            <v>-10485000</v>
          </cell>
          <cell r="J685">
            <v>1048.5</v>
          </cell>
          <cell r="K685">
            <v>-10483951.5</v>
          </cell>
          <cell r="L685">
            <v>0</v>
          </cell>
          <cell r="M685">
            <v>10485</v>
          </cell>
          <cell r="N685">
            <v>349.5</v>
          </cell>
          <cell r="O685">
            <v>-10485000</v>
          </cell>
          <cell r="P685">
            <v>-10514964</v>
          </cell>
          <cell r="Q685">
            <v>-29964</v>
          </cell>
          <cell r="R685" t="str">
            <v>Orix</v>
          </cell>
          <cell r="S685" t="str">
            <v>feb F</v>
          </cell>
        </row>
        <row r="686">
          <cell r="A686">
            <v>382</v>
          </cell>
          <cell r="B686">
            <v>133</v>
          </cell>
          <cell r="C686" t="str">
            <v>PSO</v>
          </cell>
          <cell r="D686">
            <v>39115</v>
          </cell>
          <cell r="E686">
            <v>39115</v>
          </cell>
          <cell r="F686" t="str">
            <v>S</v>
          </cell>
          <cell r="G686">
            <v>-5000</v>
          </cell>
          <cell r="H686">
            <v>-310.95</v>
          </cell>
          <cell r="I686">
            <v>-1554750</v>
          </cell>
          <cell r="J686">
            <v>155.47499999999999</v>
          </cell>
          <cell r="K686">
            <v>-1554594.5249999999</v>
          </cell>
          <cell r="L686">
            <v>0</v>
          </cell>
          <cell r="M686">
            <v>1555</v>
          </cell>
          <cell r="N686">
            <v>310.95</v>
          </cell>
          <cell r="O686">
            <v>-1554750</v>
          </cell>
          <cell r="P686">
            <v>-1548903</v>
          </cell>
          <cell r="Q686">
            <v>5847</v>
          </cell>
          <cell r="R686" t="str">
            <v>Orix</v>
          </cell>
          <cell r="S686" t="str">
            <v>feb F</v>
          </cell>
        </row>
        <row r="687">
          <cell r="A687">
            <v>383</v>
          </cell>
          <cell r="B687">
            <v>196</v>
          </cell>
          <cell r="C687" t="str">
            <v>NBP</v>
          </cell>
          <cell r="D687">
            <v>39115</v>
          </cell>
          <cell r="E687">
            <v>39115</v>
          </cell>
          <cell r="F687" t="str">
            <v>S</v>
          </cell>
          <cell r="G687">
            <v>-10000</v>
          </cell>
          <cell r="H687">
            <v>-259</v>
          </cell>
          <cell r="I687">
            <v>-2590000</v>
          </cell>
          <cell r="J687">
            <v>259</v>
          </cell>
          <cell r="K687">
            <v>-2589741</v>
          </cell>
          <cell r="L687">
            <v>0</v>
          </cell>
          <cell r="M687">
            <v>2590</v>
          </cell>
          <cell r="N687">
            <v>259</v>
          </cell>
          <cell r="O687">
            <v>-2590000</v>
          </cell>
          <cell r="P687">
            <v>-2604437</v>
          </cell>
          <cell r="Q687">
            <v>-14437</v>
          </cell>
          <cell r="R687" t="str">
            <v>Orix</v>
          </cell>
          <cell r="S687" t="str">
            <v>feb F</v>
          </cell>
        </row>
        <row r="688">
          <cell r="A688">
            <v>384</v>
          </cell>
          <cell r="B688">
            <v>179</v>
          </cell>
          <cell r="C688" t="str">
            <v>NBP</v>
          </cell>
          <cell r="D688">
            <v>39115</v>
          </cell>
          <cell r="E688">
            <v>39115</v>
          </cell>
          <cell r="F688" t="str">
            <v>S</v>
          </cell>
          <cell r="G688">
            <v>-20000</v>
          </cell>
          <cell r="H688">
            <v>-258.72500000000002</v>
          </cell>
          <cell r="I688">
            <v>-5174500</v>
          </cell>
          <cell r="J688">
            <v>517.45000000000005</v>
          </cell>
          <cell r="K688">
            <v>-5173982.55</v>
          </cell>
          <cell r="L688">
            <v>0</v>
          </cell>
          <cell r="M688">
            <v>5174.5</v>
          </cell>
          <cell r="N688">
            <v>258.72500000000002</v>
          </cell>
          <cell r="O688">
            <v>-5174500</v>
          </cell>
          <cell r="P688">
            <v>-5208874</v>
          </cell>
          <cell r="Q688">
            <v>-34374</v>
          </cell>
          <cell r="R688" t="str">
            <v>Orix</v>
          </cell>
          <cell r="S688" t="str">
            <v>feb F</v>
          </cell>
        </row>
        <row r="689">
          <cell r="A689">
            <v>385</v>
          </cell>
          <cell r="B689">
            <v>161</v>
          </cell>
          <cell r="C689" t="str">
            <v>POL</v>
          </cell>
          <cell r="D689">
            <v>39115</v>
          </cell>
          <cell r="E689">
            <v>39115</v>
          </cell>
          <cell r="F689" t="str">
            <v>S</v>
          </cell>
          <cell r="G689">
            <v>-10000</v>
          </cell>
          <cell r="H689">
            <v>-342.5</v>
          </cell>
          <cell r="I689">
            <v>-3425000</v>
          </cell>
          <cell r="J689">
            <v>342.5</v>
          </cell>
          <cell r="K689">
            <v>-3424657.5</v>
          </cell>
          <cell r="L689">
            <v>0</v>
          </cell>
          <cell r="M689">
            <v>3425.0000000000005</v>
          </cell>
          <cell r="N689">
            <v>342.5</v>
          </cell>
          <cell r="O689">
            <v>-3425000</v>
          </cell>
          <cell r="P689">
            <v>-3504988</v>
          </cell>
          <cell r="Q689">
            <v>-79988</v>
          </cell>
          <cell r="R689" t="str">
            <v>Orix</v>
          </cell>
          <cell r="S689" t="str">
            <v>feb F</v>
          </cell>
        </row>
        <row r="690">
          <cell r="A690">
            <v>386</v>
          </cell>
          <cell r="B690">
            <v>168</v>
          </cell>
          <cell r="C690" t="str">
            <v>PSO</v>
          </cell>
          <cell r="D690">
            <v>39115</v>
          </cell>
          <cell r="E690">
            <v>39115</v>
          </cell>
          <cell r="F690" t="str">
            <v>S</v>
          </cell>
          <cell r="G690">
            <v>-10000</v>
          </cell>
          <cell r="H690">
            <v>-326.51249999999999</v>
          </cell>
          <cell r="I690">
            <v>-3265125</v>
          </cell>
          <cell r="J690">
            <v>326.51249999999999</v>
          </cell>
          <cell r="K690">
            <v>-3264798.4874999998</v>
          </cell>
          <cell r="L690">
            <v>0</v>
          </cell>
          <cell r="M690">
            <v>3265.25</v>
          </cell>
          <cell r="N690">
            <v>326.51249999999999</v>
          </cell>
          <cell r="O690">
            <v>-3265125</v>
          </cell>
          <cell r="P690">
            <v>-3097806</v>
          </cell>
          <cell r="Q690">
            <v>167319</v>
          </cell>
          <cell r="R690" t="str">
            <v>JS</v>
          </cell>
          <cell r="S690" t="str">
            <v>feb F</v>
          </cell>
        </row>
        <row r="691">
          <cell r="A691">
            <v>387</v>
          </cell>
          <cell r="B691">
            <v>384</v>
          </cell>
          <cell r="C691" t="str">
            <v>ffc</v>
          </cell>
          <cell r="D691">
            <v>39115</v>
          </cell>
          <cell r="E691">
            <v>39121</v>
          </cell>
          <cell r="F691" t="str">
            <v>S</v>
          </cell>
          <cell r="G691">
            <v>-15000</v>
          </cell>
          <cell r="H691">
            <v>-113.95</v>
          </cell>
          <cell r="I691">
            <v>-1709250</v>
          </cell>
          <cell r="J691">
            <v>170.92500000000001</v>
          </cell>
          <cell r="K691">
            <v>-1709079.075</v>
          </cell>
          <cell r="L691">
            <v>0</v>
          </cell>
          <cell r="M691">
            <v>1710</v>
          </cell>
          <cell r="N691">
            <v>113.95</v>
          </cell>
          <cell r="O691">
            <v>-1709250</v>
          </cell>
          <cell r="P691">
            <v>-1690240.5</v>
          </cell>
          <cell r="Q691">
            <v>19009.5</v>
          </cell>
          <cell r="R691" t="str">
            <v>orix</v>
          </cell>
          <cell r="S691" t="str">
            <v>feb</v>
          </cell>
        </row>
        <row r="692">
          <cell r="A692">
            <v>388</v>
          </cell>
          <cell r="B692">
            <v>383</v>
          </cell>
          <cell r="C692" t="str">
            <v>POL</v>
          </cell>
          <cell r="D692">
            <v>39115</v>
          </cell>
          <cell r="E692">
            <v>39121</v>
          </cell>
          <cell r="F692" t="str">
            <v>S</v>
          </cell>
          <cell r="G692">
            <v>-40000</v>
          </cell>
          <cell r="H692">
            <v>-358.88912499999998</v>
          </cell>
          <cell r="I692">
            <v>-14355565</v>
          </cell>
          <cell r="J692">
            <v>1435.5565000000001</v>
          </cell>
          <cell r="K692">
            <v>-14354129.443499999</v>
          </cell>
          <cell r="L692">
            <v>0</v>
          </cell>
          <cell r="M692">
            <v>14355.57</v>
          </cell>
          <cell r="N692">
            <v>358.88912499999998</v>
          </cell>
          <cell r="O692">
            <v>-14355565</v>
          </cell>
          <cell r="P692">
            <v>-14019952</v>
          </cell>
          <cell r="Q692">
            <v>335613</v>
          </cell>
          <cell r="R692" t="str">
            <v>FNE</v>
          </cell>
          <cell r="S692" t="str">
            <v>feb</v>
          </cell>
        </row>
        <row r="693">
          <cell r="A693">
            <v>389</v>
          </cell>
          <cell r="B693">
            <v>388</v>
          </cell>
          <cell r="C693" t="str">
            <v>OGDC</v>
          </cell>
          <cell r="D693">
            <v>39115</v>
          </cell>
          <cell r="E693">
            <v>39121</v>
          </cell>
          <cell r="F693" t="str">
            <v>P</v>
          </cell>
          <cell r="G693">
            <v>400000</v>
          </cell>
          <cell r="H693">
            <v>126.5</v>
          </cell>
          <cell r="I693">
            <v>50600000</v>
          </cell>
          <cell r="J693">
            <v>10120</v>
          </cell>
          <cell r="K693">
            <v>50610120</v>
          </cell>
          <cell r="L693">
            <v>0</v>
          </cell>
          <cell r="M693">
            <v>50600</v>
          </cell>
          <cell r="N693">
            <v>126.65179999999999</v>
          </cell>
          <cell r="O693">
            <v>50660720</v>
          </cell>
          <cell r="P693">
            <v>50660720</v>
          </cell>
          <cell r="Q693">
            <v>0</v>
          </cell>
          <cell r="R693" t="str">
            <v>ZHVS</v>
          </cell>
          <cell r="S693" t="str">
            <v>feb</v>
          </cell>
        </row>
        <row r="694">
          <cell r="A694">
            <v>390</v>
          </cell>
          <cell r="B694">
            <v>387</v>
          </cell>
          <cell r="C694" t="str">
            <v>ppl</v>
          </cell>
          <cell r="D694">
            <v>39115</v>
          </cell>
          <cell r="E694">
            <v>39121</v>
          </cell>
          <cell r="F694" t="str">
            <v>P</v>
          </cell>
          <cell r="G694">
            <v>500000</v>
          </cell>
          <cell r="H694">
            <v>266</v>
          </cell>
          <cell r="I694">
            <v>133000000</v>
          </cell>
          <cell r="J694">
            <v>26600</v>
          </cell>
          <cell r="K694">
            <v>133026600</v>
          </cell>
          <cell r="L694">
            <v>0</v>
          </cell>
          <cell r="M694">
            <v>133000</v>
          </cell>
          <cell r="N694">
            <v>266.31920000000002</v>
          </cell>
          <cell r="O694">
            <v>133159600</v>
          </cell>
          <cell r="P694">
            <v>133159600</v>
          </cell>
          <cell r="Q694">
            <v>0</v>
          </cell>
          <cell r="R694" t="str">
            <v>MRA Sec</v>
          </cell>
          <cell r="S694" t="str">
            <v>feb</v>
          </cell>
        </row>
        <row r="695">
          <cell r="A695">
            <v>391</v>
          </cell>
          <cell r="B695">
            <v>388</v>
          </cell>
          <cell r="C695" t="str">
            <v>MCBCF</v>
          </cell>
          <cell r="D695">
            <v>39116</v>
          </cell>
          <cell r="E695">
            <v>39116</v>
          </cell>
          <cell r="F695" t="str">
            <v>P</v>
          </cell>
          <cell r="G695">
            <v>0</v>
          </cell>
          <cell r="H695" t="e">
            <v>#DIV/0!</v>
          </cell>
          <cell r="I695">
            <v>10000000</v>
          </cell>
          <cell r="J695">
            <v>0</v>
          </cell>
          <cell r="K695">
            <v>10000000</v>
          </cell>
          <cell r="L695">
            <v>0</v>
          </cell>
          <cell r="M695">
            <v>0</v>
          </cell>
          <cell r="N695" t="e">
            <v>#DIV/0!</v>
          </cell>
          <cell r="O695">
            <v>10000000</v>
          </cell>
          <cell r="P695">
            <v>10000000</v>
          </cell>
          <cell r="Q695">
            <v>0</v>
          </cell>
          <cell r="R695" t="str">
            <v>Direct PreIPO</v>
          </cell>
          <cell r="S695" t="str">
            <v>feb</v>
          </cell>
        </row>
        <row r="696">
          <cell r="A696">
            <v>392</v>
          </cell>
          <cell r="B696">
            <v>416</v>
          </cell>
          <cell r="C696" t="str">
            <v>POL</v>
          </cell>
          <cell r="D696">
            <v>39119</v>
          </cell>
          <cell r="E696">
            <v>39122</v>
          </cell>
          <cell r="F696" t="str">
            <v>S</v>
          </cell>
          <cell r="G696">
            <v>-40000</v>
          </cell>
          <cell r="H696">
            <v>-366.91412500000001</v>
          </cell>
          <cell r="I696">
            <v>-14676565</v>
          </cell>
          <cell r="J696">
            <v>1467.6565000000001</v>
          </cell>
          <cell r="K696">
            <v>-14675097.343499999</v>
          </cell>
          <cell r="L696">
            <v>0</v>
          </cell>
          <cell r="M696">
            <v>29353.13</v>
          </cell>
          <cell r="N696">
            <v>366.91412500000001</v>
          </cell>
          <cell r="O696">
            <v>-14676565</v>
          </cell>
          <cell r="P696">
            <v>-14019952</v>
          </cell>
          <cell r="Q696">
            <v>656613</v>
          </cell>
          <cell r="R696" t="str">
            <v>AHL</v>
          </cell>
          <cell r="S696" t="str">
            <v>feb</v>
          </cell>
        </row>
        <row r="697">
          <cell r="A697">
            <v>393</v>
          </cell>
          <cell r="B697">
            <v>417</v>
          </cell>
          <cell r="C697" t="str">
            <v>OGDC</v>
          </cell>
          <cell r="D697">
            <v>39119</v>
          </cell>
          <cell r="E697">
            <v>39122</v>
          </cell>
          <cell r="F697" t="str">
            <v>S</v>
          </cell>
          <cell r="G697">
            <v>-500000</v>
          </cell>
          <cell r="H697">
            <v>-132.94499999999999</v>
          </cell>
          <cell r="I697">
            <v>-66472500</v>
          </cell>
          <cell r="J697">
            <v>6647.25</v>
          </cell>
          <cell r="K697">
            <v>-66465852.75</v>
          </cell>
          <cell r="L697">
            <v>0</v>
          </cell>
          <cell r="M697">
            <v>132945</v>
          </cell>
          <cell r="N697">
            <v>132.94499999999999</v>
          </cell>
          <cell r="O697">
            <v>-66472500</v>
          </cell>
          <cell r="P697">
            <v>-63597300</v>
          </cell>
          <cell r="Q697">
            <v>2875200</v>
          </cell>
          <cell r="R697" t="str">
            <v>AHL</v>
          </cell>
          <cell r="S697" t="str">
            <v>feb</v>
          </cell>
        </row>
        <row r="698">
          <cell r="A698">
            <v>394</v>
          </cell>
          <cell r="B698">
            <v>410</v>
          </cell>
          <cell r="C698" t="str">
            <v>POL</v>
          </cell>
          <cell r="D698">
            <v>39119</v>
          </cell>
          <cell r="E698">
            <v>39122</v>
          </cell>
          <cell r="F698" t="str">
            <v>S</v>
          </cell>
          <cell r="G698">
            <v>-23000</v>
          </cell>
          <cell r="H698">
            <v>-368.33478260869566</v>
          </cell>
          <cell r="I698">
            <v>-8471700</v>
          </cell>
          <cell r="J698">
            <v>847.17000000000007</v>
          </cell>
          <cell r="K698">
            <v>-8470852.8300000001</v>
          </cell>
          <cell r="L698">
            <v>0</v>
          </cell>
          <cell r="M698">
            <v>8471.7000000000007</v>
          </cell>
          <cell r="N698">
            <v>368.33478260869566</v>
          </cell>
          <cell r="O698">
            <v>-8471700</v>
          </cell>
          <cell r="P698">
            <v>-8061472.4000000004</v>
          </cell>
          <cell r="Q698">
            <v>410227.59999999963</v>
          </cell>
          <cell r="R698" t="str">
            <v>Orix</v>
          </cell>
          <cell r="S698" t="str">
            <v>feb</v>
          </cell>
        </row>
        <row r="699">
          <cell r="A699">
            <v>395</v>
          </cell>
          <cell r="B699">
            <v>413</v>
          </cell>
          <cell r="C699" t="str">
            <v>PPL</v>
          </cell>
          <cell r="D699">
            <v>39119</v>
          </cell>
          <cell r="E699">
            <v>39122</v>
          </cell>
          <cell r="F699" t="str">
            <v>S</v>
          </cell>
          <cell r="G699">
            <v>-140000</v>
          </cell>
          <cell r="H699">
            <v>-270.50335714285717</v>
          </cell>
          <cell r="I699">
            <v>-37870470</v>
          </cell>
          <cell r="J699">
            <v>3787.047</v>
          </cell>
          <cell r="K699">
            <v>-37866682.953000002</v>
          </cell>
          <cell r="L699">
            <v>0</v>
          </cell>
          <cell r="M699">
            <v>75740.94</v>
          </cell>
          <cell r="N699">
            <v>270.50335714285717</v>
          </cell>
          <cell r="O699">
            <v>-37870470</v>
          </cell>
          <cell r="P699">
            <v>-37083704</v>
          </cell>
          <cell r="Q699">
            <v>786766</v>
          </cell>
          <cell r="R699" t="str">
            <v>AHL</v>
          </cell>
          <cell r="S699" t="str">
            <v>feb</v>
          </cell>
        </row>
        <row r="700">
          <cell r="A700">
            <v>396</v>
          </cell>
          <cell r="B700">
            <v>414</v>
          </cell>
          <cell r="C700" t="str">
            <v>POL</v>
          </cell>
          <cell r="D700">
            <v>39119</v>
          </cell>
          <cell r="E700">
            <v>39122</v>
          </cell>
          <cell r="F700" t="str">
            <v>S</v>
          </cell>
          <cell r="G700">
            <v>-29100</v>
          </cell>
          <cell r="H700">
            <v>-367.44501718213058</v>
          </cell>
          <cell r="I700">
            <v>-10692650</v>
          </cell>
          <cell r="J700">
            <v>1069.2650000000001</v>
          </cell>
          <cell r="K700">
            <v>-10691580.734999999</v>
          </cell>
          <cell r="L700">
            <v>0</v>
          </cell>
          <cell r="M700">
            <v>10692.65</v>
          </cell>
          <cell r="N700">
            <v>367.44501718213058</v>
          </cell>
          <cell r="O700">
            <v>-10692650</v>
          </cell>
          <cell r="P700">
            <v>-10199515.08</v>
          </cell>
          <cell r="Q700">
            <v>493134.91999999993</v>
          </cell>
          <cell r="R700" t="str">
            <v>FNE</v>
          </cell>
          <cell r="S700" t="str">
            <v>feb</v>
          </cell>
        </row>
        <row r="701">
          <cell r="A701">
            <v>397</v>
          </cell>
          <cell r="B701">
            <v>415</v>
          </cell>
          <cell r="C701" t="str">
            <v>POL</v>
          </cell>
          <cell r="D701">
            <v>39119</v>
          </cell>
          <cell r="E701">
            <v>39122</v>
          </cell>
          <cell r="F701" t="str">
            <v>S</v>
          </cell>
          <cell r="G701">
            <v>-42000</v>
          </cell>
          <cell r="H701">
            <v>-366.49869047619046</v>
          </cell>
          <cell r="I701">
            <v>-15392945</v>
          </cell>
          <cell r="J701">
            <v>1539.2945</v>
          </cell>
          <cell r="K701">
            <v>-15391405.705499999</v>
          </cell>
          <cell r="L701">
            <v>0</v>
          </cell>
          <cell r="M701">
            <v>15393.66</v>
          </cell>
          <cell r="N701">
            <v>366.49869047619046</v>
          </cell>
          <cell r="O701">
            <v>-15392945</v>
          </cell>
          <cell r="P701">
            <v>-14720949.6</v>
          </cell>
          <cell r="Q701">
            <v>671995.40000000037</v>
          </cell>
          <cell r="R701" t="str">
            <v>foundation</v>
          </cell>
          <cell r="S701" t="str">
            <v>feb</v>
          </cell>
        </row>
        <row r="702">
          <cell r="A702">
            <v>398</v>
          </cell>
          <cell r="B702">
            <v>408</v>
          </cell>
          <cell r="C702" t="str">
            <v>POL</v>
          </cell>
          <cell r="D702">
            <v>39119</v>
          </cell>
          <cell r="E702">
            <v>39122</v>
          </cell>
          <cell r="F702" t="str">
            <v>S</v>
          </cell>
          <cell r="G702">
            <v>-30800</v>
          </cell>
          <cell r="H702">
            <v>-367.70941558441558</v>
          </cell>
          <cell r="I702">
            <v>-11325450</v>
          </cell>
          <cell r="J702">
            <v>1132.5450000000001</v>
          </cell>
          <cell r="K702">
            <v>-11324317.455</v>
          </cell>
          <cell r="L702">
            <v>0</v>
          </cell>
          <cell r="M702">
            <v>11325.45</v>
          </cell>
          <cell r="N702">
            <v>367.70941558441558</v>
          </cell>
          <cell r="O702">
            <v>-11325450</v>
          </cell>
          <cell r="P702">
            <v>-10795363.039999999</v>
          </cell>
          <cell r="Q702">
            <v>530086.96000000089</v>
          </cell>
          <cell r="R702" t="str">
            <v>Growth</v>
          </cell>
          <cell r="S702" t="str">
            <v>feb</v>
          </cell>
        </row>
        <row r="703">
          <cell r="A703">
            <v>399</v>
          </cell>
          <cell r="B703">
            <v>418</v>
          </cell>
          <cell r="C703" t="str">
            <v>FFC</v>
          </cell>
          <cell r="D703">
            <v>39119</v>
          </cell>
          <cell r="E703">
            <v>39122</v>
          </cell>
          <cell r="F703" t="str">
            <v>S</v>
          </cell>
          <cell r="G703">
            <v>-10000</v>
          </cell>
          <cell r="H703">
            <v>-116</v>
          </cell>
          <cell r="I703">
            <v>-1160000</v>
          </cell>
          <cell r="J703">
            <v>116</v>
          </cell>
          <cell r="K703">
            <v>-1159884</v>
          </cell>
          <cell r="L703">
            <v>0</v>
          </cell>
          <cell r="M703">
            <v>1160</v>
          </cell>
          <cell r="N703">
            <v>116</v>
          </cell>
          <cell r="O703">
            <v>-1160000</v>
          </cell>
          <cell r="P703">
            <v>-1126828</v>
          </cell>
          <cell r="Q703">
            <v>33172</v>
          </cell>
          <cell r="R703" t="str">
            <v>Growth</v>
          </cell>
          <cell r="S703" t="str">
            <v>feb</v>
          </cell>
        </row>
        <row r="704">
          <cell r="A704">
            <v>400</v>
          </cell>
          <cell r="B704">
            <v>413</v>
          </cell>
          <cell r="C704" t="str">
            <v>POL</v>
          </cell>
          <cell r="D704">
            <v>39119</v>
          </cell>
          <cell r="E704">
            <v>39122</v>
          </cell>
          <cell r="F704" t="str">
            <v>S</v>
          </cell>
          <cell r="G704">
            <v>-25000</v>
          </cell>
          <cell r="H704">
            <v>-367.12479999999999</v>
          </cell>
          <cell r="I704">
            <v>-9178120</v>
          </cell>
          <cell r="J704">
            <v>917.81200000000001</v>
          </cell>
          <cell r="K704">
            <v>-9177202.1879999992</v>
          </cell>
          <cell r="L704">
            <v>0</v>
          </cell>
          <cell r="M704">
            <v>9178.3700000000008</v>
          </cell>
          <cell r="N704">
            <v>367.12479999999999</v>
          </cell>
          <cell r="O704">
            <v>-9178120</v>
          </cell>
          <cell r="P704">
            <v>-8762470</v>
          </cell>
          <cell r="Q704">
            <v>415650</v>
          </cell>
          <cell r="R704" t="str">
            <v>Growth</v>
          </cell>
          <cell r="S704" t="str">
            <v>feb</v>
          </cell>
        </row>
        <row r="705">
          <cell r="A705">
            <v>401</v>
          </cell>
          <cell r="B705">
            <v>411</v>
          </cell>
          <cell r="C705" t="str">
            <v>POL</v>
          </cell>
          <cell r="D705">
            <v>39119</v>
          </cell>
          <cell r="E705">
            <v>39122</v>
          </cell>
          <cell r="F705" t="str">
            <v>S</v>
          </cell>
          <cell r="G705">
            <v>-22000</v>
          </cell>
          <cell r="H705">
            <v>-366.38113636363636</v>
          </cell>
          <cell r="I705">
            <v>-8060385</v>
          </cell>
          <cell r="J705">
            <v>806.0385</v>
          </cell>
          <cell r="K705">
            <v>-8059578.9615000002</v>
          </cell>
          <cell r="L705">
            <v>0</v>
          </cell>
          <cell r="M705">
            <v>8060.39</v>
          </cell>
          <cell r="N705">
            <v>366.38113636363636</v>
          </cell>
          <cell r="O705">
            <v>-8060385</v>
          </cell>
          <cell r="P705">
            <v>-7710973.5999999996</v>
          </cell>
          <cell r="Q705">
            <v>349411.40000000037</v>
          </cell>
          <cell r="R705" t="str">
            <v>fcel</v>
          </cell>
          <cell r="S705" t="str">
            <v>feb</v>
          </cell>
        </row>
        <row r="706">
          <cell r="A706">
            <v>402</v>
          </cell>
          <cell r="B706">
            <v>450</v>
          </cell>
          <cell r="C706" t="str">
            <v>OGDC</v>
          </cell>
          <cell r="D706">
            <v>39121</v>
          </cell>
          <cell r="E706">
            <v>39126</v>
          </cell>
          <cell r="F706" t="str">
            <v>P</v>
          </cell>
          <cell r="G706">
            <v>500000</v>
          </cell>
          <cell r="H706">
            <v>131.25917999999999</v>
          </cell>
          <cell r="I706">
            <v>65629590</v>
          </cell>
          <cell r="J706">
            <v>13125.918000000001</v>
          </cell>
          <cell r="K706">
            <v>65642715.917999998</v>
          </cell>
          <cell r="L706">
            <v>0</v>
          </cell>
          <cell r="M706">
            <v>131259.18</v>
          </cell>
          <cell r="N706">
            <v>131.54795019599999</v>
          </cell>
          <cell r="O706">
            <v>65773975.097999997</v>
          </cell>
          <cell r="P706">
            <v>65773975.097999997</v>
          </cell>
          <cell r="Q706">
            <v>0</v>
          </cell>
          <cell r="R706" t="str">
            <v>AHL</v>
          </cell>
          <cell r="S706" t="str">
            <v>feb</v>
          </cell>
        </row>
        <row r="707">
          <cell r="A707">
            <v>403</v>
          </cell>
          <cell r="B707">
            <v>449</v>
          </cell>
          <cell r="C707" t="str">
            <v>FFC</v>
          </cell>
          <cell r="D707">
            <v>39121</v>
          </cell>
          <cell r="E707">
            <v>39126</v>
          </cell>
          <cell r="F707" t="str">
            <v>S</v>
          </cell>
          <cell r="G707">
            <v>-10000</v>
          </cell>
          <cell r="H707">
            <v>-117</v>
          </cell>
          <cell r="I707">
            <v>-1170000</v>
          </cell>
          <cell r="J707">
            <v>117</v>
          </cell>
          <cell r="K707">
            <v>-1169883</v>
          </cell>
          <cell r="L707">
            <v>0</v>
          </cell>
          <cell r="M707">
            <v>1170</v>
          </cell>
          <cell r="N707">
            <v>117</v>
          </cell>
          <cell r="O707">
            <v>-1170000</v>
          </cell>
          <cell r="P707">
            <v>-1126827</v>
          </cell>
          <cell r="Q707">
            <v>43173</v>
          </cell>
          <cell r="R707" t="str">
            <v>orix</v>
          </cell>
          <cell r="S707" t="str">
            <v>feb</v>
          </cell>
        </row>
        <row r="708">
          <cell r="A708">
            <v>404</v>
          </cell>
          <cell r="B708">
            <v>447</v>
          </cell>
          <cell r="C708" t="str">
            <v>PPL</v>
          </cell>
          <cell r="D708">
            <v>39121</v>
          </cell>
          <cell r="E708">
            <v>39126</v>
          </cell>
          <cell r="F708" t="str">
            <v>S</v>
          </cell>
          <cell r="G708">
            <v>-100000</v>
          </cell>
          <cell r="H708">
            <v>-275.56470000000002</v>
          </cell>
          <cell r="I708">
            <v>-27556470</v>
          </cell>
          <cell r="J708">
            <v>2755.6469999999999</v>
          </cell>
          <cell r="K708">
            <v>-27553714.353</v>
          </cell>
          <cell r="L708">
            <v>0</v>
          </cell>
          <cell r="M708">
            <v>55112.94</v>
          </cell>
          <cell r="N708">
            <v>275.56470000000002</v>
          </cell>
          <cell r="O708">
            <v>-27556470</v>
          </cell>
          <cell r="P708">
            <v>-26488360</v>
          </cell>
          <cell r="Q708">
            <v>1068110</v>
          </cell>
          <cell r="R708" t="str">
            <v>AHL</v>
          </cell>
          <cell r="S708" t="str">
            <v>feb</v>
          </cell>
        </row>
        <row r="709">
          <cell r="A709">
            <v>405</v>
          </cell>
          <cell r="B709">
            <v>477</v>
          </cell>
          <cell r="C709" t="str">
            <v>NML</v>
          </cell>
          <cell r="D709">
            <v>39122</v>
          </cell>
          <cell r="E709">
            <v>39127</v>
          </cell>
          <cell r="F709" t="str">
            <v>S</v>
          </cell>
          <cell r="G709">
            <v>-250000</v>
          </cell>
          <cell r="H709">
            <v>-112.37236</v>
          </cell>
          <cell r="I709">
            <v>-28093090</v>
          </cell>
          <cell r="J709">
            <v>2809.3090000000002</v>
          </cell>
          <cell r="K709">
            <v>-28090280.691</v>
          </cell>
          <cell r="L709">
            <v>0</v>
          </cell>
          <cell r="M709">
            <v>56186.18</v>
          </cell>
          <cell r="N709">
            <v>112.37236</v>
          </cell>
          <cell r="O709">
            <v>-28093090</v>
          </cell>
          <cell r="P709">
            <v>-26149800</v>
          </cell>
          <cell r="Q709">
            <v>1943290</v>
          </cell>
          <cell r="R709" t="str">
            <v>AHL</v>
          </cell>
          <cell r="S709" t="str">
            <v>feb</v>
          </cell>
        </row>
        <row r="710">
          <cell r="A710">
            <v>406</v>
          </cell>
          <cell r="B710">
            <v>476</v>
          </cell>
          <cell r="C710" t="str">
            <v>PPL</v>
          </cell>
          <cell r="D710">
            <v>39122</v>
          </cell>
          <cell r="E710">
            <v>39127</v>
          </cell>
          <cell r="F710" t="str">
            <v>S</v>
          </cell>
          <cell r="G710">
            <v>-100000</v>
          </cell>
          <cell r="H710">
            <v>-275.05</v>
          </cell>
          <cell r="I710">
            <v>-27505000</v>
          </cell>
          <cell r="J710">
            <v>2750.5</v>
          </cell>
          <cell r="K710">
            <v>-27502249.5</v>
          </cell>
          <cell r="L710">
            <v>0</v>
          </cell>
          <cell r="M710">
            <v>55010</v>
          </cell>
          <cell r="N710">
            <v>275.05</v>
          </cell>
          <cell r="O710">
            <v>-27505000</v>
          </cell>
          <cell r="P710">
            <v>-26488360</v>
          </cell>
          <cell r="Q710">
            <v>1016640</v>
          </cell>
          <cell r="R710" t="str">
            <v>AHL</v>
          </cell>
          <cell r="S710" t="str">
            <v>feb</v>
          </cell>
        </row>
        <row r="711">
          <cell r="A711">
            <v>407</v>
          </cell>
          <cell r="B711">
            <v>476</v>
          </cell>
          <cell r="C711" t="str">
            <v>OGDC</v>
          </cell>
          <cell r="D711">
            <v>39122</v>
          </cell>
          <cell r="E711">
            <v>39127</v>
          </cell>
          <cell r="F711" t="str">
            <v>S</v>
          </cell>
          <cell r="G711">
            <v>-200000</v>
          </cell>
          <cell r="H711">
            <v>-133.04065</v>
          </cell>
          <cell r="I711">
            <v>-26608130</v>
          </cell>
          <cell r="J711">
            <v>2660.8130000000001</v>
          </cell>
          <cell r="K711">
            <v>-26605469.186999999</v>
          </cell>
          <cell r="L711">
            <v>0</v>
          </cell>
          <cell r="M711">
            <v>53216.26</v>
          </cell>
          <cell r="N711">
            <v>133.04065</v>
          </cell>
          <cell r="O711">
            <v>-26608130</v>
          </cell>
          <cell r="P711">
            <v>-25819000</v>
          </cell>
          <cell r="Q711">
            <v>789130</v>
          </cell>
          <cell r="R711" t="str">
            <v>AHL</v>
          </cell>
          <cell r="S711" t="str">
            <v>feb</v>
          </cell>
        </row>
        <row r="712">
          <cell r="A712">
            <v>408</v>
          </cell>
          <cell r="B712">
            <v>507</v>
          </cell>
          <cell r="C712" t="str">
            <v>FFC</v>
          </cell>
          <cell r="D712">
            <v>39125</v>
          </cell>
          <cell r="E712">
            <v>39128</v>
          </cell>
          <cell r="F712" t="str">
            <v>S</v>
          </cell>
          <cell r="G712">
            <v>-29800</v>
          </cell>
          <cell r="H712">
            <v>-117.26895973154362</v>
          </cell>
          <cell r="I712">
            <v>-3494615</v>
          </cell>
          <cell r="J712">
            <v>349.4615</v>
          </cell>
          <cell r="K712">
            <v>-3494265.5384999998</v>
          </cell>
          <cell r="L712">
            <v>0</v>
          </cell>
          <cell r="M712">
            <v>6989.23</v>
          </cell>
          <cell r="N712">
            <v>117.26895973154362</v>
          </cell>
          <cell r="O712">
            <v>-3494615</v>
          </cell>
          <cell r="P712">
            <v>-3357947.44</v>
          </cell>
          <cell r="Q712">
            <v>136667.56000000006</v>
          </cell>
          <cell r="R712" t="str">
            <v>AHL</v>
          </cell>
          <cell r="S712" t="str">
            <v>feb</v>
          </cell>
        </row>
        <row r="713">
          <cell r="A713">
            <v>409</v>
          </cell>
          <cell r="B713">
            <v>559</v>
          </cell>
          <cell r="C713" t="str">
            <v>PPL</v>
          </cell>
          <cell r="D713">
            <v>39127</v>
          </cell>
          <cell r="E713">
            <v>39132</v>
          </cell>
          <cell r="F713" t="str">
            <v>P</v>
          </cell>
          <cell r="G713">
            <v>10000</v>
          </cell>
          <cell r="H713">
            <v>266</v>
          </cell>
          <cell r="I713">
            <v>2660000</v>
          </cell>
          <cell r="J713">
            <v>532</v>
          </cell>
          <cell r="K713">
            <v>2660532</v>
          </cell>
          <cell r="L713">
            <v>0</v>
          </cell>
          <cell r="N713">
            <v>266.0532</v>
          </cell>
          <cell r="O713">
            <v>2660532</v>
          </cell>
          <cell r="P713">
            <v>2660532</v>
          </cell>
          <cell r="Q713">
            <v>0</v>
          </cell>
          <cell r="R713" t="str">
            <v>Growth</v>
          </cell>
          <cell r="S713" t="str">
            <v>feb</v>
          </cell>
        </row>
        <row r="714">
          <cell r="A714">
            <v>410</v>
          </cell>
          <cell r="B714">
            <v>565</v>
          </cell>
          <cell r="C714" t="str">
            <v>PPL</v>
          </cell>
          <cell r="D714">
            <v>39127</v>
          </cell>
          <cell r="E714">
            <v>39132</v>
          </cell>
          <cell r="F714" t="str">
            <v>S</v>
          </cell>
          <cell r="G714">
            <v>-10000</v>
          </cell>
          <cell r="H714">
            <v>-268</v>
          </cell>
          <cell r="I714">
            <v>-2680000</v>
          </cell>
          <cell r="J714">
            <v>268</v>
          </cell>
          <cell r="K714">
            <v>-2679732</v>
          </cell>
          <cell r="L714">
            <v>0</v>
          </cell>
          <cell r="M714">
            <v>2680</v>
          </cell>
          <cell r="N714">
            <v>268</v>
          </cell>
          <cell r="O714">
            <v>-2680000</v>
          </cell>
          <cell r="P714">
            <v>-2660532</v>
          </cell>
          <cell r="Q714">
            <v>19468</v>
          </cell>
          <cell r="R714" t="str">
            <v>Growth</v>
          </cell>
          <cell r="S714" t="str">
            <v>feb</v>
          </cell>
        </row>
        <row r="715">
          <cell r="A715">
            <v>411</v>
          </cell>
          <cell r="B715">
            <v>647</v>
          </cell>
          <cell r="C715" t="str">
            <v>PPL</v>
          </cell>
          <cell r="D715">
            <v>39129</v>
          </cell>
          <cell r="E715">
            <v>39134</v>
          </cell>
          <cell r="F715" t="str">
            <v>P</v>
          </cell>
          <cell r="G715">
            <v>20000</v>
          </cell>
          <cell r="H715">
            <v>256</v>
          </cell>
          <cell r="I715">
            <v>5120000</v>
          </cell>
          <cell r="J715">
            <v>1024</v>
          </cell>
          <cell r="K715">
            <v>5121024</v>
          </cell>
          <cell r="L715">
            <v>0</v>
          </cell>
          <cell r="M715">
            <v>2000</v>
          </cell>
          <cell r="N715">
            <v>256.15120000000002</v>
          </cell>
          <cell r="O715">
            <v>5123024</v>
          </cell>
          <cell r="P715">
            <v>5123024</v>
          </cell>
          <cell r="Q715">
            <v>0</v>
          </cell>
          <cell r="R715" t="str">
            <v>Live</v>
          </cell>
          <cell r="S715" t="str">
            <v>feb</v>
          </cell>
        </row>
        <row r="716">
          <cell r="A716">
            <v>412</v>
          </cell>
          <cell r="B716">
            <v>646</v>
          </cell>
          <cell r="C716" t="str">
            <v>PPL</v>
          </cell>
          <cell r="D716">
            <v>39129</v>
          </cell>
          <cell r="E716">
            <v>39134</v>
          </cell>
          <cell r="F716" t="str">
            <v>P</v>
          </cell>
          <cell r="G716">
            <v>10000</v>
          </cell>
          <cell r="H716">
            <v>258</v>
          </cell>
          <cell r="I716">
            <v>2580000</v>
          </cell>
          <cell r="J716">
            <v>516</v>
          </cell>
          <cell r="K716">
            <v>2580516</v>
          </cell>
          <cell r="L716">
            <v>0</v>
          </cell>
          <cell r="M716">
            <v>2580</v>
          </cell>
          <cell r="N716">
            <v>258.30959999999999</v>
          </cell>
          <cell r="O716">
            <v>2583096</v>
          </cell>
          <cell r="P716">
            <v>2583096</v>
          </cell>
          <cell r="Q716">
            <v>0</v>
          </cell>
          <cell r="R716" t="str">
            <v>FECL</v>
          </cell>
          <cell r="S716" t="str">
            <v>feb</v>
          </cell>
        </row>
        <row r="717">
          <cell r="A717">
            <v>413</v>
          </cell>
          <cell r="B717">
            <v>649</v>
          </cell>
          <cell r="C717" t="str">
            <v>FFBQ</v>
          </cell>
          <cell r="D717">
            <v>39129</v>
          </cell>
          <cell r="E717">
            <v>39134</v>
          </cell>
          <cell r="F717" t="str">
            <v>S</v>
          </cell>
          <cell r="G717">
            <v>-25000</v>
          </cell>
          <cell r="H717">
            <v>-32.5</v>
          </cell>
          <cell r="I717">
            <v>-812500</v>
          </cell>
          <cell r="J717">
            <v>81.25</v>
          </cell>
          <cell r="K717">
            <v>-812418.75</v>
          </cell>
          <cell r="L717">
            <v>0</v>
          </cell>
          <cell r="M717">
            <v>1218.75</v>
          </cell>
          <cell r="N717">
            <v>32.5</v>
          </cell>
          <cell r="O717">
            <v>-812500</v>
          </cell>
          <cell r="P717">
            <v>-776442.5</v>
          </cell>
          <cell r="Q717">
            <v>36057.5</v>
          </cell>
          <cell r="R717" t="str">
            <v>FECL</v>
          </cell>
          <cell r="S717" t="str">
            <v>feb</v>
          </cell>
        </row>
        <row r="718">
          <cell r="A718">
            <v>414</v>
          </cell>
          <cell r="B718">
            <v>650</v>
          </cell>
          <cell r="C718" t="str">
            <v>FFBQ</v>
          </cell>
          <cell r="D718">
            <v>39129</v>
          </cell>
          <cell r="E718">
            <v>39134</v>
          </cell>
          <cell r="F718" t="str">
            <v>S</v>
          </cell>
          <cell r="G718">
            <v>-25000</v>
          </cell>
          <cell r="H718">
            <v>-32.5</v>
          </cell>
          <cell r="I718">
            <v>-812500</v>
          </cell>
          <cell r="J718">
            <v>81.25</v>
          </cell>
          <cell r="K718">
            <v>-812418.75</v>
          </cell>
          <cell r="L718">
            <v>0</v>
          </cell>
          <cell r="M718">
            <v>1250</v>
          </cell>
          <cell r="N718">
            <v>32.5</v>
          </cell>
          <cell r="O718">
            <v>-812500</v>
          </cell>
          <cell r="P718">
            <v>-776442.5</v>
          </cell>
          <cell r="Q718">
            <v>36057.5</v>
          </cell>
          <cell r="R718" t="str">
            <v>FNE</v>
          </cell>
          <cell r="S718" t="str">
            <v>feb</v>
          </cell>
        </row>
        <row r="719">
          <cell r="A719">
            <v>415</v>
          </cell>
          <cell r="B719">
            <v>648</v>
          </cell>
          <cell r="C719" t="str">
            <v>PPL</v>
          </cell>
          <cell r="D719">
            <v>39129</v>
          </cell>
          <cell r="E719">
            <v>39134</v>
          </cell>
          <cell r="F719" t="str">
            <v>P</v>
          </cell>
          <cell r="G719">
            <v>10000</v>
          </cell>
          <cell r="H719">
            <v>256</v>
          </cell>
          <cell r="I719">
            <v>2560000</v>
          </cell>
          <cell r="J719">
            <v>512</v>
          </cell>
          <cell r="K719">
            <v>2560512</v>
          </cell>
          <cell r="L719">
            <v>0</v>
          </cell>
          <cell r="M719">
            <v>2560</v>
          </cell>
          <cell r="N719">
            <v>256.30720000000002</v>
          </cell>
          <cell r="O719">
            <v>2563072</v>
          </cell>
          <cell r="P719">
            <v>2563072</v>
          </cell>
          <cell r="Q719">
            <v>0</v>
          </cell>
          <cell r="R719" t="str">
            <v>FNE</v>
          </cell>
          <cell r="S719" t="str">
            <v>feb</v>
          </cell>
        </row>
        <row r="720">
          <cell r="A720">
            <v>416</v>
          </cell>
          <cell r="B720">
            <v>692</v>
          </cell>
          <cell r="C720" t="str">
            <v>PPL</v>
          </cell>
          <cell r="D720">
            <v>39132</v>
          </cell>
          <cell r="E720">
            <v>39135</v>
          </cell>
          <cell r="F720" t="str">
            <v>P</v>
          </cell>
          <cell r="G720">
            <v>10000</v>
          </cell>
          <cell r="H720">
            <v>253</v>
          </cell>
          <cell r="I720">
            <v>2530000</v>
          </cell>
          <cell r="J720">
            <v>506</v>
          </cell>
          <cell r="K720">
            <v>2530506</v>
          </cell>
          <cell r="L720">
            <v>0</v>
          </cell>
          <cell r="N720">
            <v>253.0506</v>
          </cell>
          <cell r="O720">
            <v>2530506</v>
          </cell>
          <cell r="P720">
            <v>2530506</v>
          </cell>
          <cell r="Q720">
            <v>0</v>
          </cell>
          <cell r="R720" t="str">
            <v>Orix</v>
          </cell>
          <cell r="S720" t="str">
            <v>feb</v>
          </cell>
        </row>
        <row r="721">
          <cell r="A721">
            <v>417</v>
          </cell>
          <cell r="B721">
            <v>691</v>
          </cell>
          <cell r="C721" t="str">
            <v>PPL</v>
          </cell>
          <cell r="D721">
            <v>39132</v>
          </cell>
          <cell r="E721">
            <v>39135</v>
          </cell>
          <cell r="F721" t="str">
            <v>S</v>
          </cell>
          <cell r="G721">
            <v>-10000</v>
          </cell>
          <cell r="H721">
            <v>-256</v>
          </cell>
          <cell r="I721">
            <v>-2560000</v>
          </cell>
          <cell r="J721">
            <v>256</v>
          </cell>
          <cell r="K721">
            <v>-2559744</v>
          </cell>
          <cell r="L721">
            <v>0</v>
          </cell>
          <cell r="M721">
            <v>2560</v>
          </cell>
          <cell r="N721">
            <v>256</v>
          </cell>
          <cell r="O721">
            <v>-2560000</v>
          </cell>
          <cell r="P721">
            <v>-2530506</v>
          </cell>
          <cell r="Q721">
            <v>29494</v>
          </cell>
          <cell r="R721" t="str">
            <v>Orix</v>
          </cell>
          <cell r="S721" t="str">
            <v>feb</v>
          </cell>
        </row>
        <row r="722">
          <cell r="A722">
            <v>418</v>
          </cell>
          <cell r="B722">
            <v>694</v>
          </cell>
          <cell r="C722" t="str">
            <v>PPL</v>
          </cell>
          <cell r="D722">
            <v>39132</v>
          </cell>
          <cell r="E722">
            <v>39135</v>
          </cell>
          <cell r="F722" t="str">
            <v>S</v>
          </cell>
          <cell r="G722">
            <v>-20000</v>
          </cell>
          <cell r="H722">
            <v>-258</v>
          </cell>
          <cell r="I722">
            <v>-5160000</v>
          </cell>
          <cell r="J722">
            <v>516</v>
          </cell>
          <cell r="K722">
            <v>-5159484</v>
          </cell>
          <cell r="L722">
            <v>0</v>
          </cell>
          <cell r="M722">
            <v>5160</v>
          </cell>
          <cell r="N722">
            <v>258</v>
          </cell>
          <cell r="O722">
            <v>-5160000</v>
          </cell>
          <cell r="P722">
            <v>-5262114</v>
          </cell>
          <cell r="Q722">
            <v>-102114</v>
          </cell>
          <cell r="R722" t="str">
            <v>IFSL</v>
          </cell>
          <cell r="S722" t="str">
            <v>feb</v>
          </cell>
        </row>
        <row r="723">
          <cell r="A723">
            <v>419</v>
          </cell>
          <cell r="B723">
            <v>695</v>
          </cell>
          <cell r="C723" t="str">
            <v>FFBQ</v>
          </cell>
          <cell r="D723">
            <v>39132</v>
          </cell>
          <cell r="E723">
            <v>39135</v>
          </cell>
          <cell r="F723" t="str">
            <v>S</v>
          </cell>
          <cell r="G723">
            <v>-25000</v>
          </cell>
          <cell r="H723">
            <v>-33</v>
          </cell>
          <cell r="I723">
            <v>-825000</v>
          </cell>
          <cell r="J723">
            <v>82.5</v>
          </cell>
          <cell r="K723">
            <v>-824917.5</v>
          </cell>
          <cell r="L723">
            <v>0</v>
          </cell>
          <cell r="M723">
            <v>1237.5</v>
          </cell>
          <cell r="N723">
            <v>33</v>
          </cell>
          <cell r="O723">
            <v>-825000</v>
          </cell>
          <cell r="P723">
            <v>-776442.5</v>
          </cell>
          <cell r="Q723">
            <v>48557.5</v>
          </cell>
          <cell r="R723" t="str">
            <v>FOUNDATION</v>
          </cell>
          <cell r="S723" t="str">
            <v>feb</v>
          </cell>
        </row>
        <row r="724">
          <cell r="A724">
            <v>420</v>
          </cell>
          <cell r="B724">
            <v>693</v>
          </cell>
          <cell r="C724" t="str">
            <v>PPL</v>
          </cell>
          <cell r="D724">
            <v>39132</v>
          </cell>
          <cell r="E724">
            <v>39135</v>
          </cell>
          <cell r="F724" t="str">
            <v>S</v>
          </cell>
          <cell r="G724">
            <v>-10000</v>
          </cell>
          <cell r="H724">
            <v>-257</v>
          </cell>
          <cell r="I724">
            <v>-2570000</v>
          </cell>
          <cell r="J724">
            <v>257</v>
          </cell>
          <cell r="K724">
            <v>-2569743</v>
          </cell>
          <cell r="L724">
            <v>0</v>
          </cell>
          <cell r="M724">
            <v>2570</v>
          </cell>
          <cell r="N724">
            <v>257</v>
          </cell>
          <cell r="O724">
            <v>-2570000</v>
          </cell>
          <cell r="P724">
            <v>-2631057</v>
          </cell>
          <cell r="Q724">
            <v>-61057</v>
          </cell>
          <cell r="R724" t="str">
            <v>GROWTH</v>
          </cell>
          <cell r="S724" t="str">
            <v>feb</v>
          </cell>
        </row>
        <row r="725">
          <cell r="A725">
            <v>421</v>
          </cell>
          <cell r="B725">
            <v>697</v>
          </cell>
          <cell r="C725" t="str">
            <v>LUCK</v>
          </cell>
          <cell r="D725">
            <v>39132</v>
          </cell>
          <cell r="E725">
            <v>39135</v>
          </cell>
          <cell r="F725" t="str">
            <v>P</v>
          </cell>
          <cell r="G725">
            <v>250000</v>
          </cell>
          <cell r="H725">
            <v>66.280299999999997</v>
          </cell>
          <cell r="I725">
            <v>16570075</v>
          </cell>
          <cell r="J725">
            <v>3314.0150000000003</v>
          </cell>
          <cell r="K725">
            <v>16573389.015000001</v>
          </cell>
          <cell r="L725">
            <v>0</v>
          </cell>
          <cell r="M725">
            <v>33140.15</v>
          </cell>
          <cell r="N725">
            <v>66.426116660000005</v>
          </cell>
          <cell r="O725">
            <v>16606529.165000001</v>
          </cell>
          <cell r="P725">
            <v>16606529.165000001</v>
          </cell>
          <cell r="Q725">
            <v>0</v>
          </cell>
          <cell r="R725" t="str">
            <v>AHL</v>
          </cell>
          <cell r="S725" t="str">
            <v>feb</v>
          </cell>
        </row>
        <row r="726">
          <cell r="A726">
            <v>422</v>
          </cell>
          <cell r="B726">
            <v>696</v>
          </cell>
          <cell r="C726" t="str">
            <v>ACBL</v>
          </cell>
          <cell r="D726">
            <v>39132</v>
          </cell>
          <cell r="E726">
            <v>39135</v>
          </cell>
          <cell r="F726" t="str">
            <v>P</v>
          </cell>
          <cell r="G726">
            <v>500000</v>
          </cell>
          <cell r="H726">
            <v>118.59692</v>
          </cell>
          <cell r="I726">
            <v>59298460</v>
          </cell>
          <cell r="J726">
            <v>11859.692000000001</v>
          </cell>
          <cell r="K726">
            <v>59310319.692000002</v>
          </cell>
          <cell r="L726">
            <v>0</v>
          </cell>
          <cell r="M726">
            <v>118596.92</v>
          </cell>
          <cell r="N726">
            <v>118.857833224</v>
          </cell>
          <cell r="O726">
            <v>59428916.612000003</v>
          </cell>
          <cell r="P726">
            <v>59428916.612000003</v>
          </cell>
          <cell r="Q726">
            <v>0</v>
          </cell>
          <cell r="R726" t="str">
            <v>AHL</v>
          </cell>
          <cell r="S726" t="str">
            <v>feb</v>
          </cell>
        </row>
        <row r="727">
          <cell r="A727">
            <v>423</v>
          </cell>
          <cell r="B727">
            <v>731</v>
          </cell>
          <cell r="C727" t="str">
            <v>POL</v>
          </cell>
          <cell r="D727">
            <v>39133</v>
          </cell>
          <cell r="E727">
            <v>39136</v>
          </cell>
          <cell r="F727" t="str">
            <v>P</v>
          </cell>
          <cell r="G727">
            <v>5000</v>
          </cell>
          <cell r="H727">
            <v>351.24700000000001</v>
          </cell>
          <cell r="I727">
            <v>1756235</v>
          </cell>
          <cell r="J727">
            <v>351.24700000000001</v>
          </cell>
          <cell r="K727">
            <v>1756586.247</v>
          </cell>
          <cell r="L727">
            <v>0</v>
          </cell>
          <cell r="M727">
            <v>1756.4699999999998</v>
          </cell>
          <cell r="N727">
            <v>351.66854339999998</v>
          </cell>
          <cell r="O727">
            <v>1758342.7169999999</v>
          </cell>
          <cell r="P727">
            <v>1758342.7169999999</v>
          </cell>
          <cell r="Q727">
            <v>0</v>
          </cell>
          <cell r="R727" t="str">
            <v>orix</v>
          </cell>
          <cell r="S727" t="str">
            <v>feb</v>
          </cell>
        </row>
        <row r="728">
          <cell r="A728">
            <v>424</v>
          </cell>
          <cell r="B728">
            <v>733</v>
          </cell>
          <cell r="C728" t="str">
            <v>PPL</v>
          </cell>
          <cell r="D728">
            <v>39133</v>
          </cell>
          <cell r="E728">
            <v>39136</v>
          </cell>
          <cell r="F728" t="str">
            <v>P</v>
          </cell>
          <cell r="G728">
            <v>75000</v>
          </cell>
          <cell r="H728">
            <v>262.33333333333331</v>
          </cell>
          <cell r="I728">
            <v>19675000</v>
          </cell>
          <cell r="J728">
            <v>3935</v>
          </cell>
          <cell r="K728">
            <v>19678935</v>
          </cell>
          <cell r="L728">
            <v>0</v>
          </cell>
          <cell r="M728">
            <v>13080</v>
          </cell>
          <cell r="N728">
            <v>262.56020000000001</v>
          </cell>
          <cell r="O728">
            <v>19692015</v>
          </cell>
          <cell r="P728">
            <v>19692015</v>
          </cell>
          <cell r="Q728">
            <v>0</v>
          </cell>
          <cell r="R728" t="str">
            <v>orix</v>
          </cell>
          <cell r="S728" t="str">
            <v>feb</v>
          </cell>
        </row>
        <row r="729">
          <cell r="A729">
            <v>425</v>
          </cell>
          <cell r="B729">
            <v>737</v>
          </cell>
          <cell r="C729" t="str">
            <v>FFBQ</v>
          </cell>
          <cell r="D729">
            <v>39133</v>
          </cell>
          <cell r="E729">
            <v>39136</v>
          </cell>
          <cell r="F729" t="str">
            <v>S</v>
          </cell>
          <cell r="G729">
            <v>-25000</v>
          </cell>
          <cell r="H729">
            <v>-33.707999999999998</v>
          </cell>
          <cell r="I729">
            <v>-842700</v>
          </cell>
          <cell r="J729">
            <v>84.27000000000001</v>
          </cell>
          <cell r="K729">
            <v>-842615.73</v>
          </cell>
          <cell r="L729">
            <v>0</v>
          </cell>
          <cell r="M729">
            <v>1250</v>
          </cell>
          <cell r="N729">
            <v>33.707999999999998</v>
          </cell>
          <cell r="O729">
            <v>-842700</v>
          </cell>
          <cell r="P729">
            <v>-776442.5</v>
          </cell>
          <cell r="Q729">
            <v>66257.5</v>
          </cell>
          <cell r="R729" t="str">
            <v>GROWTH</v>
          </cell>
          <cell r="S729" t="str">
            <v>feb</v>
          </cell>
        </row>
        <row r="730">
          <cell r="A730">
            <v>426</v>
          </cell>
          <cell r="B730">
            <v>736</v>
          </cell>
          <cell r="C730" t="str">
            <v>LUCK</v>
          </cell>
          <cell r="D730">
            <v>39133</v>
          </cell>
          <cell r="E730">
            <v>39136</v>
          </cell>
          <cell r="F730" t="str">
            <v>S</v>
          </cell>
          <cell r="G730">
            <v>-25000</v>
          </cell>
          <cell r="H730">
            <v>-70.397400000000005</v>
          </cell>
          <cell r="I730">
            <v>-1759935</v>
          </cell>
          <cell r="J730">
            <v>175.99350000000001</v>
          </cell>
          <cell r="K730">
            <v>-1759759.0064999999</v>
          </cell>
          <cell r="L730">
            <v>0</v>
          </cell>
          <cell r="M730">
            <v>2639.91</v>
          </cell>
          <cell r="N730">
            <v>70.397400000000005</v>
          </cell>
          <cell r="O730">
            <v>-1759935</v>
          </cell>
          <cell r="P730">
            <v>-1660652.5</v>
          </cell>
          <cell r="Q730">
            <v>99282.5</v>
          </cell>
          <cell r="R730" t="str">
            <v>fcel</v>
          </cell>
          <cell r="S730" t="str">
            <v>feb</v>
          </cell>
        </row>
        <row r="731">
          <cell r="A731">
            <v>427</v>
          </cell>
          <cell r="B731">
            <v>734</v>
          </cell>
          <cell r="C731" t="str">
            <v>PPL</v>
          </cell>
          <cell r="D731">
            <v>39133</v>
          </cell>
          <cell r="E731">
            <v>39136</v>
          </cell>
          <cell r="F731" t="str">
            <v>S</v>
          </cell>
          <cell r="G731">
            <v>-25000</v>
          </cell>
          <cell r="H731">
            <v>-265.60000000000002</v>
          </cell>
          <cell r="I731">
            <v>-6640000</v>
          </cell>
          <cell r="J731">
            <v>664</v>
          </cell>
          <cell r="K731">
            <v>-6639336</v>
          </cell>
          <cell r="L731">
            <v>0</v>
          </cell>
          <cell r="M731">
            <v>6640</v>
          </cell>
          <cell r="N731">
            <v>265.60000000000002</v>
          </cell>
          <cell r="O731">
            <v>-6640000</v>
          </cell>
          <cell r="P731">
            <v>-6582872.5</v>
          </cell>
          <cell r="Q731">
            <v>57127.5</v>
          </cell>
          <cell r="R731" t="str">
            <v>ORIX</v>
          </cell>
          <cell r="S731" t="str">
            <v>feb</v>
          </cell>
        </row>
        <row r="732">
          <cell r="A732">
            <v>428</v>
          </cell>
          <cell r="B732">
            <v>0</v>
          </cell>
          <cell r="C732" t="str">
            <v>FFBQ</v>
          </cell>
          <cell r="D732">
            <v>39134</v>
          </cell>
          <cell r="E732">
            <v>39134</v>
          </cell>
          <cell r="F732" t="str">
            <v>S</v>
          </cell>
          <cell r="H732" t="e">
            <v>#DIV/0!</v>
          </cell>
          <cell r="I732">
            <v>-625000</v>
          </cell>
          <cell r="K732">
            <v>-625000</v>
          </cell>
          <cell r="L732">
            <v>0</v>
          </cell>
          <cell r="N732" t="e">
            <v>#DIV/0!</v>
          </cell>
          <cell r="P732">
            <v>-625000</v>
          </cell>
          <cell r="R732" t="str">
            <v>DIVIDEND</v>
          </cell>
        </row>
        <row r="733">
          <cell r="A733">
            <v>429</v>
          </cell>
          <cell r="B733">
            <v>767</v>
          </cell>
          <cell r="C733" t="str">
            <v>PPL</v>
          </cell>
          <cell r="D733">
            <v>39134</v>
          </cell>
          <cell r="E733">
            <v>39139</v>
          </cell>
          <cell r="F733" t="str">
            <v>P</v>
          </cell>
          <cell r="G733">
            <v>10000</v>
          </cell>
          <cell r="H733">
            <v>257</v>
          </cell>
          <cell r="I733">
            <v>2570000</v>
          </cell>
          <cell r="J733">
            <v>514</v>
          </cell>
          <cell r="K733">
            <v>2570514</v>
          </cell>
          <cell r="L733">
            <v>0</v>
          </cell>
          <cell r="N733">
            <v>257.0514</v>
          </cell>
          <cell r="O733">
            <v>2570514</v>
          </cell>
          <cell r="P733">
            <v>2570514</v>
          </cell>
          <cell r="Q733">
            <v>0</v>
          </cell>
          <cell r="R733" t="str">
            <v>growth</v>
          </cell>
          <cell r="S733" t="str">
            <v>feb</v>
          </cell>
        </row>
        <row r="734">
          <cell r="A734">
            <v>430</v>
          </cell>
          <cell r="B734">
            <v>768</v>
          </cell>
          <cell r="C734" t="str">
            <v>PPL</v>
          </cell>
          <cell r="D734">
            <v>39134</v>
          </cell>
          <cell r="E734">
            <v>39139</v>
          </cell>
          <cell r="F734" t="str">
            <v>S</v>
          </cell>
          <cell r="G734">
            <v>-15000</v>
          </cell>
          <cell r="H734">
            <v>-263</v>
          </cell>
          <cell r="I734">
            <v>-3945000</v>
          </cell>
          <cell r="J734">
            <v>394.5</v>
          </cell>
          <cell r="K734">
            <v>-3944605.5</v>
          </cell>
          <cell r="L734">
            <v>0</v>
          </cell>
          <cell r="M734">
            <v>3945</v>
          </cell>
          <cell r="N734">
            <v>263</v>
          </cell>
          <cell r="O734">
            <v>-3945000</v>
          </cell>
          <cell r="P734">
            <v>-3946243.5</v>
          </cell>
          <cell r="Q734">
            <v>-1243.5</v>
          </cell>
          <cell r="R734" t="str">
            <v>IFSL</v>
          </cell>
          <cell r="S734" t="str">
            <v>feb</v>
          </cell>
        </row>
        <row r="735">
          <cell r="A735">
            <v>431</v>
          </cell>
          <cell r="B735">
            <v>796</v>
          </cell>
          <cell r="C735" t="str">
            <v>POL</v>
          </cell>
          <cell r="D735">
            <v>39135</v>
          </cell>
          <cell r="E735">
            <v>39140</v>
          </cell>
          <cell r="F735" t="str">
            <v>P</v>
          </cell>
          <cell r="G735">
            <v>5000</v>
          </cell>
          <cell r="H735">
            <v>350</v>
          </cell>
          <cell r="I735">
            <v>1750000</v>
          </cell>
          <cell r="J735">
            <v>350</v>
          </cell>
          <cell r="K735">
            <v>1750350</v>
          </cell>
          <cell r="L735">
            <v>0</v>
          </cell>
          <cell r="M735">
            <v>1750</v>
          </cell>
          <cell r="N735">
            <v>350.42</v>
          </cell>
          <cell r="O735">
            <v>1752100</v>
          </cell>
          <cell r="P735">
            <v>1752100</v>
          </cell>
          <cell r="Q735">
            <v>0</v>
          </cell>
          <cell r="R735" t="str">
            <v>JS</v>
          </cell>
          <cell r="S735" t="str">
            <v>feb</v>
          </cell>
        </row>
        <row r="736">
          <cell r="A736">
            <v>432</v>
          </cell>
          <cell r="B736">
            <v>798</v>
          </cell>
          <cell r="C736" t="str">
            <v>FFBQ</v>
          </cell>
          <cell r="D736">
            <v>39135</v>
          </cell>
          <cell r="E736">
            <v>39140</v>
          </cell>
          <cell r="F736" t="str">
            <v>S</v>
          </cell>
          <cell r="G736">
            <v>-25000</v>
          </cell>
          <cell r="H736">
            <v>-32</v>
          </cell>
          <cell r="I736">
            <v>-800000</v>
          </cell>
          <cell r="J736">
            <v>80</v>
          </cell>
          <cell r="K736">
            <v>-799920</v>
          </cell>
          <cell r="L736">
            <v>0</v>
          </cell>
          <cell r="M736">
            <v>1250</v>
          </cell>
          <cell r="N736">
            <v>32</v>
          </cell>
          <cell r="O736">
            <v>-800000</v>
          </cell>
          <cell r="P736">
            <v>-751737.5</v>
          </cell>
          <cell r="Q736">
            <v>48262.5</v>
          </cell>
          <cell r="R736" t="str">
            <v>gsl</v>
          </cell>
          <cell r="S736" t="str">
            <v>feb</v>
          </cell>
        </row>
        <row r="737">
          <cell r="A737">
            <v>433</v>
          </cell>
          <cell r="B737">
            <v>812</v>
          </cell>
          <cell r="C737" t="str">
            <v>PPL</v>
          </cell>
          <cell r="D737">
            <v>39136</v>
          </cell>
          <cell r="E737">
            <v>39141</v>
          </cell>
          <cell r="F737" t="str">
            <v>P</v>
          </cell>
          <cell r="G737">
            <v>5000</v>
          </cell>
          <cell r="H737">
            <v>264</v>
          </cell>
          <cell r="I737">
            <v>1320000</v>
          </cell>
          <cell r="J737">
            <v>264</v>
          </cell>
          <cell r="K737">
            <v>1320264</v>
          </cell>
          <cell r="L737">
            <v>0</v>
          </cell>
          <cell r="N737">
            <v>264.05279999999999</v>
          </cell>
          <cell r="O737">
            <v>1320264</v>
          </cell>
          <cell r="P737">
            <v>1320264</v>
          </cell>
          <cell r="Q737">
            <v>0</v>
          </cell>
          <cell r="R737" t="str">
            <v>GROWTH</v>
          </cell>
          <cell r="S737" t="str">
            <v>feb</v>
          </cell>
        </row>
        <row r="738">
          <cell r="A738">
            <v>434</v>
          </cell>
          <cell r="B738">
            <v>807</v>
          </cell>
          <cell r="C738" t="str">
            <v>POL</v>
          </cell>
          <cell r="D738">
            <v>39136</v>
          </cell>
          <cell r="E738">
            <v>39141</v>
          </cell>
          <cell r="F738" t="str">
            <v>P</v>
          </cell>
          <cell r="G738">
            <v>5000</v>
          </cell>
          <cell r="H738">
            <v>349.5</v>
          </cell>
          <cell r="I738">
            <v>1747500</v>
          </cell>
          <cell r="J738">
            <v>349.5</v>
          </cell>
          <cell r="K738">
            <v>1747849.5</v>
          </cell>
          <cell r="L738">
            <v>0</v>
          </cell>
          <cell r="M738">
            <v>1747.5</v>
          </cell>
          <cell r="N738">
            <v>349.9194</v>
          </cell>
          <cell r="O738">
            <v>1749597</v>
          </cell>
          <cell r="P738">
            <v>1749597</v>
          </cell>
          <cell r="Q738">
            <v>0</v>
          </cell>
          <cell r="R738" t="str">
            <v>JS</v>
          </cell>
          <cell r="S738" t="str">
            <v>feb</v>
          </cell>
        </row>
        <row r="739">
          <cell r="A739">
            <v>435</v>
          </cell>
          <cell r="B739">
            <v>810</v>
          </cell>
          <cell r="C739" t="str">
            <v>PPL</v>
          </cell>
          <cell r="D739">
            <v>39136</v>
          </cell>
          <cell r="E739">
            <v>39141</v>
          </cell>
          <cell r="F739" t="str">
            <v>S</v>
          </cell>
          <cell r="G739">
            <v>-5000</v>
          </cell>
          <cell r="H739">
            <v>-266</v>
          </cell>
          <cell r="I739">
            <v>-1330000</v>
          </cell>
          <cell r="J739">
            <v>133</v>
          </cell>
          <cell r="K739">
            <v>-1329867</v>
          </cell>
          <cell r="L739">
            <v>0</v>
          </cell>
          <cell r="M739">
            <v>1330</v>
          </cell>
          <cell r="N739">
            <v>266</v>
          </cell>
          <cell r="O739">
            <v>-1330000</v>
          </cell>
          <cell r="P739">
            <v>-1315508</v>
          </cell>
          <cell r="Q739">
            <v>14492</v>
          </cell>
          <cell r="R739" t="str">
            <v>gwoth</v>
          </cell>
          <cell r="S739" t="str">
            <v>feb</v>
          </cell>
        </row>
        <row r="740">
          <cell r="A740">
            <v>436</v>
          </cell>
          <cell r="B740">
            <v>811</v>
          </cell>
          <cell r="C740" t="str">
            <v>LUCK</v>
          </cell>
          <cell r="D740">
            <v>39136</v>
          </cell>
          <cell r="E740">
            <v>39141</v>
          </cell>
          <cell r="F740" t="str">
            <v>S</v>
          </cell>
          <cell r="G740">
            <v>-25000</v>
          </cell>
          <cell r="H740">
            <v>-70.5</v>
          </cell>
          <cell r="I740">
            <v>-1762500</v>
          </cell>
          <cell r="J740">
            <v>176.25</v>
          </cell>
          <cell r="K740">
            <v>-1762323.75</v>
          </cell>
          <cell r="L740">
            <v>0</v>
          </cell>
          <cell r="M740">
            <v>3524.9999999999995</v>
          </cell>
          <cell r="N740">
            <v>70.5</v>
          </cell>
          <cell r="O740">
            <v>-1762500</v>
          </cell>
          <cell r="P740">
            <v>-1660652.5</v>
          </cell>
          <cell r="Q740">
            <v>101847.5</v>
          </cell>
          <cell r="R740" t="str">
            <v>AHL</v>
          </cell>
          <cell r="S740" t="str">
            <v>feb</v>
          </cell>
        </row>
        <row r="741">
          <cell r="A741">
            <v>437</v>
          </cell>
          <cell r="B741">
            <v>350</v>
          </cell>
          <cell r="C741" t="str">
            <v>FAY</v>
          </cell>
          <cell r="D741">
            <v>39113</v>
          </cell>
          <cell r="E741">
            <v>39141</v>
          </cell>
          <cell r="F741" t="str">
            <v>S</v>
          </cell>
          <cell r="G741">
            <v>-35500</v>
          </cell>
          <cell r="H741">
            <v>-67</v>
          </cell>
          <cell r="I741">
            <v>-2378500</v>
          </cell>
          <cell r="J741">
            <v>237.85000000000002</v>
          </cell>
          <cell r="K741">
            <v>-2378262.15</v>
          </cell>
          <cell r="L741">
            <v>0</v>
          </cell>
          <cell r="M741">
            <v>3567.75</v>
          </cell>
          <cell r="N741">
            <v>67</v>
          </cell>
          <cell r="O741">
            <v>-2378500</v>
          </cell>
          <cell r="P741">
            <v>-2364860.14</v>
          </cell>
          <cell r="Q741">
            <v>13639.85999999987</v>
          </cell>
          <cell r="R741" t="str">
            <v>orix</v>
          </cell>
          <cell r="S741" t="str">
            <v>feb</v>
          </cell>
        </row>
        <row r="742">
          <cell r="A742">
            <v>438</v>
          </cell>
          <cell r="B742">
            <v>412</v>
          </cell>
          <cell r="C742" t="str">
            <v>POL</v>
          </cell>
          <cell r="D742">
            <v>39119</v>
          </cell>
          <cell r="E742">
            <v>39141</v>
          </cell>
          <cell r="F742" t="str">
            <v>S</v>
          </cell>
          <cell r="G742">
            <v>-21000</v>
          </cell>
          <cell r="H742">
            <v>-368.01309523809522</v>
          </cell>
          <cell r="I742">
            <v>-7728275</v>
          </cell>
          <cell r="J742">
            <v>772.82749999999999</v>
          </cell>
          <cell r="K742">
            <v>-7727502.1725000003</v>
          </cell>
          <cell r="L742">
            <v>0</v>
          </cell>
          <cell r="M742">
            <v>7728.28</v>
          </cell>
          <cell r="N742">
            <v>368.01309523809522</v>
          </cell>
          <cell r="O742">
            <v>-7728275</v>
          </cell>
          <cell r="P742">
            <v>-7358465.0999999996</v>
          </cell>
          <cell r="Q742">
            <v>369809.90000000037</v>
          </cell>
          <cell r="R742" t="str">
            <v>FCEL</v>
          </cell>
          <cell r="S742" t="str">
            <v>feb</v>
          </cell>
        </row>
        <row r="743">
          <cell r="A743">
            <v>439</v>
          </cell>
          <cell r="B743">
            <v>766</v>
          </cell>
          <cell r="C743" t="str">
            <v>POL</v>
          </cell>
          <cell r="D743">
            <v>39134</v>
          </cell>
          <cell r="E743">
            <v>39141</v>
          </cell>
          <cell r="F743" t="str">
            <v>P</v>
          </cell>
          <cell r="G743">
            <v>10000</v>
          </cell>
          <cell r="H743">
            <v>349.5</v>
          </cell>
          <cell r="I743">
            <v>3495000</v>
          </cell>
          <cell r="J743">
            <v>699</v>
          </cell>
          <cell r="K743">
            <v>3495699</v>
          </cell>
          <cell r="L743">
            <v>0</v>
          </cell>
          <cell r="M743">
            <v>3495</v>
          </cell>
          <cell r="N743">
            <v>349.9194</v>
          </cell>
          <cell r="O743">
            <v>3499194</v>
          </cell>
          <cell r="P743">
            <v>3499194</v>
          </cell>
          <cell r="Q743">
            <v>0</v>
          </cell>
          <cell r="R743" t="str">
            <v>orix</v>
          </cell>
          <cell r="S743" t="str">
            <v>feb</v>
          </cell>
        </row>
        <row r="744">
          <cell r="A744">
            <v>440</v>
          </cell>
          <cell r="B744">
            <v>797</v>
          </cell>
          <cell r="C744" t="str">
            <v>POL</v>
          </cell>
          <cell r="D744">
            <v>39134</v>
          </cell>
          <cell r="E744">
            <v>39141</v>
          </cell>
          <cell r="F744" t="str">
            <v>P</v>
          </cell>
          <cell r="G744">
            <v>5000</v>
          </cell>
          <cell r="H744">
            <v>349.75</v>
          </cell>
          <cell r="I744">
            <v>1748750</v>
          </cell>
          <cell r="J744">
            <v>349.75</v>
          </cell>
          <cell r="K744">
            <v>1749099.75</v>
          </cell>
          <cell r="L744">
            <v>0</v>
          </cell>
          <cell r="M744">
            <v>1749</v>
          </cell>
          <cell r="N744">
            <v>350.16975000000002</v>
          </cell>
          <cell r="O744">
            <v>1750848.75</v>
          </cell>
          <cell r="P744">
            <v>1750848.75</v>
          </cell>
          <cell r="Q744">
            <v>0</v>
          </cell>
          <cell r="R744" t="str">
            <v>JS</v>
          </cell>
          <cell r="S744" t="str">
            <v>feb</v>
          </cell>
        </row>
        <row r="745">
          <cell r="A745">
            <v>440</v>
          </cell>
          <cell r="B745">
            <v>848</v>
          </cell>
          <cell r="C745" t="str">
            <v>PPL</v>
          </cell>
          <cell r="D745">
            <v>39139</v>
          </cell>
          <cell r="E745">
            <v>39140</v>
          </cell>
          <cell r="F745" t="str">
            <v>P</v>
          </cell>
          <cell r="G745">
            <v>10000</v>
          </cell>
          <cell r="H745">
            <v>262</v>
          </cell>
          <cell r="I745">
            <v>2620000</v>
          </cell>
          <cell r="J745">
            <v>524</v>
          </cell>
          <cell r="K745">
            <v>2620524</v>
          </cell>
          <cell r="L745">
            <v>0</v>
          </cell>
          <cell r="M745">
            <v>2620</v>
          </cell>
          <cell r="N745">
            <v>262.31439999999998</v>
          </cell>
          <cell r="O745">
            <v>2623144</v>
          </cell>
          <cell r="P745">
            <v>2623144</v>
          </cell>
          <cell r="Q745">
            <v>0</v>
          </cell>
          <cell r="R745" t="str">
            <v>foundation</v>
          </cell>
          <cell r="S745" t="str">
            <v>feb</v>
          </cell>
        </row>
        <row r="746">
          <cell r="A746">
            <v>441</v>
          </cell>
          <cell r="B746">
            <v>849</v>
          </cell>
          <cell r="C746" t="str">
            <v>POL</v>
          </cell>
          <cell r="D746">
            <v>39139</v>
          </cell>
          <cell r="E746">
            <v>39142</v>
          </cell>
          <cell r="F746" t="str">
            <v>P</v>
          </cell>
          <cell r="G746">
            <v>5000</v>
          </cell>
          <cell r="H746">
            <v>355.1</v>
          </cell>
          <cell r="I746">
            <v>1775500</v>
          </cell>
          <cell r="J746">
            <v>355.1</v>
          </cell>
          <cell r="K746">
            <v>1775855.1</v>
          </cell>
          <cell r="L746">
            <v>0</v>
          </cell>
          <cell r="M746">
            <v>1775.5000000000002</v>
          </cell>
          <cell r="N746">
            <v>355.52611999999999</v>
          </cell>
          <cell r="O746">
            <v>1777630.6</v>
          </cell>
          <cell r="P746">
            <v>1777630.6</v>
          </cell>
          <cell r="Q746">
            <v>0</v>
          </cell>
          <cell r="R746" t="str">
            <v>grwoth</v>
          </cell>
          <cell r="S746" t="str">
            <v>feb</v>
          </cell>
        </row>
        <row r="747">
          <cell r="A747">
            <v>441</v>
          </cell>
          <cell r="B747">
            <v>851</v>
          </cell>
          <cell r="C747" t="str">
            <v>FFBQ</v>
          </cell>
          <cell r="D747">
            <v>39139</v>
          </cell>
          <cell r="E747">
            <v>39142</v>
          </cell>
          <cell r="F747" t="str">
            <v>S</v>
          </cell>
          <cell r="G747">
            <v>-25000</v>
          </cell>
          <cell r="H747">
            <v>-33</v>
          </cell>
          <cell r="I747">
            <v>-825000</v>
          </cell>
          <cell r="J747">
            <v>82.5</v>
          </cell>
          <cell r="K747">
            <v>-824917.5</v>
          </cell>
          <cell r="L747">
            <v>0</v>
          </cell>
          <cell r="M747">
            <v>7728.28</v>
          </cell>
          <cell r="N747">
            <v>33</v>
          </cell>
          <cell r="O747">
            <v>-825000</v>
          </cell>
          <cell r="P747">
            <v>-751737.5</v>
          </cell>
          <cell r="Q747">
            <v>73262.5</v>
          </cell>
          <cell r="R747" t="str">
            <v>ahl</v>
          </cell>
          <cell r="S747" t="str">
            <v>feb</v>
          </cell>
        </row>
        <row r="748">
          <cell r="A748">
            <v>442</v>
          </cell>
          <cell r="B748">
            <v>850</v>
          </cell>
          <cell r="C748" t="str">
            <v>LUCK</v>
          </cell>
          <cell r="D748">
            <v>39139</v>
          </cell>
          <cell r="E748">
            <v>39142</v>
          </cell>
          <cell r="F748" t="str">
            <v>S</v>
          </cell>
          <cell r="G748">
            <v>-25000</v>
          </cell>
          <cell r="H748">
            <v>-70</v>
          </cell>
          <cell r="I748">
            <v>-1750000</v>
          </cell>
          <cell r="J748">
            <v>175</v>
          </cell>
          <cell r="K748">
            <v>-1749825</v>
          </cell>
          <cell r="L748">
            <v>0</v>
          </cell>
          <cell r="M748">
            <v>2625</v>
          </cell>
          <cell r="N748">
            <v>70</v>
          </cell>
          <cell r="O748">
            <v>-1750000</v>
          </cell>
          <cell r="P748">
            <v>-1660652.5</v>
          </cell>
          <cell r="Q748">
            <v>89347.5</v>
          </cell>
          <cell r="R748" t="str">
            <v>fecl</v>
          </cell>
          <cell r="S748" t="str">
            <v>feb</v>
          </cell>
        </row>
        <row r="749">
          <cell r="A749">
            <v>443</v>
          </cell>
          <cell r="B749">
            <v>868</v>
          </cell>
          <cell r="C749" t="str">
            <v>ACBL</v>
          </cell>
          <cell r="D749">
            <v>39140</v>
          </cell>
          <cell r="E749">
            <v>39143</v>
          </cell>
          <cell r="F749" t="str">
            <v>P</v>
          </cell>
          <cell r="G749">
            <v>35000</v>
          </cell>
          <cell r="H749">
            <v>117.14285714285714</v>
          </cell>
          <cell r="I749">
            <v>4100000</v>
          </cell>
          <cell r="J749">
            <v>820</v>
          </cell>
          <cell r="K749">
            <v>4100820</v>
          </cell>
          <cell r="L749">
            <v>0</v>
          </cell>
          <cell r="M749">
            <v>8200</v>
          </cell>
          <cell r="N749">
            <v>117.40057142857142</v>
          </cell>
          <cell r="O749">
            <v>4109020</v>
          </cell>
          <cell r="P749">
            <v>4109020</v>
          </cell>
          <cell r="Q749">
            <v>0</v>
          </cell>
          <cell r="R749" t="str">
            <v>AHL</v>
          </cell>
          <cell r="S749" t="str">
            <v>feb</v>
          </cell>
        </row>
        <row r="750">
          <cell r="A750">
            <v>444</v>
          </cell>
          <cell r="B750">
            <v>867</v>
          </cell>
          <cell r="C750" t="str">
            <v>ACBL</v>
          </cell>
          <cell r="D750">
            <v>39140</v>
          </cell>
          <cell r="E750">
            <v>39143</v>
          </cell>
          <cell r="F750" t="str">
            <v>P</v>
          </cell>
          <cell r="G750">
            <v>25000</v>
          </cell>
          <cell r="H750">
            <v>118.5</v>
          </cell>
          <cell r="I750">
            <v>2962500</v>
          </cell>
          <cell r="J750">
            <v>592.5</v>
          </cell>
          <cell r="K750">
            <v>2963092.5</v>
          </cell>
          <cell r="L750">
            <v>0</v>
          </cell>
          <cell r="M750">
            <v>2962.5</v>
          </cell>
          <cell r="N750">
            <v>118.6422</v>
          </cell>
          <cell r="O750">
            <v>2966055</v>
          </cell>
          <cell r="P750">
            <v>2966055</v>
          </cell>
          <cell r="Q750">
            <v>0</v>
          </cell>
          <cell r="R750" t="str">
            <v>FNE</v>
          </cell>
          <cell r="S750" t="str">
            <v>feb</v>
          </cell>
        </row>
        <row r="751">
          <cell r="A751">
            <v>445</v>
          </cell>
          <cell r="B751">
            <v>870</v>
          </cell>
          <cell r="C751" t="str">
            <v>ACBL</v>
          </cell>
          <cell r="D751">
            <v>39140</v>
          </cell>
          <cell r="E751">
            <v>39143</v>
          </cell>
          <cell r="F751" t="str">
            <v>P</v>
          </cell>
          <cell r="G751">
            <v>10000</v>
          </cell>
          <cell r="H751">
            <v>118.5</v>
          </cell>
          <cell r="I751">
            <v>1185000</v>
          </cell>
          <cell r="J751">
            <v>237</v>
          </cell>
          <cell r="K751">
            <v>1185237</v>
          </cell>
          <cell r="L751">
            <v>0</v>
          </cell>
          <cell r="M751">
            <v>1185</v>
          </cell>
          <cell r="N751">
            <v>118.6422</v>
          </cell>
          <cell r="O751">
            <v>1186422</v>
          </cell>
          <cell r="P751">
            <v>1186422</v>
          </cell>
          <cell r="Q751">
            <v>0</v>
          </cell>
          <cell r="R751" t="str">
            <v>ORIX</v>
          </cell>
          <cell r="S751" t="str">
            <v>feb</v>
          </cell>
        </row>
        <row r="752">
          <cell r="A752">
            <v>446</v>
          </cell>
          <cell r="B752">
            <v>871</v>
          </cell>
          <cell r="C752" t="str">
            <v>PPL</v>
          </cell>
          <cell r="D752">
            <v>39140</v>
          </cell>
          <cell r="E752">
            <v>39141</v>
          </cell>
          <cell r="F752" t="str">
            <v>P</v>
          </cell>
          <cell r="G752">
            <v>10000</v>
          </cell>
          <cell r="H752">
            <v>257</v>
          </cell>
          <cell r="I752">
            <v>2570000</v>
          </cell>
          <cell r="J752">
            <v>514</v>
          </cell>
          <cell r="K752">
            <v>2570514</v>
          </cell>
          <cell r="L752">
            <v>0</v>
          </cell>
          <cell r="M752">
            <v>2570</v>
          </cell>
          <cell r="N752">
            <v>257.30840000000001</v>
          </cell>
          <cell r="O752">
            <v>2573084</v>
          </cell>
          <cell r="P752">
            <v>2573084</v>
          </cell>
          <cell r="Q752">
            <v>0</v>
          </cell>
          <cell r="R752" t="str">
            <v>Growth</v>
          </cell>
          <cell r="S752" t="str">
            <v>feb</v>
          </cell>
        </row>
        <row r="753">
          <cell r="A753">
            <v>447</v>
          </cell>
          <cell r="B753">
            <v>869</v>
          </cell>
          <cell r="C753" t="str">
            <v>PPL</v>
          </cell>
          <cell r="D753">
            <v>39140</v>
          </cell>
          <cell r="E753">
            <v>39141</v>
          </cell>
          <cell r="F753" t="str">
            <v>P</v>
          </cell>
          <cell r="G753">
            <v>5000</v>
          </cell>
          <cell r="H753">
            <v>260</v>
          </cell>
          <cell r="I753">
            <v>1300000</v>
          </cell>
          <cell r="J753">
            <v>260</v>
          </cell>
          <cell r="K753">
            <v>1300260</v>
          </cell>
          <cell r="L753">
            <v>0</v>
          </cell>
          <cell r="M753">
            <v>1300</v>
          </cell>
          <cell r="N753">
            <v>260.31200000000001</v>
          </cell>
          <cell r="O753">
            <v>1301560</v>
          </cell>
          <cell r="P753">
            <v>1301560</v>
          </cell>
          <cell r="Q753">
            <v>0</v>
          </cell>
          <cell r="R753" t="str">
            <v>Growth</v>
          </cell>
          <cell r="S753" t="str">
            <v>feb</v>
          </cell>
        </row>
        <row r="754">
          <cell r="A754">
            <v>448</v>
          </cell>
          <cell r="B754">
            <v>866</v>
          </cell>
          <cell r="C754" t="str">
            <v>PPL</v>
          </cell>
          <cell r="D754">
            <v>39140</v>
          </cell>
          <cell r="E754">
            <v>39141</v>
          </cell>
          <cell r="F754" t="str">
            <v>P</v>
          </cell>
          <cell r="G754">
            <v>3700</v>
          </cell>
          <cell r="H754">
            <v>258.75</v>
          </cell>
          <cell r="I754">
            <v>957375</v>
          </cell>
          <cell r="J754">
            <v>191.47500000000002</v>
          </cell>
          <cell r="K754">
            <v>957566.47499999998</v>
          </cell>
          <cell r="L754">
            <v>0</v>
          </cell>
          <cell r="M754">
            <v>957.56</v>
          </cell>
          <cell r="N754">
            <v>259.06055000000003</v>
          </cell>
          <cell r="O754">
            <v>958524.03500000003</v>
          </cell>
          <cell r="P754">
            <v>958524.03500000003</v>
          </cell>
          <cell r="Q754">
            <v>0</v>
          </cell>
          <cell r="R754" t="str">
            <v>INVESTCAP</v>
          </cell>
          <cell r="S754" t="str">
            <v>feb</v>
          </cell>
        </row>
        <row r="755">
          <cell r="A755">
            <v>449</v>
          </cell>
          <cell r="B755">
            <v>864</v>
          </cell>
          <cell r="C755" t="str">
            <v>PPL</v>
          </cell>
          <cell r="D755">
            <v>39140</v>
          </cell>
          <cell r="E755">
            <v>39140</v>
          </cell>
          <cell r="F755" t="str">
            <v>P</v>
          </cell>
          <cell r="G755">
            <v>20000</v>
          </cell>
          <cell r="H755">
            <v>258.75</v>
          </cell>
          <cell r="I755">
            <v>5175000</v>
          </cell>
          <cell r="J755">
            <v>1035</v>
          </cell>
          <cell r="K755">
            <v>5176035</v>
          </cell>
          <cell r="L755">
            <v>0</v>
          </cell>
          <cell r="M755">
            <v>5175</v>
          </cell>
          <cell r="N755">
            <v>259.06049999999999</v>
          </cell>
          <cell r="O755">
            <v>5181210</v>
          </cell>
          <cell r="P755">
            <v>5181210</v>
          </cell>
          <cell r="Q755">
            <v>0</v>
          </cell>
          <cell r="R755" t="str">
            <v>FCEL</v>
          </cell>
          <cell r="S755" t="str">
            <v>feb</v>
          </cell>
        </row>
        <row r="756">
          <cell r="A756">
            <v>450</v>
          </cell>
          <cell r="B756">
            <v>865</v>
          </cell>
          <cell r="C756" t="str">
            <v>PPL</v>
          </cell>
          <cell r="D756">
            <v>39139</v>
          </cell>
          <cell r="E756">
            <v>39141</v>
          </cell>
          <cell r="F756" t="str">
            <v>S</v>
          </cell>
          <cell r="G756">
            <v>-10000</v>
          </cell>
          <cell r="H756">
            <v>-260.5</v>
          </cell>
          <cell r="I756">
            <v>-2605000</v>
          </cell>
          <cell r="J756">
            <v>260.5</v>
          </cell>
          <cell r="K756">
            <v>-2604739.5</v>
          </cell>
          <cell r="L756">
            <v>0</v>
          </cell>
          <cell r="M756">
            <v>2605</v>
          </cell>
          <cell r="N756">
            <v>260.5</v>
          </cell>
          <cell r="O756">
            <v>-2605000</v>
          </cell>
          <cell r="P756">
            <v>-2625080</v>
          </cell>
          <cell r="Q756">
            <v>-20080</v>
          </cell>
          <cell r="R756" t="str">
            <v>fecl</v>
          </cell>
          <cell r="S756" t="str">
            <v>feb</v>
          </cell>
        </row>
        <row r="757">
          <cell r="A757">
            <v>451</v>
          </cell>
          <cell r="B757">
            <v>879</v>
          </cell>
          <cell r="C757" t="str">
            <v>PPL</v>
          </cell>
          <cell r="D757">
            <v>39141</v>
          </cell>
          <cell r="E757">
            <v>39142</v>
          </cell>
          <cell r="F757" t="str">
            <v>P</v>
          </cell>
          <cell r="G757">
            <v>10000</v>
          </cell>
          <cell r="H757">
            <v>257.5</v>
          </cell>
          <cell r="I757">
            <v>2575000</v>
          </cell>
          <cell r="J757">
            <v>515</v>
          </cell>
          <cell r="K757">
            <v>2575515</v>
          </cell>
          <cell r="L757">
            <v>0</v>
          </cell>
          <cell r="M757">
            <v>2575</v>
          </cell>
          <cell r="N757">
            <v>257.80900000000003</v>
          </cell>
          <cell r="O757">
            <v>2578090</v>
          </cell>
          <cell r="P757">
            <v>2578090</v>
          </cell>
          <cell r="Q757">
            <v>0</v>
          </cell>
          <cell r="R757" t="str">
            <v>fne</v>
          </cell>
          <cell r="S757" t="str">
            <v>feb</v>
          </cell>
        </row>
        <row r="758">
          <cell r="A758">
            <v>452</v>
          </cell>
          <cell r="B758">
            <v>880</v>
          </cell>
          <cell r="C758" t="str">
            <v>PPL</v>
          </cell>
          <cell r="D758">
            <v>39141</v>
          </cell>
          <cell r="E758">
            <v>39142</v>
          </cell>
          <cell r="F758" t="str">
            <v>P</v>
          </cell>
          <cell r="G758">
            <v>10000</v>
          </cell>
          <cell r="H758">
            <v>258.5</v>
          </cell>
          <cell r="I758">
            <v>2585000</v>
          </cell>
          <cell r="J758">
            <v>517</v>
          </cell>
          <cell r="K758">
            <v>2585517</v>
          </cell>
          <cell r="L758">
            <v>0</v>
          </cell>
          <cell r="M758">
            <v>2585</v>
          </cell>
          <cell r="N758">
            <v>258.81020000000001</v>
          </cell>
          <cell r="O758">
            <v>2588102</v>
          </cell>
          <cell r="P758">
            <v>2588102</v>
          </cell>
          <cell r="Q758">
            <v>0</v>
          </cell>
          <cell r="R758" t="str">
            <v>ifsl</v>
          </cell>
          <cell r="S758" t="str">
            <v>feb</v>
          </cell>
        </row>
        <row r="759">
          <cell r="A759">
            <v>453</v>
          </cell>
          <cell r="B759">
            <v>881</v>
          </cell>
          <cell r="C759" t="str">
            <v>acbl</v>
          </cell>
          <cell r="D759">
            <v>39141</v>
          </cell>
          <cell r="E759">
            <v>39146</v>
          </cell>
          <cell r="F759" t="str">
            <v>P</v>
          </cell>
          <cell r="G759">
            <v>10000</v>
          </cell>
          <cell r="H759">
            <v>117.5</v>
          </cell>
          <cell r="I759">
            <v>1175000</v>
          </cell>
          <cell r="J759">
            <v>235</v>
          </cell>
          <cell r="K759">
            <v>1175235</v>
          </cell>
          <cell r="L759">
            <v>0</v>
          </cell>
          <cell r="M759">
            <v>1175</v>
          </cell>
          <cell r="N759">
            <v>117.64100000000001</v>
          </cell>
          <cell r="O759">
            <v>1176410</v>
          </cell>
          <cell r="P759">
            <v>1176410</v>
          </cell>
          <cell r="Q759">
            <v>0</v>
          </cell>
          <cell r="R759" t="str">
            <v>orix</v>
          </cell>
          <cell r="S759" t="str">
            <v>feb</v>
          </cell>
        </row>
        <row r="760">
          <cell r="A760">
            <v>454</v>
          </cell>
          <cell r="B760">
            <v>882</v>
          </cell>
          <cell r="C760" t="str">
            <v>acbl</v>
          </cell>
          <cell r="D760">
            <v>39141</v>
          </cell>
          <cell r="E760">
            <v>39146</v>
          </cell>
          <cell r="F760" t="str">
            <v>P</v>
          </cell>
          <cell r="G760">
            <v>15000</v>
          </cell>
          <cell r="H760">
            <v>117.5</v>
          </cell>
          <cell r="I760">
            <v>1762500</v>
          </cell>
          <cell r="J760">
            <v>352.5</v>
          </cell>
          <cell r="K760">
            <v>1762852.5</v>
          </cell>
          <cell r="L760">
            <v>0</v>
          </cell>
          <cell r="M760">
            <v>1762.5</v>
          </cell>
          <cell r="N760">
            <v>117.64100000000001</v>
          </cell>
          <cell r="O760">
            <v>1764615</v>
          </cell>
          <cell r="P760">
            <v>1764615</v>
          </cell>
          <cell r="Q760">
            <v>0</v>
          </cell>
          <cell r="R760" t="str">
            <v>taurus</v>
          </cell>
          <cell r="S760" t="str">
            <v>feb</v>
          </cell>
        </row>
        <row r="761">
          <cell r="A761">
            <v>455</v>
          </cell>
          <cell r="B761">
            <v>878</v>
          </cell>
          <cell r="C761" t="str">
            <v>ppl</v>
          </cell>
          <cell r="D761">
            <v>39141</v>
          </cell>
          <cell r="E761">
            <v>39142</v>
          </cell>
          <cell r="F761" t="str">
            <v>P</v>
          </cell>
          <cell r="G761">
            <v>10000</v>
          </cell>
          <cell r="H761">
            <v>257.05</v>
          </cell>
          <cell r="I761">
            <v>2570500</v>
          </cell>
          <cell r="J761">
            <v>514.1</v>
          </cell>
          <cell r="K761">
            <v>2571014.1</v>
          </cell>
          <cell r="L761">
            <v>0</v>
          </cell>
          <cell r="M761">
            <v>5141</v>
          </cell>
          <cell r="N761">
            <v>257.61551000000003</v>
          </cell>
          <cell r="O761">
            <v>2576155.1</v>
          </cell>
          <cell r="P761">
            <v>2576155.1</v>
          </cell>
          <cell r="Q761">
            <v>0</v>
          </cell>
          <cell r="R761" t="str">
            <v>ahl</v>
          </cell>
          <cell r="S761" t="str">
            <v>feb</v>
          </cell>
        </row>
        <row r="762">
          <cell r="A762">
            <v>456</v>
          </cell>
          <cell r="B762">
            <v>0</v>
          </cell>
          <cell r="C762" t="str">
            <v>PCMF</v>
          </cell>
          <cell r="D762">
            <v>39141</v>
          </cell>
          <cell r="E762">
            <v>39141</v>
          </cell>
          <cell r="F762" t="str">
            <v>P</v>
          </cell>
          <cell r="G762">
            <v>8223413.0256000003</v>
          </cell>
          <cell r="H762">
            <v>12.160401002441898</v>
          </cell>
          <cell r="I762">
            <v>100000000</v>
          </cell>
          <cell r="J762">
            <v>0</v>
          </cell>
          <cell r="K762">
            <v>100000000</v>
          </cell>
          <cell r="L762">
            <v>0</v>
          </cell>
          <cell r="M762">
            <v>0</v>
          </cell>
          <cell r="N762">
            <v>12.160401002441898</v>
          </cell>
          <cell r="O762">
            <v>100000000</v>
          </cell>
          <cell r="P762">
            <v>100000000</v>
          </cell>
          <cell r="Q762">
            <v>0</v>
          </cell>
          <cell r="R762" t="str">
            <v>DIRECT</v>
          </cell>
          <cell r="S762" t="str">
            <v>feb</v>
          </cell>
        </row>
        <row r="763">
          <cell r="A763">
            <v>457</v>
          </cell>
          <cell r="B763">
            <v>891</v>
          </cell>
          <cell r="C763" t="str">
            <v>ACBL</v>
          </cell>
          <cell r="D763">
            <v>39142</v>
          </cell>
          <cell r="E763">
            <v>39147</v>
          </cell>
          <cell r="F763" t="str">
            <v>P</v>
          </cell>
          <cell r="G763">
            <v>10000</v>
          </cell>
          <cell r="H763">
            <v>116.5</v>
          </cell>
          <cell r="I763">
            <v>1165000</v>
          </cell>
          <cell r="J763">
            <v>233</v>
          </cell>
          <cell r="K763">
            <v>1165233</v>
          </cell>
          <cell r="L763">
            <v>0</v>
          </cell>
          <cell r="M763">
            <v>1165</v>
          </cell>
          <cell r="N763">
            <v>116.63979999999999</v>
          </cell>
          <cell r="O763">
            <v>1166398</v>
          </cell>
          <cell r="P763">
            <v>1166398</v>
          </cell>
          <cell r="Q763">
            <v>0</v>
          </cell>
          <cell r="R763" t="str">
            <v>foundation</v>
          </cell>
          <cell r="S763" t="str">
            <v>feb</v>
          </cell>
        </row>
        <row r="764">
          <cell r="A764">
            <v>458</v>
          </cell>
          <cell r="B764">
            <v>892</v>
          </cell>
          <cell r="C764" t="str">
            <v>LUCK</v>
          </cell>
          <cell r="D764">
            <v>39142</v>
          </cell>
          <cell r="E764">
            <v>39147</v>
          </cell>
          <cell r="F764" t="str">
            <v>S</v>
          </cell>
          <cell r="G764">
            <v>-25000</v>
          </cell>
          <cell r="H764">
            <v>-68</v>
          </cell>
          <cell r="I764">
            <v>-1700000</v>
          </cell>
          <cell r="J764">
            <v>170</v>
          </cell>
          <cell r="K764">
            <v>-1699830</v>
          </cell>
          <cell r="L764">
            <v>0</v>
          </cell>
          <cell r="M764">
            <v>2550</v>
          </cell>
          <cell r="N764">
            <v>68</v>
          </cell>
          <cell r="O764">
            <v>-1700000</v>
          </cell>
          <cell r="P764">
            <v>-1660652.5</v>
          </cell>
          <cell r="Q764">
            <v>39347.5</v>
          </cell>
          <cell r="R764" t="str">
            <v>fecl</v>
          </cell>
          <cell r="S764" t="str">
            <v>feb</v>
          </cell>
        </row>
        <row r="765">
          <cell r="A765">
            <v>459</v>
          </cell>
          <cell r="B765">
            <v>912</v>
          </cell>
          <cell r="C765" t="str">
            <v>ACBL</v>
          </cell>
          <cell r="D765">
            <v>39143</v>
          </cell>
          <cell r="E765">
            <v>39148</v>
          </cell>
          <cell r="F765" t="str">
            <v>P</v>
          </cell>
          <cell r="G765">
            <v>30000</v>
          </cell>
          <cell r="H765">
            <v>115.89166666666667</v>
          </cell>
          <cell r="I765">
            <v>3476750</v>
          </cell>
          <cell r="J765">
            <v>695.35</v>
          </cell>
          <cell r="K765">
            <v>3477445.35</v>
          </cell>
          <cell r="L765">
            <v>0</v>
          </cell>
          <cell r="M765">
            <v>3476.75</v>
          </cell>
          <cell r="N765">
            <v>116.03073666666667</v>
          </cell>
          <cell r="O765">
            <v>3480922.1</v>
          </cell>
          <cell r="P765">
            <v>3480922.1</v>
          </cell>
          <cell r="Q765">
            <v>0</v>
          </cell>
          <cell r="R765" t="str">
            <v>fne</v>
          </cell>
          <cell r="S765" t="str">
            <v>feb</v>
          </cell>
        </row>
        <row r="766">
          <cell r="A766">
            <v>460</v>
          </cell>
          <cell r="B766">
            <v>910</v>
          </cell>
          <cell r="C766" t="str">
            <v>PPL</v>
          </cell>
          <cell r="D766">
            <v>39143</v>
          </cell>
          <cell r="E766">
            <v>39143</v>
          </cell>
          <cell r="F766" t="str">
            <v>P</v>
          </cell>
          <cell r="G766">
            <v>20000</v>
          </cell>
          <cell r="H766">
            <v>258.2</v>
          </cell>
          <cell r="I766">
            <v>5164000</v>
          </cell>
          <cell r="J766">
            <v>1032.8</v>
          </cell>
          <cell r="K766">
            <v>5165032.8</v>
          </cell>
          <cell r="L766">
            <v>0</v>
          </cell>
          <cell r="M766">
            <v>5165</v>
          </cell>
          <cell r="N766">
            <v>258.50988999999998</v>
          </cell>
          <cell r="O766">
            <v>5170197.8</v>
          </cell>
          <cell r="P766">
            <v>5170197.8</v>
          </cell>
          <cell r="Q766">
            <v>0</v>
          </cell>
          <cell r="R766" t="str">
            <v>ifsl</v>
          </cell>
          <cell r="S766" t="str">
            <v>feb</v>
          </cell>
        </row>
        <row r="767">
          <cell r="A767">
            <v>461</v>
          </cell>
          <cell r="B767">
            <v>916</v>
          </cell>
          <cell r="C767" t="str">
            <v>FFBQ</v>
          </cell>
          <cell r="D767">
            <v>39143</v>
          </cell>
          <cell r="E767">
            <v>39148</v>
          </cell>
          <cell r="F767" t="str">
            <v>P</v>
          </cell>
          <cell r="G767">
            <v>25000</v>
          </cell>
          <cell r="H767">
            <v>30.05</v>
          </cell>
          <cell r="I767">
            <v>751250</v>
          </cell>
          <cell r="J767">
            <v>150.25</v>
          </cell>
          <cell r="K767">
            <v>751400.25</v>
          </cell>
          <cell r="L767">
            <v>0</v>
          </cell>
          <cell r="M767">
            <v>1250</v>
          </cell>
          <cell r="N767">
            <v>30.106010000000001</v>
          </cell>
          <cell r="O767">
            <v>752650.25</v>
          </cell>
          <cell r="P767">
            <v>752650.25</v>
          </cell>
          <cell r="Q767">
            <v>0</v>
          </cell>
          <cell r="R767" t="str">
            <v>ifsl</v>
          </cell>
          <cell r="S767" t="str">
            <v>feb</v>
          </cell>
        </row>
        <row r="768">
          <cell r="A768">
            <v>462</v>
          </cell>
          <cell r="B768">
            <v>914</v>
          </cell>
          <cell r="C768" t="str">
            <v>LUCK</v>
          </cell>
          <cell r="D768">
            <v>39143</v>
          </cell>
          <cell r="E768">
            <v>39148</v>
          </cell>
          <cell r="F768" t="str">
            <v>S</v>
          </cell>
          <cell r="G768">
            <v>-25000</v>
          </cell>
          <cell r="H768">
            <v>-70</v>
          </cell>
          <cell r="I768">
            <v>-1750000</v>
          </cell>
          <cell r="J768">
            <v>175</v>
          </cell>
          <cell r="K768">
            <v>-1749825</v>
          </cell>
          <cell r="L768">
            <v>0</v>
          </cell>
          <cell r="M768">
            <v>2625</v>
          </cell>
          <cell r="N768">
            <v>70</v>
          </cell>
          <cell r="O768">
            <v>-1750000</v>
          </cell>
          <cell r="P768">
            <v>-1660652.5</v>
          </cell>
          <cell r="Q768">
            <v>89347.5</v>
          </cell>
          <cell r="R768" t="str">
            <v>orxi</v>
          </cell>
          <cell r="S768" t="str">
            <v>feb</v>
          </cell>
        </row>
        <row r="769">
          <cell r="A769">
            <v>463</v>
          </cell>
          <cell r="B769">
            <v>911</v>
          </cell>
          <cell r="C769" t="str">
            <v>PPL</v>
          </cell>
          <cell r="D769">
            <v>39143</v>
          </cell>
          <cell r="E769">
            <v>39143</v>
          </cell>
          <cell r="F769" t="str">
            <v>S</v>
          </cell>
          <cell r="G769">
            <v>-10000</v>
          </cell>
          <cell r="H769">
            <v>-260.95</v>
          </cell>
          <cell r="I769">
            <v>-2609500</v>
          </cell>
          <cell r="J769">
            <v>260.95</v>
          </cell>
          <cell r="K769">
            <v>-2609239.0499999998</v>
          </cell>
          <cell r="L769">
            <v>0</v>
          </cell>
          <cell r="N769">
            <v>260.95</v>
          </cell>
          <cell r="O769">
            <v>-2609500</v>
          </cell>
          <cell r="P769">
            <v>-2618870</v>
          </cell>
          <cell r="Q769">
            <v>-9370</v>
          </cell>
          <cell r="R769" t="str">
            <v>ifsl</v>
          </cell>
          <cell r="S769" t="str">
            <v>feb</v>
          </cell>
        </row>
        <row r="770">
          <cell r="A770">
            <v>464</v>
          </cell>
          <cell r="B770">
            <v>915</v>
          </cell>
          <cell r="C770" t="str">
            <v>LUCK</v>
          </cell>
          <cell r="D770">
            <v>39143</v>
          </cell>
          <cell r="E770">
            <v>39148</v>
          </cell>
          <cell r="F770" t="str">
            <v>S</v>
          </cell>
          <cell r="G770">
            <v>-25000</v>
          </cell>
          <cell r="H770">
            <v>-69</v>
          </cell>
          <cell r="I770">
            <v>-1725000</v>
          </cell>
          <cell r="J770">
            <v>172.5</v>
          </cell>
          <cell r="K770">
            <v>-1724827.5</v>
          </cell>
          <cell r="L770">
            <v>0</v>
          </cell>
          <cell r="M770">
            <v>2587.5</v>
          </cell>
          <cell r="N770">
            <v>69</v>
          </cell>
          <cell r="O770">
            <v>-1725000</v>
          </cell>
          <cell r="P770">
            <v>-1660652.5</v>
          </cell>
          <cell r="Q770">
            <v>64347.5</v>
          </cell>
          <cell r="R770" t="str">
            <v>global</v>
          </cell>
          <cell r="S770" t="str">
            <v>feb</v>
          </cell>
        </row>
        <row r="771">
          <cell r="A771">
            <v>465</v>
          </cell>
          <cell r="B771">
            <v>0</v>
          </cell>
          <cell r="C771" t="str">
            <v>PPL</v>
          </cell>
          <cell r="D771">
            <v>39146</v>
          </cell>
          <cell r="E771">
            <v>39146</v>
          </cell>
          <cell r="F771" t="str">
            <v>S</v>
          </cell>
          <cell r="H771" t="e">
            <v>#DIV/0!</v>
          </cell>
          <cell r="I771">
            <v>-1501650</v>
          </cell>
          <cell r="K771">
            <v>-1501650</v>
          </cell>
          <cell r="L771">
            <v>0</v>
          </cell>
          <cell r="N771" t="e">
            <v>#DIV/0!</v>
          </cell>
          <cell r="P771">
            <v>-1501650</v>
          </cell>
          <cell r="R771" t="str">
            <v>DIVIDEND</v>
          </cell>
        </row>
        <row r="772">
          <cell r="A772">
            <v>466</v>
          </cell>
          <cell r="B772">
            <v>963</v>
          </cell>
          <cell r="C772" t="str">
            <v>LUCK</v>
          </cell>
          <cell r="D772">
            <v>39147</v>
          </cell>
          <cell r="E772">
            <v>39150</v>
          </cell>
          <cell r="F772" t="str">
            <v>S</v>
          </cell>
          <cell r="G772">
            <v>-25000</v>
          </cell>
          <cell r="H772">
            <v>-68.900000000000006</v>
          </cell>
          <cell r="I772">
            <v>-1722500.0000000002</v>
          </cell>
          <cell r="J772">
            <v>172.25000000000003</v>
          </cell>
          <cell r="K772">
            <v>-1722327.7500000002</v>
          </cell>
          <cell r="L772">
            <v>0</v>
          </cell>
          <cell r="M772">
            <v>1722.5</v>
          </cell>
          <cell r="N772">
            <v>68.900000000000006</v>
          </cell>
          <cell r="O772">
            <v>-1722500.0000000002</v>
          </cell>
          <cell r="P772">
            <v>-1660652.5</v>
          </cell>
          <cell r="Q772">
            <v>61847.500000000233</v>
          </cell>
          <cell r="R772" t="str">
            <v>ifsl</v>
          </cell>
          <cell r="S772" t="str">
            <v>feb</v>
          </cell>
        </row>
        <row r="773">
          <cell r="A773">
            <v>467</v>
          </cell>
          <cell r="B773">
            <v>982</v>
          </cell>
          <cell r="C773" t="str">
            <v>PPL</v>
          </cell>
          <cell r="D773">
            <v>39148</v>
          </cell>
          <cell r="E773">
            <v>39153</v>
          </cell>
          <cell r="F773" t="str">
            <v>P</v>
          </cell>
          <cell r="G773">
            <v>10000</v>
          </cell>
          <cell r="H773">
            <v>244.5</v>
          </cell>
          <cell r="I773">
            <v>2445000</v>
          </cell>
          <cell r="J773">
            <v>489</v>
          </cell>
          <cell r="K773">
            <v>2445489</v>
          </cell>
          <cell r="L773">
            <v>0</v>
          </cell>
          <cell r="M773">
            <v>0</v>
          </cell>
          <cell r="N773">
            <v>244.5489</v>
          </cell>
          <cell r="O773">
            <v>2445489</v>
          </cell>
          <cell r="P773">
            <v>2445489</v>
          </cell>
          <cell r="Q773">
            <v>0</v>
          </cell>
          <cell r="R773" t="str">
            <v>Growth</v>
          </cell>
          <cell r="S773" t="str">
            <v>March</v>
          </cell>
        </row>
        <row r="774">
          <cell r="A774">
            <v>468</v>
          </cell>
          <cell r="B774">
            <v>981</v>
          </cell>
          <cell r="C774" t="str">
            <v>ppl</v>
          </cell>
          <cell r="D774">
            <v>39148</v>
          </cell>
          <cell r="E774">
            <v>39153</v>
          </cell>
          <cell r="F774" t="str">
            <v>S</v>
          </cell>
          <cell r="G774">
            <v>-10000</v>
          </cell>
          <cell r="H774">
            <v>-246.5</v>
          </cell>
          <cell r="I774">
            <v>-2465000</v>
          </cell>
          <cell r="J774">
            <v>246.5</v>
          </cell>
          <cell r="K774">
            <v>-2464753.5</v>
          </cell>
          <cell r="L774">
            <v>0</v>
          </cell>
          <cell r="M774">
            <v>2465</v>
          </cell>
          <cell r="N774">
            <v>246.5</v>
          </cell>
          <cell r="O774">
            <v>-2465000</v>
          </cell>
          <cell r="P774">
            <v>-2445489</v>
          </cell>
          <cell r="Q774">
            <v>19511</v>
          </cell>
          <cell r="R774" t="str">
            <v>growth</v>
          </cell>
          <cell r="S774" t="str">
            <v>March</v>
          </cell>
        </row>
        <row r="775">
          <cell r="A775">
            <v>469</v>
          </cell>
          <cell r="B775">
            <v>983</v>
          </cell>
          <cell r="C775" t="str">
            <v>acbl</v>
          </cell>
          <cell r="D775">
            <v>39148</v>
          </cell>
          <cell r="E775">
            <v>39153</v>
          </cell>
          <cell r="F775" t="str">
            <v>P</v>
          </cell>
          <cell r="G775">
            <v>2300</v>
          </cell>
          <cell r="H775">
            <v>113.5</v>
          </cell>
          <cell r="I775">
            <v>261050</v>
          </cell>
          <cell r="J775">
            <v>52.21</v>
          </cell>
          <cell r="K775">
            <v>261102.21</v>
          </cell>
          <cell r="L775">
            <v>0</v>
          </cell>
          <cell r="M775">
            <v>261.05</v>
          </cell>
          <cell r="N775">
            <v>113.63619999999999</v>
          </cell>
          <cell r="O775">
            <v>261363.25999999998</v>
          </cell>
          <cell r="P775">
            <v>261363.25999999998</v>
          </cell>
          <cell r="Q775">
            <v>0</v>
          </cell>
          <cell r="R775" t="str">
            <v>FNE</v>
          </cell>
          <cell r="S775" t="str">
            <v>March</v>
          </cell>
        </row>
        <row r="776">
          <cell r="A776">
            <v>470</v>
          </cell>
          <cell r="B776">
            <v>984</v>
          </cell>
          <cell r="C776" t="str">
            <v>luck</v>
          </cell>
          <cell r="D776">
            <v>39148</v>
          </cell>
          <cell r="E776">
            <v>39153</v>
          </cell>
          <cell r="F776" t="str">
            <v>S</v>
          </cell>
          <cell r="G776">
            <v>-25000</v>
          </cell>
          <cell r="H776">
            <v>-69.463999999999999</v>
          </cell>
          <cell r="I776">
            <v>-1736600</v>
          </cell>
          <cell r="J776">
            <v>173.66</v>
          </cell>
          <cell r="K776">
            <v>-1736426.34</v>
          </cell>
          <cell r="L776">
            <v>0</v>
          </cell>
          <cell r="M776">
            <v>1736.6</v>
          </cell>
          <cell r="N776">
            <v>69.463999999999999</v>
          </cell>
          <cell r="O776">
            <v>-1736600</v>
          </cell>
          <cell r="P776">
            <v>-1660655</v>
          </cell>
          <cell r="Q776">
            <v>75945</v>
          </cell>
          <cell r="R776" t="str">
            <v>fne</v>
          </cell>
          <cell r="S776" t="str">
            <v>March</v>
          </cell>
        </row>
        <row r="777">
          <cell r="A777">
            <v>471</v>
          </cell>
          <cell r="B777">
            <v>985</v>
          </cell>
          <cell r="C777" t="str">
            <v>luck</v>
          </cell>
          <cell r="D777">
            <v>39148</v>
          </cell>
          <cell r="E777">
            <v>39153</v>
          </cell>
          <cell r="F777" t="str">
            <v>S</v>
          </cell>
          <cell r="G777">
            <v>-50000</v>
          </cell>
          <cell r="H777">
            <v>-69.301500000000004</v>
          </cell>
          <cell r="I777">
            <v>-3465075</v>
          </cell>
          <cell r="J777">
            <v>346.50749999999999</v>
          </cell>
          <cell r="K777">
            <v>-3464728.4925000002</v>
          </cell>
          <cell r="L777">
            <v>0</v>
          </cell>
          <cell r="M777">
            <v>5198.09</v>
          </cell>
          <cell r="N777">
            <v>69.301500000000004</v>
          </cell>
          <cell r="O777">
            <v>-3465075</v>
          </cell>
          <cell r="P777">
            <v>-3321310</v>
          </cell>
          <cell r="Q777">
            <v>143765</v>
          </cell>
          <cell r="R777" t="str">
            <v>AAH</v>
          </cell>
          <cell r="S777" t="str">
            <v>March</v>
          </cell>
        </row>
        <row r="778">
          <cell r="A778">
            <v>472</v>
          </cell>
          <cell r="B778">
            <v>1022</v>
          </cell>
          <cell r="C778" t="str">
            <v>FFBQ</v>
          </cell>
          <cell r="D778">
            <v>39150</v>
          </cell>
          <cell r="E778">
            <v>39155</v>
          </cell>
          <cell r="F778" t="str">
            <v>S</v>
          </cell>
          <cell r="G778">
            <v>-25000</v>
          </cell>
          <cell r="H778">
            <v>-32.5</v>
          </cell>
          <cell r="I778">
            <v>-812500</v>
          </cell>
          <cell r="J778">
            <v>81.25</v>
          </cell>
          <cell r="K778">
            <v>-812418.75</v>
          </cell>
          <cell r="L778">
            <v>0</v>
          </cell>
          <cell r="M778">
            <v>1225</v>
          </cell>
          <cell r="N778">
            <v>32.5</v>
          </cell>
          <cell r="O778">
            <v>-812500</v>
          </cell>
          <cell r="P778">
            <v>-751775</v>
          </cell>
          <cell r="Q778">
            <v>60725</v>
          </cell>
          <cell r="R778" t="str">
            <v>AAH</v>
          </cell>
          <cell r="S778" t="str">
            <v>March</v>
          </cell>
        </row>
        <row r="779">
          <cell r="A779">
            <v>473</v>
          </cell>
          <cell r="B779">
            <v>1024</v>
          </cell>
          <cell r="C779" t="str">
            <v>FFBQ</v>
          </cell>
          <cell r="D779">
            <v>39150</v>
          </cell>
          <cell r="E779">
            <v>39155</v>
          </cell>
          <cell r="F779" t="str">
            <v>S</v>
          </cell>
          <cell r="G779">
            <v>-50000</v>
          </cell>
          <cell r="H779">
            <v>-31.85</v>
          </cell>
          <cell r="I779">
            <v>-1592500</v>
          </cell>
          <cell r="J779">
            <v>159.25</v>
          </cell>
          <cell r="K779">
            <v>-1592340.75</v>
          </cell>
          <cell r="L779">
            <v>0</v>
          </cell>
          <cell r="M779">
            <v>2500</v>
          </cell>
          <cell r="N779">
            <v>31.85</v>
          </cell>
          <cell r="O779">
            <v>-1592500</v>
          </cell>
          <cell r="P779">
            <v>-1503550</v>
          </cell>
          <cell r="Q779">
            <v>88950</v>
          </cell>
          <cell r="R779" t="str">
            <v>FNE</v>
          </cell>
          <cell r="S779" t="str">
            <v>March</v>
          </cell>
        </row>
        <row r="780">
          <cell r="A780">
            <v>474</v>
          </cell>
          <cell r="B780">
            <v>1020</v>
          </cell>
          <cell r="C780" t="str">
            <v>wct</v>
          </cell>
          <cell r="D780">
            <v>39150</v>
          </cell>
          <cell r="E780">
            <v>39155</v>
          </cell>
          <cell r="F780" t="str">
            <v>S</v>
          </cell>
          <cell r="G780">
            <v>-25000</v>
          </cell>
          <cell r="H780">
            <v>-10.75</v>
          </cell>
          <cell r="I780">
            <v>-268750</v>
          </cell>
          <cell r="J780">
            <v>26.875</v>
          </cell>
          <cell r="K780">
            <v>-268723.125</v>
          </cell>
          <cell r="L780">
            <v>0</v>
          </cell>
          <cell r="M780">
            <v>402.5</v>
          </cell>
          <cell r="N780">
            <v>10.75</v>
          </cell>
          <cell r="O780">
            <v>-268750</v>
          </cell>
          <cell r="P780">
            <v>-247445</v>
          </cell>
          <cell r="Q780">
            <v>21305</v>
          </cell>
          <cell r="R780" t="str">
            <v>foudation</v>
          </cell>
          <cell r="S780" t="str">
            <v>March</v>
          </cell>
        </row>
        <row r="781">
          <cell r="A781">
            <v>475</v>
          </cell>
          <cell r="B781">
            <v>1016</v>
          </cell>
          <cell r="C781" t="str">
            <v>PPL</v>
          </cell>
          <cell r="D781">
            <v>39150</v>
          </cell>
          <cell r="E781">
            <v>39155</v>
          </cell>
          <cell r="F781" t="str">
            <v>P</v>
          </cell>
          <cell r="G781">
            <v>10000</v>
          </cell>
          <cell r="H781">
            <v>260</v>
          </cell>
          <cell r="I781">
            <v>2600000</v>
          </cell>
          <cell r="J781">
            <v>520</v>
          </cell>
          <cell r="K781">
            <v>2600520</v>
          </cell>
          <cell r="L781">
            <v>0</v>
          </cell>
          <cell r="M781">
            <v>0</v>
          </cell>
          <cell r="N781">
            <v>260.05200000000002</v>
          </cell>
          <cell r="O781">
            <v>2600520</v>
          </cell>
          <cell r="P781">
            <v>2600520</v>
          </cell>
          <cell r="Q781">
            <v>0</v>
          </cell>
          <cell r="R781" t="str">
            <v>ICAP</v>
          </cell>
          <cell r="S781" t="str">
            <v>March</v>
          </cell>
        </row>
        <row r="782">
          <cell r="A782">
            <v>476</v>
          </cell>
          <cell r="B782">
            <v>1019</v>
          </cell>
          <cell r="C782" t="str">
            <v>PPL</v>
          </cell>
          <cell r="D782">
            <v>39150</v>
          </cell>
          <cell r="E782">
            <v>39155</v>
          </cell>
          <cell r="F782" t="str">
            <v>S</v>
          </cell>
          <cell r="G782">
            <v>-10000</v>
          </cell>
          <cell r="H782">
            <v>-260.89999999999998</v>
          </cell>
          <cell r="I782">
            <v>-2609000</v>
          </cell>
          <cell r="J782">
            <v>260.90000000000003</v>
          </cell>
          <cell r="K782">
            <v>-2608739.1</v>
          </cell>
          <cell r="L782">
            <v>0</v>
          </cell>
          <cell r="M782">
            <v>2609</v>
          </cell>
          <cell r="N782">
            <v>260.89999999999998</v>
          </cell>
          <cell r="O782">
            <v>-2609000</v>
          </cell>
          <cell r="P782">
            <v>-2574462</v>
          </cell>
          <cell r="Q782">
            <v>34538</v>
          </cell>
          <cell r="R782" t="str">
            <v>FINEX</v>
          </cell>
          <cell r="S782" t="str">
            <v>March</v>
          </cell>
        </row>
        <row r="783">
          <cell r="A783">
            <v>477</v>
          </cell>
          <cell r="B783">
            <v>1021</v>
          </cell>
          <cell r="C783" t="str">
            <v>PPL</v>
          </cell>
          <cell r="D783">
            <v>39150</v>
          </cell>
          <cell r="E783">
            <v>39155</v>
          </cell>
          <cell r="F783" t="str">
            <v>S</v>
          </cell>
          <cell r="G783">
            <v>-20000</v>
          </cell>
          <cell r="H783">
            <v>-263</v>
          </cell>
          <cell r="I783">
            <v>-5260000</v>
          </cell>
          <cell r="J783">
            <v>526</v>
          </cell>
          <cell r="K783">
            <v>-5259474</v>
          </cell>
          <cell r="L783">
            <v>0</v>
          </cell>
          <cell r="M783">
            <v>5260</v>
          </cell>
          <cell r="N783">
            <v>263</v>
          </cell>
          <cell r="O783">
            <v>-5260000</v>
          </cell>
          <cell r="P783">
            <v>-5148924</v>
          </cell>
          <cell r="Q783">
            <v>111076</v>
          </cell>
          <cell r="R783" t="str">
            <v>AAH</v>
          </cell>
          <cell r="S783" t="str">
            <v>March</v>
          </cell>
        </row>
        <row r="784">
          <cell r="A784">
            <v>478</v>
          </cell>
          <cell r="B784">
            <v>1018</v>
          </cell>
          <cell r="C784" t="str">
            <v>PPL</v>
          </cell>
          <cell r="D784">
            <v>39150</v>
          </cell>
          <cell r="E784">
            <v>39155</v>
          </cell>
          <cell r="F784" t="str">
            <v>S</v>
          </cell>
          <cell r="G784">
            <v>-20000</v>
          </cell>
          <cell r="H784">
            <v>-259.89999999999998</v>
          </cell>
          <cell r="I784">
            <v>-5198000</v>
          </cell>
          <cell r="J784">
            <v>519.80000000000007</v>
          </cell>
          <cell r="K784">
            <v>-5197480.2</v>
          </cell>
          <cell r="L784">
            <v>0</v>
          </cell>
          <cell r="M784">
            <v>5198</v>
          </cell>
          <cell r="N784">
            <v>259.89999999999998</v>
          </cell>
          <cell r="O784">
            <v>-5198000</v>
          </cell>
          <cell r="P784">
            <v>-5148924</v>
          </cell>
          <cell r="Q784">
            <v>49076</v>
          </cell>
          <cell r="R784" t="str">
            <v>GROWTH</v>
          </cell>
          <cell r="S784" t="str">
            <v>March</v>
          </cell>
        </row>
        <row r="785">
          <cell r="A785">
            <v>479</v>
          </cell>
          <cell r="B785">
            <v>1017</v>
          </cell>
          <cell r="C785" t="str">
            <v>PPL</v>
          </cell>
          <cell r="D785">
            <v>39150</v>
          </cell>
          <cell r="E785">
            <v>39155</v>
          </cell>
          <cell r="F785" t="str">
            <v>S</v>
          </cell>
          <cell r="G785">
            <v>-20000</v>
          </cell>
          <cell r="H785">
            <v>-262</v>
          </cell>
          <cell r="I785">
            <v>-5240000</v>
          </cell>
          <cell r="K785">
            <v>-5240000</v>
          </cell>
          <cell r="L785">
            <v>0</v>
          </cell>
          <cell r="M785">
            <v>5240</v>
          </cell>
          <cell r="N785">
            <v>262</v>
          </cell>
          <cell r="O785">
            <v>-5240000</v>
          </cell>
          <cell r="P785">
            <v>-5148924</v>
          </cell>
          <cell r="Q785">
            <v>91076</v>
          </cell>
          <cell r="R785" t="str">
            <v>ICAP</v>
          </cell>
          <cell r="S785" t="str">
            <v>March</v>
          </cell>
        </row>
        <row r="786">
          <cell r="A786">
            <v>480</v>
          </cell>
          <cell r="B786">
            <v>1023</v>
          </cell>
          <cell r="C786" t="str">
            <v>FFBQ</v>
          </cell>
          <cell r="D786">
            <v>39150</v>
          </cell>
          <cell r="E786">
            <v>39155</v>
          </cell>
          <cell r="F786" t="str">
            <v>S</v>
          </cell>
          <cell r="G786">
            <v>-25000</v>
          </cell>
          <cell r="H786">
            <v>-32</v>
          </cell>
          <cell r="I786">
            <v>-800000</v>
          </cell>
          <cell r="J786">
            <v>80</v>
          </cell>
          <cell r="K786">
            <v>-799920</v>
          </cell>
          <cell r="L786">
            <v>0</v>
          </cell>
          <cell r="M786">
            <v>1200</v>
          </cell>
          <cell r="N786">
            <v>32</v>
          </cell>
          <cell r="O786">
            <v>-800000</v>
          </cell>
          <cell r="P786">
            <v>-751775</v>
          </cell>
          <cell r="Q786">
            <v>48225</v>
          </cell>
          <cell r="R786" t="str">
            <v>ORIX</v>
          </cell>
          <cell r="S786" t="str">
            <v>March</v>
          </cell>
        </row>
        <row r="787">
          <cell r="A787">
            <v>481</v>
          </cell>
          <cell r="B787">
            <v>1043</v>
          </cell>
          <cell r="C787" t="str">
            <v>ACBL</v>
          </cell>
          <cell r="D787">
            <v>39153</v>
          </cell>
          <cell r="E787">
            <v>39156</v>
          </cell>
          <cell r="F787" t="str">
            <v>P</v>
          </cell>
          <cell r="G787">
            <v>15000</v>
          </cell>
          <cell r="H787">
            <v>117</v>
          </cell>
          <cell r="I787">
            <v>1755000</v>
          </cell>
          <cell r="J787">
            <v>351</v>
          </cell>
          <cell r="K787">
            <v>1755351</v>
          </cell>
          <cell r="L787">
            <v>0</v>
          </cell>
          <cell r="M787">
            <v>1755</v>
          </cell>
          <cell r="N787">
            <v>117.1404</v>
          </cell>
          <cell r="O787">
            <v>1757106</v>
          </cell>
          <cell r="P787">
            <v>1757106</v>
          </cell>
          <cell r="Q787">
            <v>0</v>
          </cell>
          <cell r="R787" t="str">
            <v>AAH</v>
          </cell>
          <cell r="S787" t="str">
            <v>March</v>
          </cell>
        </row>
        <row r="788">
          <cell r="A788">
            <v>482</v>
          </cell>
          <cell r="B788">
            <v>1044</v>
          </cell>
          <cell r="C788" t="str">
            <v>POL</v>
          </cell>
          <cell r="D788">
            <v>39153</v>
          </cell>
          <cell r="E788">
            <v>39156</v>
          </cell>
          <cell r="F788" t="str">
            <v>P</v>
          </cell>
          <cell r="G788">
            <v>4000</v>
          </cell>
          <cell r="H788">
            <v>334.75</v>
          </cell>
          <cell r="I788">
            <v>1339000</v>
          </cell>
          <cell r="J788">
            <v>267.8</v>
          </cell>
          <cell r="K788">
            <v>1339267.8</v>
          </cell>
          <cell r="L788">
            <v>0</v>
          </cell>
          <cell r="M788">
            <v>1339.2</v>
          </cell>
          <cell r="N788">
            <v>335.15174999999999</v>
          </cell>
          <cell r="O788">
            <v>1340607</v>
          </cell>
          <cell r="P788">
            <v>1340607</v>
          </cell>
          <cell r="Q788">
            <v>0</v>
          </cell>
          <cell r="R788" t="str">
            <v>ORIX</v>
          </cell>
          <cell r="S788" t="str">
            <v>March</v>
          </cell>
        </row>
        <row r="789">
          <cell r="A789">
            <v>483</v>
          </cell>
          <cell r="B789">
            <v>1023</v>
          </cell>
          <cell r="C789" t="str">
            <v>FFBQ</v>
          </cell>
          <cell r="D789">
            <v>39153</v>
          </cell>
          <cell r="E789">
            <v>39156</v>
          </cell>
          <cell r="F789" t="str">
            <v>S</v>
          </cell>
          <cell r="G789">
            <v>-25000</v>
          </cell>
          <cell r="H789">
            <v>-32.130000000000003</v>
          </cell>
          <cell r="I789">
            <v>-803250</v>
          </cell>
          <cell r="J789">
            <v>80.325000000000003</v>
          </cell>
          <cell r="K789">
            <v>-803169.67500000005</v>
          </cell>
          <cell r="L789">
            <v>0</v>
          </cell>
          <cell r="M789">
            <v>1250</v>
          </cell>
          <cell r="N789">
            <v>32.130000000000003</v>
          </cell>
          <cell r="O789">
            <v>-803250</v>
          </cell>
          <cell r="P789">
            <v>-751775</v>
          </cell>
          <cell r="Q789">
            <v>51475</v>
          </cell>
          <cell r="R789" t="str">
            <v>fne</v>
          </cell>
          <cell r="S789" t="str">
            <v>March</v>
          </cell>
        </row>
        <row r="790">
          <cell r="A790">
            <v>484</v>
          </cell>
          <cell r="B790">
            <v>1038</v>
          </cell>
          <cell r="C790" t="str">
            <v>ppl</v>
          </cell>
          <cell r="D790">
            <v>39153</v>
          </cell>
          <cell r="E790">
            <v>39156</v>
          </cell>
          <cell r="F790" t="str">
            <v>S</v>
          </cell>
          <cell r="G790">
            <v>-10000</v>
          </cell>
          <cell r="H790">
            <v>-262</v>
          </cell>
          <cell r="I790">
            <v>-2620000</v>
          </cell>
          <cell r="J790">
            <v>262</v>
          </cell>
          <cell r="K790">
            <v>-2619738</v>
          </cell>
          <cell r="L790">
            <v>0</v>
          </cell>
          <cell r="M790">
            <v>2620</v>
          </cell>
          <cell r="N790">
            <v>262</v>
          </cell>
          <cell r="O790">
            <v>-2620000</v>
          </cell>
          <cell r="P790">
            <v>-2574713</v>
          </cell>
          <cell r="Q790">
            <v>45287</v>
          </cell>
          <cell r="R790" t="str">
            <v>fne</v>
          </cell>
          <cell r="S790" t="str">
            <v>March</v>
          </cell>
        </row>
        <row r="791">
          <cell r="A791">
            <v>485</v>
          </cell>
          <cell r="B791">
            <v>1041</v>
          </cell>
          <cell r="C791" t="str">
            <v>wct</v>
          </cell>
          <cell r="D791">
            <v>39153</v>
          </cell>
          <cell r="E791">
            <v>39156</v>
          </cell>
          <cell r="F791" t="str">
            <v>S</v>
          </cell>
          <cell r="G791">
            <v>-25000</v>
          </cell>
          <cell r="H791">
            <v>-11</v>
          </cell>
          <cell r="I791">
            <v>-275000</v>
          </cell>
          <cell r="J791">
            <v>27.5</v>
          </cell>
          <cell r="K791">
            <v>-274972.5</v>
          </cell>
          <cell r="L791">
            <v>0</v>
          </cell>
          <cell r="M791">
            <v>1250</v>
          </cell>
          <cell r="N791">
            <v>11</v>
          </cell>
          <cell r="O791">
            <v>-275000</v>
          </cell>
          <cell r="P791">
            <v>-247447.5</v>
          </cell>
          <cell r="Q791">
            <v>27552.5</v>
          </cell>
          <cell r="R791" t="str">
            <v>growth</v>
          </cell>
          <cell r="S791" t="str">
            <v>March</v>
          </cell>
        </row>
        <row r="792">
          <cell r="A792">
            <v>486</v>
          </cell>
          <cell r="B792">
            <v>1046</v>
          </cell>
          <cell r="C792" t="str">
            <v>wct</v>
          </cell>
          <cell r="D792">
            <v>39153</v>
          </cell>
          <cell r="E792">
            <v>39156</v>
          </cell>
          <cell r="F792" t="str">
            <v>S</v>
          </cell>
          <cell r="G792">
            <v>-5000</v>
          </cell>
          <cell r="H792">
            <v>-10.95</v>
          </cell>
          <cell r="I792">
            <v>-54750</v>
          </cell>
          <cell r="J792">
            <v>5.4750000000000005</v>
          </cell>
          <cell r="K792">
            <v>-54744.525000000001</v>
          </cell>
          <cell r="L792">
            <v>0</v>
          </cell>
          <cell r="M792">
            <v>250</v>
          </cell>
          <cell r="N792">
            <v>10.95</v>
          </cell>
          <cell r="O792">
            <v>-54750</v>
          </cell>
          <cell r="P792">
            <v>-49489.5</v>
          </cell>
          <cell r="Q792">
            <v>5260.5</v>
          </cell>
          <cell r="R792" t="str">
            <v>ahl</v>
          </cell>
          <cell r="S792" t="str">
            <v>March</v>
          </cell>
        </row>
        <row r="793">
          <cell r="A793">
            <v>487</v>
          </cell>
          <cell r="B793">
            <v>1040</v>
          </cell>
          <cell r="C793" t="str">
            <v>ppl</v>
          </cell>
          <cell r="D793">
            <v>39153</v>
          </cell>
          <cell r="E793">
            <v>39156</v>
          </cell>
          <cell r="F793" t="str">
            <v>S</v>
          </cell>
          <cell r="G793">
            <v>-10000</v>
          </cell>
          <cell r="H793">
            <v>-262</v>
          </cell>
          <cell r="I793">
            <v>-2620000</v>
          </cell>
          <cell r="J793">
            <v>262</v>
          </cell>
          <cell r="K793">
            <v>-2619738</v>
          </cell>
          <cell r="L793">
            <v>0</v>
          </cell>
          <cell r="M793">
            <v>2620</v>
          </cell>
          <cell r="N793">
            <v>262</v>
          </cell>
          <cell r="O793">
            <v>-2620000</v>
          </cell>
          <cell r="P793">
            <v>-2574713</v>
          </cell>
          <cell r="Q793">
            <v>45287</v>
          </cell>
          <cell r="R793" t="str">
            <v>taurus</v>
          </cell>
          <cell r="S793" t="str">
            <v>March</v>
          </cell>
        </row>
        <row r="794">
          <cell r="A794">
            <v>488</v>
          </cell>
          <cell r="B794">
            <v>1042</v>
          </cell>
          <cell r="C794" t="str">
            <v>FFBQ</v>
          </cell>
          <cell r="D794">
            <v>39153</v>
          </cell>
          <cell r="E794">
            <v>39156</v>
          </cell>
          <cell r="F794" t="str">
            <v>S</v>
          </cell>
          <cell r="G794">
            <v>-25000</v>
          </cell>
          <cell r="H794">
            <v>-32.25</v>
          </cell>
          <cell r="I794">
            <v>-806250</v>
          </cell>
          <cell r="J794">
            <v>80.625</v>
          </cell>
          <cell r="K794">
            <v>-806169.375</v>
          </cell>
          <cell r="L794">
            <v>0</v>
          </cell>
          <cell r="M794">
            <v>1210</v>
          </cell>
          <cell r="N794">
            <v>32.25</v>
          </cell>
          <cell r="O794">
            <v>-806250</v>
          </cell>
          <cell r="P794">
            <v>-751775</v>
          </cell>
          <cell r="Q794">
            <v>54475</v>
          </cell>
          <cell r="R794" t="str">
            <v>FINEX</v>
          </cell>
          <cell r="S794" t="str">
            <v>March</v>
          </cell>
        </row>
        <row r="795">
          <cell r="A795">
            <v>489</v>
          </cell>
          <cell r="B795">
            <v>1067</v>
          </cell>
          <cell r="C795" t="str">
            <v>PPL</v>
          </cell>
          <cell r="D795">
            <v>39154</v>
          </cell>
          <cell r="E795">
            <v>39157</v>
          </cell>
          <cell r="F795" t="str">
            <v>P</v>
          </cell>
          <cell r="G795">
            <v>25000</v>
          </cell>
          <cell r="H795">
            <v>259.8</v>
          </cell>
          <cell r="I795">
            <v>6495000</v>
          </cell>
          <cell r="J795">
            <v>1299</v>
          </cell>
          <cell r="K795">
            <v>6496299</v>
          </cell>
          <cell r="L795">
            <v>0</v>
          </cell>
          <cell r="M795">
            <v>1339.2</v>
          </cell>
          <cell r="N795">
            <v>259.905528</v>
          </cell>
          <cell r="O795">
            <v>6497638.2000000002</v>
          </cell>
          <cell r="P795">
            <v>6497638.2000000002</v>
          </cell>
          <cell r="Q795">
            <v>0</v>
          </cell>
          <cell r="R795" t="str">
            <v>GROWTH</v>
          </cell>
          <cell r="S795" t="str">
            <v>March</v>
          </cell>
        </row>
        <row r="796">
          <cell r="A796">
            <v>490</v>
          </cell>
          <cell r="B796">
            <v>1063</v>
          </cell>
          <cell r="C796" t="str">
            <v>ACBL</v>
          </cell>
          <cell r="D796">
            <v>39154</v>
          </cell>
          <cell r="E796">
            <v>39155</v>
          </cell>
          <cell r="F796" t="str">
            <v>P</v>
          </cell>
          <cell r="G796">
            <v>15000</v>
          </cell>
          <cell r="H796">
            <v>116.05</v>
          </cell>
          <cell r="I796">
            <v>1740750</v>
          </cell>
          <cell r="J796">
            <v>348.15000000000003</v>
          </cell>
          <cell r="K796">
            <v>1741098.15</v>
          </cell>
          <cell r="L796">
            <v>0</v>
          </cell>
          <cell r="M796">
            <v>1740.75</v>
          </cell>
          <cell r="N796">
            <v>116.18925999999999</v>
          </cell>
          <cell r="O796">
            <v>1742838.9</v>
          </cell>
          <cell r="P796">
            <v>1742838.9</v>
          </cell>
          <cell r="Q796">
            <v>0</v>
          </cell>
          <cell r="R796" t="str">
            <v>FNE</v>
          </cell>
          <cell r="S796" t="str">
            <v>March</v>
          </cell>
        </row>
        <row r="797">
          <cell r="A797">
            <v>491</v>
          </cell>
          <cell r="B797">
            <v>1062</v>
          </cell>
          <cell r="C797" t="str">
            <v>FFBQ</v>
          </cell>
          <cell r="D797">
            <v>39154</v>
          </cell>
          <cell r="E797">
            <v>39157</v>
          </cell>
          <cell r="F797" t="str">
            <v>S</v>
          </cell>
          <cell r="G797">
            <v>-15000</v>
          </cell>
          <cell r="H797">
            <v>-32.75</v>
          </cell>
          <cell r="I797">
            <v>-491250</v>
          </cell>
          <cell r="J797">
            <v>49.125</v>
          </cell>
          <cell r="K797">
            <v>-491200.875</v>
          </cell>
          <cell r="L797">
            <v>0</v>
          </cell>
          <cell r="M797">
            <v>750</v>
          </cell>
          <cell r="N797">
            <v>32.75</v>
          </cell>
          <cell r="O797">
            <v>-491250</v>
          </cell>
          <cell r="P797">
            <v>-451066.5</v>
          </cell>
          <cell r="Q797">
            <v>40183.5</v>
          </cell>
          <cell r="R797" t="str">
            <v>FNE</v>
          </cell>
          <cell r="S797" t="str">
            <v>March</v>
          </cell>
        </row>
        <row r="798">
          <cell r="A798">
            <v>492</v>
          </cell>
          <cell r="B798">
            <v>1064</v>
          </cell>
          <cell r="C798" t="str">
            <v>FFBQ</v>
          </cell>
          <cell r="D798">
            <v>39154</v>
          </cell>
          <cell r="E798">
            <v>39157</v>
          </cell>
          <cell r="F798" t="str">
            <v>S</v>
          </cell>
          <cell r="G798">
            <v>-25000</v>
          </cell>
          <cell r="H798">
            <v>-33.25</v>
          </cell>
          <cell r="I798">
            <v>-831250</v>
          </cell>
          <cell r="J798">
            <v>83.125</v>
          </cell>
          <cell r="K798">
            <v>-831166.875</v>
          </cell>
          <cell r="L798">
            <v>0</v>
          </cell>
          <cell r="M798">
            <v>1247.5</v>
          </cell>
          <cell r="N798">
            <v>33.25</v>
          </cell>
          <cell r="O798">
            <v>-831250</v>
          </cell>
          <cell r="P798">
            <v>-751777.5</v>
          </cell>
          <cell r="Q798">
            <v>79472.5</v>
          </cell>
          <cell r="R798" t="str">
            <v>FINEX</v>
          </cell>
          <cell r="S798" t="str">
            <v>March</v>
          </cell>
        </row>
        <row r="799">
          <cell r="A799">
            <v>493</v>
          </cell>
          <cell r="B799">
            <v>1065</v>
          </cell>
          <cell r="C799" t="str">
            <v>FFBQ</v>
          </cell>
          <cell r="D799">
            <v>39154</v>
          </cell>
          <cell r="E799">
            <v>39157</v>
          </cell>
          <cell r="F799" t="str">
            <v>S</v>
          </cell>
          <cell r="G799">
            <v>-25000</v>
          </cell>
          <cell r="H799">
            <v>-32.950000000000003</v>
          </cell>
          <cell r="I799">
            <v>-823750</v>
          </cell>
          <cell r="J799">
            <v>82.375</v>
          </cell>
          <cell r="K799">
            <v>-823667.625</v>
          </cell>
          <cell r="L799">
            <v>0</v>
          </cell>
          <cell r="M799">
            <v>1250</v>
          </cell>
          <cell r="N799">
            <v>32.950000000000003</v>
          </cell>
          <cell r="O799">
            <v>-823750</v>
          </cell>
          <cell r="P799">
            <v>-751777.5</v>
          </cell>
          <cell r="Q799">
            <v>71972.5</v>
          </cell>
          <cell r="R799" t="str">
            <v>GROWTH</v>
          </cell>
          <cell r="S799" t="str">
            <v>March</v>
          </cell>
        </row>
        <row r="800">
          <cell r="A800">
            <v>494</v>
          </cell>
          <cell r="B800">
            <v>1068</v>
          </cell>
          <cell r="C800" t="str">
            <v>FFBQ</v>
          </cell>
          <cell r="D800">
            <v>39154</v>
          </cell>
          <cell r="E800">
            <v>39157</v>
          </cell>
          <cell r="F800" t="str">
            <v>S</v>
          </cell>
          <cell r="G800">
            <v>-25000</v>
          </cell>
          <cell r="H800">
            <v>-32.5</v>
          </cell>
          <cell r="I800">
            <v>-812500</v>
          </cell>
          <cell r="J800">
            <v>81.25</v>
          </cell>
          <cell r="K800">
            <v>-812418.75</v>
          </cell>
          <cell r="L800">
            <v>0</v>
          </cell>
          <cell r="M800">
            <v>1250</v>
          </cell>
          <cell r="N800">
            <v>32.5</v>
          </cell>
          <cell r="O800">
            <v>-812500</v>
          </cell>
          <cell r="P800">
            <v>-751777.5</v>
          </cell>
          <cell r="Q800">
            <v>60722.5</v>
          </cell>
          <cell r="R800" t="str">
            <v>GSL</v>
          </cell>
          <cell r="S800" t="str">
            <v>March</v>
          </cell>
        </row>
        <row r="801">
          <cell r="A801">
            <v>495</v>
          </cell>
          <cell r="B801">
            <v>1066</v>
          </cell>
          <cell r="C801" t="str">
            <v>PPL</v>
          </cell>
          <cell r="D801">
            <v>39154</v>
          </cell>
          <cell r="E801">
            <v>39157</v>
          </cell>
          <cell r="F801" t="str">
            <v>S</v>
          </cell>
          <cell r="G801">
            <v>-10000</v>
          </cell>
          <cell r="H801">
            <v>-263</v>
          </cell>
          <cell r="I801">
            <v>-2630000</v>
          </cell>
          <cell r="J801">
            <v>263</v>
          </cell>
          <cell r="K801">
            <v>-2629737</v>
          </cell>
          <cell r="L801">
            <v>0</v>
          </cell>
          <cell r="M801">
            <v>2630</v>
          </cell>
          <cell r="N801">
            <v>263</v>
          </cell>
          <cell r="O801">
            <v>-2630000</v>
          </cell>
          <cell r="P801">
            <v>-2576897</v>
          </cell>
          <cell r="Q801">
            <v>53103</v>
          </cell>
          <cell r="R801" t="str">
            <v>GROWTH</v>
          </cell>
          <cell r="S801" t="str">
            <v>March</v>
          </cell>
        </row>
        <row r="802">
          <cell r="A802">
            <v>496</v>
          </cell>
          <cell r="B802">
            <v>1072</v>
          </cell>
          <cell r="C802" t="str">
            <v>ACBL</v>
          </cell>
          <cell r="D802">
            <v>39155</v>
          </cell>
          <cell r="E802">
            <v>39156</v>
          </cell>
          <cell r="F802" t="str">
            <v>P</v>
          </cell>
          <cell r="G802">
            <v>10000</v>
          </cell>
          <cell r="H802">
            <v>116</v>
          </cell>
          <cell r="I802">
            <v>1160000</v>
          </cell>
          <cell r="J802">
            <v>232</v>
          </cell>
          <cell r="K802">
            <v>1160232</v>
          </cell>
          <cell r="L802">
            <v>0</v>
          </cell>
          <cell r="M802">
            <v>1160</v>
          </cell>
          <cell r="N802">
            <v>116.1392</v>
          </cell>
          <cell r="O802">
            <v>1161392</v>
          </cell>
          <cell r="P802">
            <v>1161392</v>
          </cell>
          <cell r="Q802">
            <v>0</v>
          </cell>
          <cell r="R802" t="str">
            <v>fne</v>
          </cell>
          <cell r="S802" t="str">
            <v>March</v>
          </cell>
        </row>
        <row r="803">
          <cell r="A803">
            <v>497</v>
          </cell>
          <cell r="B803">
            <v>1073</v>
          </cell>
          <cell r="C803" t="str">
            <v>PPL</v>
          </cell>
          <cell r="D803">
            <v>39155</v>
          </cell>
          <cell r="E803">
            <v>39160</v>
          </cell>
          <cell r="F803" t="str">
            <v>P</v>
          </cell>
          <cell r="G803">
            <v>30000</v>
          </cell>
          <cell r="H803">
            <v>254.01666666666668</v>
          </cell>
          <cell r="I803">
            <v>7620500</v>
          </cell>
          <cell r="J803">
            <v>1524.1000000000001</v>
          </cell>
          <cell r="K803">
            <v>7622024.0999999996</v>
          </cell>
          <cell r="L803">
            <v>0</v>
          </cell>
          <cell r="M803">
            <v>7620.5</v>
          </cell>
          <cell r="N803">
            <v>254.32148666666666</v>
          </cell>
          <cell r="O803">
            <v>7629644.5999999996</v>
          </cell>
          <cell r="P803">
            <v>7629644.5999999996</v>
          </cell>
          <cell r="Q803">
            <v>0</v>
          </cell>
          <cell r="R803" t="str">
            <v>fne</v>
          </cell>
          <cell r="S803" t="str">
            <v>March</v>
          </cell>
        </row>
        <row r="804">
          <cell r="A804">
            <v>498</v>
          </cell>
          <cell r="B804">
            <v>1077</v>
          </cell>
          <cell r="C804" t="str">
            <v>PPL</v>
          </cell>
          <cell r="D804">
            <v>39155</v>
          </cell>
          <cell r="E804">
            <v>39160</v>
          </cell>
          <cell r="F804" t="str">
            <v>P</v>
          </cell>
          <cell r="G804">
            <v>10000</v>
          </cell>
          <cell r="H804">
            <v>250.5</v>
          </cell>
          <cell r="I804">
            <v>2505000</v>
          </cell>
          <cell r="J804">
            <v>501</v>
          </cell>
          <cell r="K804">
            <v>2505501</v>
          </cell>
          <cell r="L804">
            <v>0</v>
          </cell>
          <cell r="M804">
            <v>2505</v>
          </cell>
          <cell r="N804">
            <v>250.8006</v>
          </cell>
          <cell r="O804">
            <v>2508006</v>
          </cell>
          <cell r="P804">
            <v>2508006</v>
          </cell>
          <cell r="Q804">
            <v>0</v>
          </cell>
          <cell r="R804" t="str">
            <v>IFSL</v>
          </cell>
          <cell r="S804" t="str">
            <v>March</v>
          </cell>
        </row>
        <row r="805">
          <cell r="A805">
            <v>499</v>
          </cell>
          <cell r="B805">
            <v>1075</v>
          </cell>
          <cell r="C805" t="str">
            <v>PPL</v>
          </cell>
          <cell r="D805">
            <v>39155</v>
          </cell>
          <cell r="E805">
            <v>39160</v>
          </cell>
          <cell r="F805" t="str">
            <v>P</v>
          </cell>
          <cell r="G805">
            <v>10000</v>
          </cell>
          <cell r="H805">
            <v>256.5</v>
          </cell>
          <cell r="I805">
            <v>2565000</v>
          </cell>
          <cell r="J805">
            <v>513</v>
          </cell>
          <cell r="K805">
            <v>2565513</v>
          </cell>
          <cell r="L805">
            <v>0</v>
          </cell>
          <cell r="M805">
            <v>2565</v>
          </cell>
          <cell r="N805">
            <v>256.80779999999999</v>
          </cell>
          <cell r="O805">
            <v>2568078</v>
          </cell>
          <cell r="P805">
            <v>2568078</v>
          </cell>
          <cell r="Q805">
            <v>0</v>
          </cell>
          <cell r="R805" t="str">
            <v>GROWTH</v>
          </cell>
          <cell r="S805" t="str">
            <v>March</v>
          </cell>
        </row>
        <row r="806">
          <cell r="A806">
            <v>500</v>
          </cell>
          <cell r="B806">
            <v>1074</v>
          </cell>
          <cell r="C806" t="str">
            <v>PPL</v>
          </cell>
          <cell r="D806">
            <v>39155</v>
          </cell>
          <cell r="E806">
            <v>39160</v>
          </cell>
          <cell r="F806" t="str">
            <v>P</v>
          </cell>
          <cell r="G806">
            <v>15000</v>
          </cell>
          <cell r="H806">
            <v>256.05</v>
          </cell>
          <cell r="I806">
            <v>3840750</v>
          </cell>
          <cell r="J806">
            <v>768.15000000000009</v>
          </cell>
          <cell r="K806">
            <v>3841518.15</v>
          </cell>
          <cell r="L806">
            <v>0</v>
          </cell>
          <cell r="M806">
            <v>3841.5</v>
          </cell>
          <cell r="N806">
            <v>256.35730999999998</v>
          </cell>
          <cell r="O806">
            <v>3845359.65</v>
          </cell>
          <cell r="P806">
            <v>3845359.65</v>
          </cell>
          <cell r="Q806">
            <v>0</v>
          </cell>
          <cell r="R806" t="str">
            <v>FINEX</v>
          </cell>
          <cell r="S806" t="str">
            <v>March</v>
          </cell>
        </row>
        <row r="807">
          <cell r="A807">
            <v>501</v>
          </cell>
          <cell r="B807">
            <v>1076</v>
          </cell>
          <cell r="C807" t="str">
            <v>PPL</v>
          </cell>
          <cell r="D807">
            <v>39155</v>
          </cell>
          <cell r="E807">
            <v>39160</v>
          </cell>
          <cell r="F807" t="str">
            <v>P</v>
          </cell>
          <cell r="G807">
            <v>15000</v>
          </cell>
          <cell r="H807">
            <v>252</v>
          </cell>
          <cell r="I807">
            <v>3780000</v>
          </cell>
          <cell r="J807">
            <v>756</v>
          </cell>
          <cell r="K807">
            <v>3780756</v>
          </cell>
          <cell r="L807">
            <v>0</v>
          </cell>
          <cell r="M807">
            <v>3780</v>
          </cell>
          <cell r="N807">
            <v>252.30240000000001</v>
          </cell>
          <cell r="O807">
            <v>3784536</v>
          </cell>
          <cell r="P807">
            <v>3784536</v>
          </cell>
          <cell r="Q807">
            <v>0</v>
          </cell>
          <cell r="R807" t="str">
            <v>AAH</v>
          </cell>
          <cell r="S807" t="str">
            <v>March</v>
          </cell>
        </row>
        <row r="808">
          <cell r="A808">
            <v>502</v>
          </cell>
          <cell r="B808">
            <v>1078</v>
          </cell>
          <cell r="C808" t="str">
            <v>FFBQ</v>
          </cell>
          <cell r="D808">
            <v>39155</v>
          </cell>
          <cell r="E808">
            <v>39160</v>
          </cell>
          <cell r="F808" t="str">
            <v>S</v>
          </cell>
          <cell r="G808">
            <v>-15000</v>
          </cell>
          <cell r="H808">
            <v>-32.75</v>
          </cell>
          <cell r="I808">
            <v>-491250</v>
          </cell>
          <cell r="J808">
            <v>49.125</v>
          </cell>
          <cell r="K808">
            <v>-491200.875</v>
          </cell>
          <cell r="L808">
            <v>0</v>
          </cell>
          <cell r="M808">
            <v>736.5</v>
          </cell>
          <cell r="N808">
            <v>32.75</v>
          </cell>
          <cell r="O808">
            <v>-491250</v>
          </cell>
          <cell r="P808">
            <v>-451066.5</v>
          </cell>
          <cell r="Q808">
            <v>40183.5</v>
          </cell>
          <cell r="R808" t="str">
            <v>FINEX</v>
          </cell>
          <cell r="S808" t="str">
            <v>March</v>
          </cell>
        </row>
        <row r="809">
          <cell r="A809">
            <v>503</v>
          </cell>
          <cell r="B809">
            <v>1080</v>
          </cell>
          <cell r="C809" t="str">
            <v>wct</v>
          </cell>
          <cell r="D809">
            <v>39156</v>
          </cell>
          <cell r="E809">
            <v>39161</v>
          </cell>
          <cell r="F809" t="str">
            <v>S</v>
          </cell>
          <cell r="G809">
            <v>-100000</v>
          </cell>
          <cell r="H809">
            <v>-11.15</v>
          </cell>
          <cell r="I809">
            <v>-1115000</v>
          </cell>
          <cell r="J809">
            <v>111.5</v>
          </cell>
          <cell r="K809">
            <v>-1114888.5</v>
          </cell>
          <cell r="L809">
            <v>0</v>
          </cell>
          <cell r="M809">
            <v>5000</v>
          </cell>
          <cell r="N809">
            <v>11.15</v>
          </cell>
          <cell r="O809">
            <v>-1115000</v>
          </cell>
          <cell r="P809">
            <v>-989780</v>
          </cell>
          <cell r="Q809">
            <v>125220</v>
          </cell>
          <cell r="R809" t="str">
            <v>ahl</v>
          </cell>
          <cell r="S809" t="str">
            <v>March</v>
          </cell>
        </row>
        <row r="810">
          <cell r="A810">
            <v>504</v>
          </cell>
          <cell r="B810">
            <v>1090</v>
          </cell>
          <cell r="C810" t="str">
            <v>PPL</v>
          </cell>
          <cell r="D810">
            <v>39157</v>
          </cell>
          <cell r="E810">
            <v>39162</v>
          </cell>
          <cell r="F810" t="str">
            <v>P</v>
          </cell>
          <cell r="G810">
            <v>10000</v>
          </cell>
          <cell r="H810">
            <v>250</v>
          </cell>
          <cell r="I810">
            <v>2500000</v>
          </cell>
          <cell r="J810">
            <v>500</v>
          </cell>
          <cell r="K810">
            <v>2500500</v>
          </cell>
          <cell r="L810">
            <v>0</v>
          </cell>
          <cell r="N810">
            <v>250.05</v>
          </cell>
          <cell r="O810">
            <v>2500500</v>
          </cell>
          <cell r="P810">
            <v>2500500</v>
          </cell>
          <cell r="Q810">
            <v>0</v>
          </cell>
          <cell r="R810" t="str">
            <v>Growth</v>
          </cell>
          <cell r="S810" t="str">
            <v>March</v>
          </cell>
        </row>
        <row r="811">
          <cell r="A811">
            <v>505</v>
          </cell>
          <cell r="B811">
            <v>1087</v>
          </cell>
          <cell r="C811" t="str">
            <v>PPL</v>
          </cell>
          <cell r="D811">
            <v>39157</v>
          </cell>
          <cell r="E811">
            <v>39162</v>
          </cell>
          <cell r="F811" t="str">
            <v>P</v>
          </cell>
          <cell r="G811">
            <v>10000</v>
          </cell>
          <cell r="H811">
            <v>252</v>
          </cell>
          <cell r="I811">
            <v>2520000</v>
          </cell>
          <cell r="J811">
            <v>504</v>
          </cell>
          <cell r="K811">
            <v>2520504</v>
          </cell>
          <cell r="L811">
            <v>0</v>
          </cell>
          <cell r="N811">
            <v>252.0504</v>
          </cell>
          <cell r="O811">
            <v>2520504</v>
          </cell>
          <cell r="P811">
            <v>2520504</v>
          </cell>
          <cell r="Q811">
            <v>0</v>
          </cell>
          <cell r="R811" t="str">
            <v>FNE</v>
          </cell>
          <cell r="S811" t="str">
            <v>March</v>
          </cell>
        </row>
        <row r="812">
          <cell r="A812">
            <v>506</v>
          </cell>
          <cell r="B812">
            <v>1091</v>
          </cell>
          <cell r="C812" t="str">
            <v>wct</v>
          </cell>
          <cell r="D812">
            <v>39157</v>
          </cell>
          <cell r="E812">
            <v>39162</v>
          </cell>
          <cell r="F812" t="str">
            <v>S</v>
          </cell>
          <cell r="G812">
            <v>-45000</v>
          </cell>
          <cell r="H812">
            <v>-11.5</v>
          </cell>
          <cell r="I812">
            <v>-517500</v>
          </cell>
          <cell r="J812">
            <v>51.75</v>
          </cell>
          <cell r="K812">
            <v>-517448.25</v>
          </cell>
          <cell r="L812">
            <v>0</v>
          </cell>
          <cell r="M812">
            <v>2250</v>
          </cell>
          <cell r="N812">
            <v>11.5</v>
          </cell>
          <cell r="O812">
            <v>-517500</v>
          </cell>
          <cell r="P812">
            <v>-445405.5</v>
          </cell>
          <cell r="Q812">
            <v>72094.5</v>
          </cell>
          <cell r="R812" t="str">
            <v>ahl</v>
          </cell>
          <cell r="S812" t="str">
            <v>March</v>
          </cell>
        </row>
        <row r="813">
          <cell r="A813">
            <v>507</v>
          </cell>
          <cell r="B813">
            <v>1086</v>
          </cell>
          <cell r="C813" t="str">
            <v>PPL</v>
          </cell>
          <cell r="D813">
            <v>39157</v>
          </cell>
          <cell r="E813">
            <v>39162</v>
          </cell>
          <cell r="F813" t="str">
            <v>S</v>
          </cell>
          <cell r="G813">
            <v>-20000</v>
          </cell>
          <cell r="H813">
            <v>-253.5</v>
          </cell>
          <cell r="I813">
            <v>-5070000</v>
          </cell>
          <cell r="J813">
            <v>507</v>
          </cell>
          <cell r="K813">
            <v>-5069493</v>
          </cell>
          <cell r="L813">
            <v>0</v>
          </cell>
          <cell r="M813">
            <v>5070</v>
          </cell>
          <cell r="N813">
            <v>253.5</v>
          </cell>
          <cell r="O813">
            <v>-5070000</v>
          </cell>
          <cell r="P813">
            <v>-5131426</v>
          </cell>
          <cell r="Q813">
            <v>-61426</v>
          </cell>
          <cell r="R813" t="str">
            <v>FNE</v>
          </cell>
          <cell r="S813" t="str">
            <v>March</v>
          </cell>
        </row>
        <row r="814">
          <cell r="A814">
            <v>508</v>
          </cell>
          <cell r="B814">
            <v>1089</v>
          </cell>
          <cell r="C814" t="str">
            <v>PPL</v>
          </cell>
          <cell r="D814">
            <v>39157</v>
          </cell>
          <cell r="E814">
            <v>39162</v>
          </cell>
          <cell r="F814" t="str">
            <v>S</v>
          </cell>
          <cell r="G814">
            <v>-20000</v>
          </cell>
          <cell r="H814">
            <v>-252.5</v>
          </cell>
          <cell r="I814">
            <v>-5050000</v>
          </cell>
          <cell r="J814">
            <v>505</v>
          </cell>
          <cell r="K814">
            <v>-5049495</v>
          </cell>
          <cell r="L814">
            <v>0</v>
          </cell>
          <cell r="M814">
            <v>5050</v>
          </cell>
          <cell r="N814">
            <v>252.5</v>
          </cell>
          <cell r="O814">
            <v>-5050000</v>
          </cell>
          <cell r="P814">
            <v>-5131426</v>
          </cell>
          <cell r="Q814">
            <v>-81426</v>
          </cell>
          <cell r="R814" t="str">
            <v>Growth</v>
          </cell>
          <cell r="S814" t="str">
            <v>March</v>
          </cell>
        </row>
        <row r="815">
          <cell r="A815">
            <v>509</v>
          </cell>
          <cell r="B815">
            <v>1089</v>
          </cell>
          <cell r="C815" t="str">
            <v>WCT</v>
          </cell>
          <cell r="D815">
            <v>39157</v>
          </cell>
          <cell r="E815">
            <v>39162</v>
          </cell>
          <cell r="F815" t="str">
            <v>S</v>
          </cell>
          <cell r="G815">
            <v>-25000</v>
          </cell>
          <cell r="H815">
            <v>-11.65</v>
          </cell>
          <cell r="I815">
            <v>-291250</v>
          </cell>
          <cell r="J815">
            <v>29.125</v>
          </cell>
          <cell r="K815">
            <v>-291220.875</v>
          </cell>
          <cell r="L815">
            <v>0</v>
          </cell>
          <cell r="M815">
            <v>1250</v>
          </cell>
          <cell r="N815">
            <v>11.65</v>
          </cell>
          <cell r="O815">
            <v>-291250</v>
          </cell>
          <cell r="P815">
            <v>-247447.5</v>
          </cell>
          <cell r="Q815">
            <v>43802.5</v>
          </cell>
          <cell r="R815" t="str">
            <v>Growth</v>
          </cell>
          <cell r="S815" t="str">
            <v>March</v>
          </cell>
        </row>
        <row r="816">
          <cell r="A816">
            <v>510</v>
          </cell>
          <cell r="B816">
            <v>1100</v>
          </cell>
          <cell r="C816" t="str">
            <v>acbl</v>
          </cell>
          <cell r="D816">
            <v>39160</v>
          </cell>
          <cell r="E816">
            <v>39160</v>
          </cell>
          <cell r="F816" t="str">
            <v>P</v>
          </cell>
          <cell r="G816">
            <v>30000</v>
          </cell>
          <cell r="H816">
            <v>116.75</v>
          </cell>
          <cell r="I816">
            <v>3502500</v>
          </cell>
          <cell r="J816">
            <v>700.5</v>
          </cell>
          <cell r="K816">
            <v>3503200.5</v>
          </cell>
          <cell r="L816">
            <v>0</v>
          </cell>
          <cell r="M816">
            <v>3502.5</v>
          </cell>
          <cell r="N816">
            <v>116.8901</v>
          </cell>
          <cell r="O816">
            <v>3506703</v>
          </cell>
          <cell r="P816">
            <v>3506703</v>
          </cell>
          <cell r="Q816">
            <v>0</v>
          </cell>
          <cell r="R816" t="str">
            <v>IFSL</v>
          </cell>
          <cell r="S816" t="str">
            <v>March</v>
          </cell>
        </row>
        <row r="817">
          <cell r="A817">
            <v>511</v>
          </cell>
          <cell r="B817">
            <v>1098</v>
          </cell>
          <cell r="C817" t="str">
            <v>PPL</v>
          </cell>
          <cell r="D817">
            <v>39160</v>
          </cell>
          <cell r="E817">
            <v>39163</v>
          </cell>
          <cell r="F817" t="str">
            <v>P</v>
          </cell>
          <cell r="G817">
            <v>30000</v>
          </cell>
          <cell r="H817">
            <v>247</v>
          </cell>
          <cell r="I817">
            <v>7410000</v>
          </cell>
          <cell r="J817">
            <v>1482</v>
          </cell>
          <cell r="K817">
            <v>7411482</v>
          </cell>
          <cell r="L817">
            <v>0</v>
          </cell>
          <cell r="M817">
            <v>7410</v>
          </cell>
          <cell r="N817">
            <v>247.29640000000001</v>
          </cell>
          <cell r="O817">
            <v>7418892</v>
          </cell>
          <cell r="P817">
            <v>7418892</v>
          </cell>
          <cell r="Q817">
            <v>0</v>
          </cell>
          <cell r="R817" t="str">
            <v>FNE</v>
          </cell>
          <cell r="S817" t="str">
            <v>March</v>
          </cell>
        </row>
        <row r="818">
          <cell r="A818">
            <v>512</v>
          </cell>
          <cell r="B818">
            <v>1099</v>
          </cell>
          <cell r="C818" t="str">
            <v>ECP</v>
          </cell>
          <cell r="D818">
            <v>39160</v>
          </cell>
          <cell r="E818">
            <v>39163</v>
          </cell>
          <cell r="F818" t="str">
            <v>P</v>
          </cell>
          <cell r="G818">
            <v>10000</v>
          </cell>
          <cell r="H818">
            <v>190</v>
          </cell>
          <cell r="I818">
            <v>1900000</v>
          </cell>
          <cell r="J818">
            <v>380</v>
          </cell>
          <cell r="K818">
            <v>1900380</v>
          </cell>
          <cell r="L818">
            <v>0</v>
          </cell>
          <cell r="M818">
            <v>1900</v>
          </cell>
          <cell r="N818">
            <v>190.22800000000001</v>
          </cell>
          <cell r="O818">
            <v>1902280</v>
          </cell>
          <cell r="P818">
            <v>1902280</v>
          </cell>
          <cell r="Q818">
            <v>0</v>
          </cell>
          <cell r="R818" t="str">
            <v>FNE</v>
          </cell>
          <cell r="S818" t="str">
            <v>March</v>
          </cell>
        </row>
        <row r="819">
          <cell r="A819">
            <v>513</v>
          </cell>
          <cell r="B819">
            <v>1097</v>
          </cell>
          <cell r="C819" t="str">
            <v>FFBQ</v>
          </cell>
          <cell r="D819">
            <v>39160</v>
          </cell>
          <cell r="E819">
            <v>39163</v>
          </cell>
          <cell r="F819" t="str">
            <v>P</v>
          </cell>
          <cell r="G819">
            <v>25000</v>
          </cell>
          <cell r="H819">
            <v>31</v>
          </cell>
          <cell r="I819">
            <v>775000</v>
          </cell>
          <cell r="J819">
            <v>155</v>
          </cell>
          <cell r="K819">
            <v>775155</v>
          </cell>
          <cell r="L819">
            <v>0</v>
          </cell>
          <cell r="M819">
            <v>1162.5</v>
          </cell>
          <cell r="N819">
            <v>31.052700000000002</v>
          </cell>
          <cell r="O819">
            <v>776317.5</v>
          </cell>
          <cell r="P819">
            <v>776317.5</v>
          </cell>
          <cell r="Q819">
            <v>0</v>
          </cell>
          <cell r="R819" t="str">
            <v>FCEL</v>
          </cell>
          <cell r="S819" t="str">
            <v>March</v>
          </cell>
        </row>
        <row r="820">
          <cell r="A820">
            <v>514</v>
          </cell>
          <cell r="B820">
            <v>1097</v>
          </cell>
          <cell r="C820" t="str">
            <v>PPL</v>
          </cell>
          <cell r="D820">
            <v>39160</v>
          </cell>
          <cell r="E820">
            <v>39163</v>
          </cell>
          <cell r="F820" t="str">
            <v>P</v>
          </cell>
          <cell r="G820">
            <v>50000</v>
          </cell>
          <cell r="H820">
            <v>250.62</v>
          </cell>
          <cell r="I820">
            <v>12531000</v>
          </cell>
          <cell r="J820">
            <v>2506.2000000000003</v>
          </cell>
          <cell r="K820">
            <v>12533506.199999999</v>
          </cell>
          <cell r="L820">
            <v>0</v>
          </cell>
          <cell r="M820">
            <v>7491</v>
          </cell>
          <cell r="N820">
            <v>250.81994399999999</v>
          </cell>
          <cell r="O820">
            <v>12540997.199999999</v>
          </cell>
          <cell r="P820">
            <v>12540997.199999999</v>
          </cell>
          <cell r="Q820">
            <v>0</v>
          </cell>
          <cell r="R820" t="str">
            <v>GRWOTH</v>
          </cell>
          <cell r="S820" t="str">
            <v>March</v>
          </cell>
        </row>
        <row r="821">
          <cell r="A821">
            <v>515</v>
          </cell>
          <cell r="B821">
            <v>1101</v>
          </cell>
          <cell r="C821" t="str">
            <v>POL</v>
          </cell>
          <cell r="D821">
            <v>39160</v>
          </cell>
          <cell r="E821">
            <v>39163</v>
          </cell>
          <cell r="F821" t="str">
            <v>P</v>
          </cell>
          <cell r="G821">
            <v>5000</v>
          </cell>
          <cell r="H821">
            <v>321.39999999999998</v>
          </cell>
          <cell r="I821">
            <v>1607000</v>
          </cell>
          <cell r="J821">
            <v>321.40000000000003</v>
          </cell>
          <cell r="K821">
            <v>1607321.4</v>
          </cell>
          <cell r="L821">
            <v>0</v>
          </cell>
          <cell r="M821">
            <v>1607</v>
          </cell>
          <cell r="N821">
            <v>321.78567999999996</v>
          </cell>
          <cell r="O821">
            <v>1608928.4</v>
          </cell>
          <cell r="P821">
            <v>1608928.4</v>
          </cell>
          <cell r="Q821">
            <v>0</v>
          </cell>
          <cell r="R821" t="str">
            <v>GRWOTH</v>
          </cell>
          <cell r="S821" t="str">
            <v>March</v>
          </cell>
        </row>
        <row r="822">
          <cell r="A822">
            <v>516</v>
          </cell>
          <cell r="B822">
            <v>1096</v>
          </cell>
          <cell r="C822" t="str">
            <v>PPL</v>
          </cell>
          <cell r="D822">
            <v>39160</v>
          </cell>
          <cell r="E822">
            <v>39163</v>
          </cell>
          <cell r="F822" t="str">
            <v>S</v>
          </cell>
          <cell r="G822">
            <v>-20000</v>
          </cell>
          <cell r="H822">
            <v>-254</v>
          </cell>
          <cell r="I822">
            <v>-5080000</v>
          </cell>
          <cell r="J822">
            <v>508</v>
          </cell>
          <cell r="K822">
            <v>-5079492</v>
          </cell>
          <cell r="L822">
            <v>0</v>
          </cell>
          <cell r="M822">
            <v>2540</v>
          </cell>
          <cell r="N822">
            <v>254</v>
          </cell>
          <cell r="O822">
            <v>-5080000</v>
          </cell>
          <cell r="P822">
            <v>-5103738</v>
          </cell>
          <cell r="Q822">
            <v>-23738</v>
          </cell>
          <cell r="R822" t="str">
            <v>Growth</v>
          </cell>
          <cell r="S822" t="str">
            <v>March</v>
          </cell>
        </row>
        <row r="823">
          <cell r="A823">
            <v>517</v>
          </cell>
          <cell r="B823">
            <v>1096</v>
          </cell>
          <cell r="C823" t="str">
            <v>WCT</v>
          </cell>
          <cell r="D823">
            <v>39160</v>
          </cell>
          <cell r="E823">
            <v>39163</v>
          </cell>
          <cell r="F823" t="str">
            <v>S</v>
          </cell>
          <cell r="G823">
            <v>-25000</v>
          </cell>
          <cell r="H823">
            <v>-11.95</v>
          </cell>
          <cell r="I823">
            <v>-298750</v>
          </cell>
          <cell r="J823">
            <v>29.875</v>
          </cell>
          <cell r="K823">
            <v>-298720.125</v>
          </cell>
          <cell r="L823">
            <v>0</v>
          </cell>
          <cell r="M823">
            <v>1250</v>
          </cell>
          <cell r="N823">
            <v>11.95</v>
          </cell>
          <cell r="O823">
            <v>-298750</v>
          </cell>
          <cell r="P823">
            <v>-247447.5</v>
          </cell>
          <cell r="Q823">
            <v>51302.5</v>
          </cell>
          <cell r="R823" t="str">
            <v>IFSL</v>
          </cell>
          <cell r="S823" t="str">
            <v>March</v>
          </cell>
        </row>
        <row r="824">
          <cell r="A824">
            <v>518</v>
          </cell>
          <cell r="B824">
            <v>0</v>
          </cell>
          <cell r="C824" t="str">
            <v>pcmf</v>
          </cell>
          <cell r="D824">
            <v>39160</v>
          </cell>
          <cell r="E824">
            <v>39160</v>
          </cell>
          <cell r="F824" t="str">
            <v>S</v>
          </cell>
          <cell r="G824">
            <v>-8223413.0256000003</v>
          </cell>
          <cell r="H824">
            <v>-12.330000000529219</v>
          </cell>
          <cell r="I824">
            <v>-101394682.61</v>
          </cell>
          <cell r="J824">
            <v>0</v>
          </cell>
          <cell r="K824">
            <v>-101394682.61</v>
          </cell>
          <cell r="L824">
            <v>0</v>
          </cell>
          <cell r="M824">
            <v>0</v>
          </cell>
          <cell r="N824">
            <v>12.330000000529219</v>
          </cell>
          <cell r="O824">
            <v>-101394682.61</v>
          </cell>
          <cell r="P824">
            <v>-100000000</v>
          </cell>
          <cell r="Q824">
            <v>1394682.6099999994</v>
          </cell>
          <cell r="R824" t="str">
            <v>direct</v>
          </cell>
          <cell r="S824" t="str">
            <v>March</v>
          </cell>
        </row>
        <row r="825">
          <cell r="A825">
            <v>519</v>
          </cell>
          <cell r="B825">
            <v>0</v>
          </cell>
          <cell r="C825" t="str">
            <v>acbl</v>
          </cell>
          <cell r="D825">
            <v>39161</v>
          </cell>
          <cell r="E825">
            <v>39161</v>
          </cell>
          <cell r="F825" t="str">
            <v>P</v>
          </cell>
          <cell r="G825">
            <v>353650</v>
          </cell>
          <cell r="H825">
            <v>0</v>
          </cell>
          <cell r="I825">
            <v>0</v>
          </cell>
          <cell r="J825">
            <v>0</v>
          </cell>
          <cell r="K825">
            <v>0</v>
          </cell>
          <cell r="L825">
            <v>0</v>
          </cell>
          <cell r="M825">
            <v>0</v>
          </cell>
          <cell r="N825">
            <v>0</v>
          </cell>
          <cell r="O825">
            <v>0</v>
          </cell>
          <cell r="P825">
            <v>0</v>
          </cell>
          <cell r="Q825">
            <v>0</v>
          </cell>
          <cell r="R825" t="str">
            <v>bonus 50%</v>
          </cell>
          <cell r="S825" t="str">
            <v>March</v>
          </cell>
          <cell r="T825" t="str">
            <v>707300 shares</v>
          </cell>
        </row>
        <row r="826">
          <cell r="A826">
            <v>520</v>
          </cell>
          <cell r="B826">
            <v>0</v>
          </cell>
          <cell r="C826" t="str">
            <v>pcmf</v>
          </cell>
          <cell r="D826">
            <v>39161</v>
          </cell>
          <cell r="E826">
            <v>39161</v>
          </cell>
          <cell r="F826" t="str">
            <v>S</v>
          </cell>
          <cell r="G826">
            <v>0</v>
          </cell>
          <cell r="H826" t="e">
            <v>#DIV/0!</v>
          </cell>
          <cell r="I826">
            <v>-707300</v>
          </cell>
          <cell r="J826">
            <v>0</v>
          </cell>
          <cell r="K826">
            <v>-707300</v>
          </cell>
          <cell r="L826">
            <v>0</v>
          </cell>
          <cell r="M826">
            <v>0</v>
          </cell>
          <cell r="N826" t="e">
            <v>#DIV/0!</v>
          </cell>
          <cell r="O826">
            <v>-707300</v>
          </cell>
          <cell r="P826">
            <v>-707300</v>
          </cell>
          <cell r="Q826">
            <v>0</v>
          </cell>
          <cell r="R826" t="str">
            <v>dividend 10%</v>
          </cell>
          <cell r="S826" t="str">
            <v>March</v>
          </cell>
        </row>
        <row r="827">
          <cell r="A827">
            <v>521</v>
          </cell>
          <cell r="B827">
            <v>1106</v>
          </cell>
          <cell r="C827" t="str">
            <v>ecp</v>
          </cell>
          <cell r="D827">
            <v>39161</v>
          </cell>
          <cell r="E827">
            <v>39167</v>
          </cell>
          <cell r="F827" t="str">
            <v>S</v>
          </cell>
          <cell r="G827">
            <v>-10000</v>
          </cell>
          <cell r="H827">
            <v>-193.5</v>
          </cell>
          <cell r="I827">
            <v>-1935000</v>
          </cell>
          <cell r="J827">
            <v>193.5</v>
          </cell>
          <cell r="K827">
            <v>-1934806.5</v>
          </cell>
          <cell r="L827">
            <v>0</v>
          </cell>
          <cell r="M827">
            <v>1935</v>
          </cell>
          <cell r="N827">
            <v>193.5</v>
          </cell>
          <cell r="O827">
            <v>-1935000</v>
          </cell>
          <cell r="P827">
            <v>-1902280.75</v>
          </cell>
          <cell r="Q827">
            <v>32719.25</v>
          </cell>
          <cell r="R827" t="str">
            <v>foundation</v>
          </cell>
          <cell r="S827" t="str">
            <v>March</v>
          </cell>
        </row>
        <row r="828">
          <cell r="A828">
            <v>522</v>
          </cell>
          <cell r="B828">
            <v>1105</v>
          </cell>
          <cell r="C828" t="str">
            <v>ppl</v>
          </cell>
          <cell r="D828">
            <v>39161</v>
          </cell>
          <cell r="E828">
            <v>39167</v>
          </cell>
          <cell r="F828" t="str">
            <v>S</v>
          </cell>
          <cell r="G828">
            <v>-10000</v>
          </cell>
          <cell r="H828">
            <v>-247</v>
          </cell>
          <cell r="I828">
            <v>-2470000</v>
          </cell>
          <cell r="J828">
            <v>247</v>
          </cell>
          <cell r="K828">
            <v>-2469753</v>
          </cell>
          <cell r="L828">
            <v>0</v>
          </cell>
          <cell r="M828">
            <v>2470</v>
          </cell>
          <cell r="N828">
            <v>247</v>
          </cell>
          <cell r="O828">
            <v>-2470000</v>
          </cell>
          <cell r="P828">
            <v>-2551869</v>
          </cell>
          <cell r="Q828">
            <v>-81869</v>
          </cell>
          <cell r="R828" t="str">
            <v>fne</v>
          </cell>
          <cell r="S828" t="str">
            <v>March</v>
          </cell>
        </row>
        <row r="829">
          <cell r="A829">
            <v>523</v>
          </cell>
          <cell r="B829">
            <v>1104</v>
          </cell>
          <cell r="C829" t="str">
            <v>acbl</v>
          </cell>
          <cell r="D829">
            <v>39161</v>
          </cell>
          <cell r="E829">
            <v>39167</v>
          </cell>
          <cell r="F829" t="str">
            <v>P</v>
          </cell>
          <cell r="G829">
            <v>14900</v>
          </cell>
          <cell r="H829">
            <v>79.915100671140934</v>
          </cell>
          <cell r="I829">
            <v>1190735</v>
          </cell>
          <cell r="J829">
            <v>238.14700000000002</v>
          </cell>
          <cell r="K829">
            <v>1190973.1470000001</v>
          </cell>
          <cell r="L829">
            <v>0</v>
          </cell>
          <cell r="M829">
            <v>1191.1600000000001</v>
          </cell>
          <cell r="N829">
            <v>80.011027315436237</v>
          </cell>
          <cell r="O829">
            <v>1192164.307</v>
          </cell>
          <cell r="P829">
            <v>1192164.307</v>
          </cell>
          <cell r="Q829">
            <v>0</v>
          </cell>
          <cell r="R829" t="str">
            <v>IFSL</v>
          </cell>
          <cell r="S829" t="str">
            <v>March</v>
          </cell>
        </row>
        <row r="830">
          <cell r="A830">
            <v>524</v>
          </cell>
          <cell r="B830">
            <v>1119</v>
          </cell>
          <cell r="C830" t="str">
            <v>FFBQ</v>
          </cell>
          <cell r="D830">
            <v>39162</v>
          </cell>
          <cell r="E830">
            <v>39168</v>
          </cell>
          <cell r="F830" t="str">
            <v>P</v>
          </cell>
          <cell r="G830">
            <v>25000</v>
          </cell>
          <cell r="H830">
            <v>30.595800000000001</v>
          </cell>
          <cell r="I830">
            <v>764895</v>
          </cell>
          <cell r="J830">
            <v>152.97900000000001</v>
          </cell>
          <cell r="K830">
            <v>765047.97900000005</v>
          </cell>
          <cell r="L830">
            <v>0</v>
          </cell>
          <cell r="M830">
            <v>1145.75</v>
          </cell>
          <cell r="N830">
            <v>30.647749160000004</v>
          </cell>
          <cell r="O830">
            <v>766193.72900000005</v>
          </cell>
          <cell r="P830">
            <v>766193.72900000005</v>
          </cell>
          <cell r="Q830">
            <v>0</v>
          </cell>
          <cell r="R830" t="str">
            <v>ABA</v>
          </cell>
          <cell r="S830" t="str">
            <v>March</v>
          </cell>
        </row>
        <row r="831">
          <cell r="A831">
            <v>525</v>
          </cell>
          <cell r="B831">
            <v>1117</v>
          </cell>
          <cell r="C831" t="str">
            <v>Engro</v>
          </cell>
          <cell r="D831">
            <v>39162</v>
          </cell>
          <cell r="E831">
            <v>39168</v>
          </cell>
          <cell r="F831" t="str">
            <v>P</v>
          </cell>
          <cell r="G831">
            <v>20000</v>
          </cell>
          <cell r="H831">
            <v>189</v>
          </cell>
          <cell r="I831">
            <v>3780000</v>
          </cell>
          <cell r="J831">
            <v>756</v>
          </cell>
          <cell r="K831">
            <v>3780756</v>
          </cell>
          <cell r="L831">
            <v>0</v>
          </cell>
          <cell r="M831">
            <v>3780</v>
          </cell>
          <cell r="N831">
            <v>189.2268</v>
          </cell>
          <cell r="O831">
            <v>3784536</v>
          </cell>
          <cell r="P831">
            <v>3784536</v>
          </cell>
          <cell r="Q831">
            <v>0</v>
          </cell>
          <cell r="R831" t="str">
            <v>growth</v>
          </cell>
          <cell r="S831" t="str">
            <v>March</v>
          </cell>
        </row>
        <row r="832">
          <cell r="A832">
            <v>526</v>
          </cell>
          <cell r="B832">
            <v>1116</v>
          </cell>
          <cell r="C832" t="str">
            <v>POL</v>
          </cell>
          <cell r="D832">
            <v>39162</v>
          </cell>
          <cell r="E832">
            <v>39168</v>
          </cell>
          <cell r="F832" t="str">
            <v>P</v>
          </cell>
          <cell r="G832">
            <v>5000</v>
          </cell>
          <cell r="H832">
            <v>317</v>
          </cell>
          <cell r="I832">
            <v>1585000</v>
          </cell>
          <cell r="J832">
            <v>317</v>
          </cell>
          <cell r="K832">
            <v>1585317</v>
          </cell>
          <cell r="L832">
            <v>0</v>
          </cell>
          <cell r="M832">
            <v>1585</v>
          </cell>
          <cell r="N832">
            <v>317.38040000000001</v>
          </cell>
          <cell r="O832">
            <v>1586902</v>
          </cell>
          <cell r="P832">
            <v>1586902</v>
          </cell>
          <cell r="Q832">
            <v>0</v>
          </cell>
          <cell r="R832" t="str">
            <v>IFSL</v>
          </cell>
          <cell r="S832" t="str">
            <v>March</v>
          </cell>
        </row>
        <row r="833">
          <cell r="A833">
            <v>527</v>
          </cell>
          <cell r="B833">
            <v>1113</v>
          </cell>
          <cell r="C833" t="str">
            <v>ACBL</v>
          </cell>
          <cell r="D833">
            <v>39162</v>
          </cell>
          <cell r="E833">
            <v>39168</v>
          </cell>
          <cell r="F833" t="str">
            <v>P</v>
          </cell>
          <cell r="G833">
            <v>8500</v>
          </cell>
          <cell r="H833">
            <v>78</v>
          </cell>
          <cell r="I833">
            <v>663000</v>
          </cell>
          <cell r="J833">
            <v>132.6</v>
          </cell>
          <cell r="K833">
            <v>663132.6</v>
          </cell>
          <cell r="L833">
            <v>0</v>
          </cell>
          <cell r="N833">
            <v>78.015599999999992</v>
          </cell>
          <cell r="O833">
            <v>663132.6</v>
          </cell>
          <cell r="P833">
            <v>663132.6</v>
          </cell>
          <cell r="Q833">
            <v>0</v>
          </cell>
          <cell r="R833" t="str">
            <v>FNE</v>
          </cell>
          <cell r="S833" t="str">
            <v>March</v>
          </cell>
        </row>
        <row r="834">
          <cell r="A834">
            <v>528</v>
          </cell>
          <cell r="B834">
            <v>1112</v>
          </cell>
          <cell r="C834" t="str">
            <v>PPL</v>
          </cell>
          <cell r="D834">
            <v>39162</v>
          </cell>
          <cell r="E834">
            <v>39168</v>
          </cell>
          <cell r="F834" t="str">
            <v>P</v>
          </cell>
          <cell r="G834">
            <v>15000</v>
          </cell>
          <cell r="H834">
            <v>247.5</v>
          </cell>
          <cell r="I834">
            <v>3712500</v>
          </cell>
          <cell r="J834">
            <v>742.5</v>
          </cell>
          <cell r="K834">
            <v>3713242.5</v>
          </cell>
          <cell r="L834">
            <v>0</v>
          </cell>
          <cell r="N834">
            <v>247.54949999999999</v>
          </cell>
          <cell r="O834">
            <v>3713242.5</v>
          </cell>
          <cell r="P834">
            <v>3713242.5</v>
          </cell>
          <cell r="Q834">
            <v>0</v>
          </cell>
          <cell r="R834" t="str">
            <v>FINEX</v>
          </cell>
          <cell r="S834" t="str">
            <v>March</v>
          </cell>
        </row>
        <row r="835">
          <cell r="A835">
            <v>529</v>
          </cell>
          <cell r="B835">
            <v>1114</v>
          </cell>
          <cell r="C835" t="str">
            <v>PPL</v>
          </cell>
          <cell r="D835">
            <v>39162</v>
          </cell>
          <cell r="E835">
            <v>39168</v>
          </cell>
          <cell r="F835" t="str">
            <v>P</v>
          </cell>
          <cell r="G835">
            <v>10000</v>
          </cell>
          <cell r="H835">
            <v>245</v>
          </cell>
          <cell r="I835">
            <v>2450000</v>
          </cell>
          <cell r="J835">
            <v>490</v>
          </cell>
          <cell r="K835">
            <v>2450490</v>
          </cell>
          <cell r="L835">
            <v>0</v>
          </cell>
          <cell r="M835">
            <v>2450</v>
          </cell>
          <cell r="N835">
            <v>245.29400000000001</v>
          </cell>
          <cell r="O835">
            <v>2452940</v>
          </cell>
          <cell r="P835">
            <v>2452940</v>
          </cell>
          <cell r="Q835">
            <v>0</v>
          </cell>
          <cell r="R835" t="str">
            <v>fne</v>
          </cell>
          <cell r="S835" t="str">
            <v>March</v>
          </cell>
        </row>
        <row r="836">
          <cell r="A836">
            <v>530</v>
          </cell>
          <cell r="B836">
            <v>1115</v>
          </cell>
          <cell r="C836" t="str">
            <v>ACBL</v>
          </cell>
          <cell r="D836">
            <v>39162</v>
          </cell>
          <cell r="E836">
            <v>39168</v>
          </cell>
          <cell r="F836" t="str">
            <v>S</v>
          </cell>
          <cell r="G836">
            <v>-33500</v>
          </cell>
          <cell r="H836">
            <v>-80.373134328358205</v>
          </cell>
          <cell r="I836">
            <v>-2692500</v>
          </cell>
          <cell r="J836">
            <v>269.25</v>
          </cell>
          <cell r="K836">
            <v>-2692230.75</v>
          </cell>
          <cell r="L836">
            <v>0</v>
          </cell>
          <cell r="M836">
            <v>2692.5</v>
          </cell>
          <cell r="N836">
            <v>80.373134328358205</v>
          </cell>
          <cell r="O836">
            <v>-2692500</v>
          </cell>
          <cell r="P836">
            <v>-2643404.6</v>
          </cell>
          <cell r="Q836">
            <v>49095.399999999907</v>
          </cell>
          <cell r="R836" t="str">
            <v>fne</v>
          </cell>
          <cell r="S836" t="str">
            <v>March</v>
          </cell>
        </row>
        <row r="837">
          <cell r="A837">
            <v>531</v>
          </cell>
          <cell r="B837">
            <v>1111</v>
          </cell>
          <cell r="C837" t="str">
            <v>PPL</v>
          </cell>
          <cell r="D837">
            <v>39162</v>
          </cell>
          <cell r="E837">
            <v>39168</v>
          </cell>
          <cell r="F837" t="str">
            <v>S</v>
          </cell>
          <cell r="G837">
            <v>-15000</v>
          </cell>
          <cell r="H837">
            <v>-250.5</v>
          </cell>
          <cell r="I837">
            <v>-3757500</v>
          </cell>
          <cell r="J837">
            <v>375.75</v>
          </cell>
          <cell r="K837">
            <v>-3757124.25</v>
          </cell>
          <cell r="L837">
            <v>0</v>
          </cell>
          <cell r="M837">
            <v>3757.5</v>
          </cell>
          <cell r="N837">
            <v>250.5</v>
          </cell>
          <cell r="O837">
            <v>-3757500</v>
          </cell>
          <cell r="P837">
            <v>-3713242.5</v>
          </cell>
          <cell r="Q837">
            <v>44257.5</v>
          </cell>
          <cell r="R837" t="str">
            <v>Finex</v>
          </cell>
          <cell r="S837" t="str">
            <v>March</v>
          </cell>
        </row>
        <row r="838">
          <cell r="A838">
            <v>532</v>
          </cell>
          <cell r="B838">
            <v>1121</v>
          </cell>
          <cell r="C838" t="str">
            <v>PPL</v>
          </cell>
          <cell r="D838">
            <v>39163</v>
          </cell>
          <cell r="E838">
            <v>39169</v>
          </cell>
          <cell r="F838" t="str">
            <v>P</v>
          </cell>
          <cell r="G838">
            <v>1500</v>
          </cell>
          <cell r="H838">
            <v>244</v>
          </cell>
          <cell r="I838">
            <v>366000</v>
          </cell>
          <cell r="J838">
            <v>73.2</v>
          </cell>
          <cell r="K838">
            <v>366073.2</v>
          </cell>
          <cell r="L838">
            <v>0</v>
          </cell>
          <cell r="M838">
            <v>366</v>
          </cell>
          <cell r="N838">
            <v>244.2928</v>
          </cell>
          <cell r="O838">
            <v>366439.2</v>
          </cell>
          <cell r="P838">
            <v>366439.2</v>
          </cell>
          <cell r="Q838">
            <v>0</v>
          </cell>
          <cell r="R838" t="str">
            <v>FCEL</v>
          </cell>
          <cell r="S838" t="str">
            <v>March</v>
          </cell>
        </row>
        <row r="839">
          <cell r="A839">
            <v>533</v>
          </cell>
          <cell r="B839">
            <v>1123</v>
          </cell>
          <cell r="C839" t="str">
            <v>POL</v>
          </cell>
          <cell r="D839">
            <v>39163</v>
          </cell>
          <cell r="E839">
            <v>39169</v>
          </cell>
          <cell r="F839" t="str">
            <v>P</v>
          </cell>
          <cell r="G839">
            <v>5000</v>
          </cell>
          <cell r="H839">
            <v>317</v>
          </cell>
          <cell r="I839">
            <v>1585000</v>
          </cell>
          <cell r="J839">
            <v>317</v>
          </cell>
          <cell r="K839">
            <v>1585317</v>
          </cell>
          <cell r="L839">
            <v>0</v>
          </cell>
          <cell r="M839">
            <v>1585</v>
          </cell>
          <cell r="N839">
            <v>317.38040000000001</v>
          </cell>
          <cell r="O839">
            <v>1586902</v>
          </cell>
          <cell r="P839">
            <v>1586902</v>
          </cell>
          <cell r="Q839">
            <v>0</v>
          </cell>
          <cell r="R839" t="str">
            <v>FINEX</v>
          </cell>
          <cell r="S839" t="str">
            <v>March</v>
          </cell>
        </row>
        <row r="840">
          <cell r="A840">
            <v>534</v>
          </cell>
          <cell r="B840">
            <v>1120</v>
          </cell>
          <cell r="C840" t="str">
            <v>ACBL</v>
          </cell>
          <cell r="D840">
            <v>39163</v>
          </cell>
          <cell r="E840">
            <v>39169</v>
          </cell>
          <cell r="F840" t="str">
            <v>S</v>
          </cell>
          <cell r="G840">
            <v>-50000</v>
          </cell>
          <cell r="H840">
            <v>-81.75</v>
          </cell>
          <cell r="I840">
            <v>-4087500</v>
          </cell>
          <cell r="J840">
            <v>408.75</v>
          </cell>
          <cell r="K840">
            <v>-4087091.25</v>
          </cell>
          <cell r="L840">
            <v>0</v>
          </cell>
          <cell r="M840">
            <v>6132.5</v>
          </cell>
          <cell r="N840">
            <v>81.75</v>
          </cell>
          <cell r="O840">
            <v>-4087500</v>
          </cell>
          <cell r="P840">
            <v>-3945375</v>
          </cell>
          <cell r="Q840">
            <v>142125</v>
          </cell>
          <cell r="R840" t="str">
            <v>FTD</v>
          </cell>
          <cell r="S840" t="str">
            <v>March</v>
          </cell>
        </row>
        <row r="841">
          <cell r="A841">
            <v>535</v>
          </cell>
          <cell r="B841">
            <v>1129</v>
          </cell>
          <cell r="C841" t="str">
            <v>FFBQ</v>
          </cell>
          <cell r="D841">
            <v>39167</v>
          </cell>
          <cell r="E841">
            <v>39170</v>
          </cell>
          <cell r="F841" t="str">
            <v>P</v>
          </cell>
          <cell r="G841">
            <v>25000</v>
          </cell>
          <cell r="H841">
            <v>30.25</v>
          </cell>
          <cell r="I841">
            <v>756250</v>
          </cell>
          <cell r="J841">
            <v>151.26</v>
          </cell>
          <cell r="K841">
            <v>756401.26</v>
          </cell>
          <cell r="L841">
            <v>0</v>
          </cell>
          <cell r="M841">
            <v>1250</v>
          </cell>
          <cell r="N841">
            <v>30.3060504</v>
          </cell>
          <cell r="O841">
            <v>757651.26</v>
          </cell>
          <cell r="P841">
            <v>757651.26</v>
          </cell>
          <cell r="Q841">
            <v>0</v>
          </cell>
          <cell r="R841" t="str">
            <v>gsl</v>
          </cell>
          <cell r="S841" t="str">
            <v>March</v>
          </cell>
        </row>
        <row r="842">
          <cell r="A842">
            <v>536</v>
          </cell>
          <cell r="B842">
            <v>1128</v>
          </cell>
          <cell r="C842" t="str">
            <v>ACBL</v>
          </cell>
          <cell r="D842">
            <v>39167</v>
          </cell>
          <cell r="E842">
            <v>39170</v>
          </cell>
          <cell r="F842" t="str">
            <v>P</v>
          </cell>
          <cell r="G842">
            <v>20000</v>
          </cell>
          <cell r="H842">
            <v>78.25</v>
          </cell>
          <cell r="I842">
            <v>1565000</v>
          </cell>
          <cell r="J842">
            <v>313</v>
          </cell>
          <cell r="K842">
            <v>1565313</v>
          </cell>
          <cell r="L842">
            <v>0</v>
          </cell>
          <cell r="M842">
            <v>2347.5</v>
          </cell>
          <cell r="N842">
            <v>78.383025000000004</v>
          </cell>
          <cell r="O842">
            <v>1567660.5</v>
          </cell>
          <cell r="P842">
            <v>1567660.5</v>
          </cell>
          <cell r="Q842">
            <v>0</v>
          </cell>
          <cell r="R842" t="str">
            <v>fcel</v>
          </cell>
          <cell r="S842" t="str">
            <v>March</v>
          </cell>
        </row>
        <row r="843">
          <cell r="A843">
            <v>537</v>
          </cell>
          <cell r="B843">
            <v>1130</v>
          </cell>
          <cell r="C843" t="str">
            <v>ACBL</v>
          </cell>
          <cell r="D843">
            <v>39168</v>
          </cell>
          <cell r="E843">
            <v>39171</v>
          </cell>
          <cell r="F843" t="str">
            <v>P</v>
          </cell>
          <cell r="G843">
            <v>10000</v>
          </cell>
          <cell r="H843">
            <v>77.5</v>
          </cell>
          <cell r="I843">
            <v>775000</v>
          </cell>
          <cell r="J843">
            <v>155</v>
          </cell>
          <cell r="K843">
            <v>775155</v>
          </cell>
          <cell r="L843">
            <v>0</v>
          </cell>
          <cell r="M843">
            <v>775</v>
          </cell>
          <cell r="N843">
            <v>77.593000000000004</v>
          </cell>
          <cell r="O843">
            <v>775930</v>
          </cell>
          <cell r="P843">
            <v>775930</v>
          </cell>
          <cell r="Q843">
            <v>0</v>
          </cell>
          <cell r="R843" t="str">
            <v>fne</v>
          </cell>
          <cell r="S843" t="str">
            <v>March</v>
          </cell>
        </row>
        <row r="844">
          <cell r="A844">
            <v>538</v>
          </cell>
          <cell r="B844">
            <v>1132</v>
          </cell>
          <cell r="C844" t="str">
            <v>ffbq</v>
          </cell>
          <cell r="D844">
            <v>39168</v>
          </cell>
          <cell r="E844">
            <v>39171</v>
          </cell>
          <cell r="F844" t="str">
            <v>S</v>
          </cell>
          <cell r="G844">
            <v>-25000</v>
          </cell>
          <cell r="H844">
            <v>-31.5</v>
          </cell>
          <cell r="I844">
            <v>-787500</v>
          </cell>
          <cell r="J844">
            <v>78.75</v>
          </cell>
          <cell r="K844">
            <v>-787421.25</v>
          </cell>
          <cell r="L844">
            <v>0</v>
          </cell>
          <cell r="M844">
            <v>1250</v>
          </cell>
          <cell r="N844">
            <v>31.5</v>
          </cell>
          <cell r="O844">
            <v>-787500</v>
          </cell>
          <cell r="P844">
            <v>-754397.5</v>
          </cell>
          <cell r="Q844">
            <v>33102.5</v>
          </cell>
          <cell r="R844" t="str">
            <v>fne</v>
          </cell>
          <cell r="S844" t="str">
            <v>March</v>
          </cell>
        </row>
        <row r="845">
          <cell r="A845">
            <v>539</v>
          </cell>
          <cell r="B845">
            <v>1143</v>
          </cell>
          <cell r="C845" t="str">
            <v>ACBL</v>
          </cell>
          <cell r="D845">
            <v>39169</v>
          </cell>
          <cell r="E845">
            <v>39174</v>
          </cell>
          <cell r="F845" t="str">
            <v>P</v>
          </cell>
          <cell r="G845">
            <v>10000</v>
          </cell>
          <cell r="H845">
            <v>77</v>
          </cell>
          <cell r="I845">
            <v>770000</v>
          </cell>
          <cell r="J845">
            <v>154</v>
          </cell>
          <cell r="K845">
            <v>770154</v>
          </cell>
          <cell r="L845">
            <v>0</v>
          </cell>
          <cell r="M845">
            <v>770</v>
          </cell>
          <cell r="N845">
            <v>77.092399999999998</v>
          </cell>
          <cell r="O845">
            <v>770924</v>
          </cell>
          <cell r="P845">
            <v>770924</v>
          </cell>
          <cell r="Q845">
            <v>0</v>
          </cell>
          <cell r="R845" t="str">
            <v>ifsl</v>
          </cell>
          <cell r="S845" t="str">
            <v>March</v>
          </cell>
        </row>
        <row r="846">
          <cell r="A846">
            <v>540</v>
          </cell>
          <cell r="B846">
            <v>1138</v>
          </cell>
          <cell r="C846" t="str">
            <v>ppl</v>
          </cell>
          <cell r="D846">
            <v>39169</v>
          </cell>
          <cell r="E846">
            <v>39174</v>
          </cell>
          <cell r="F846" t="str">
            <v>P</v>
          </cell>
          <cell r="G846">
            <v>15000</v>
          </cell>
          <cell r="H846">
            <v>246.13066666666666</v>
          </cell>
          <cell r="I846">
            <v>3691960</v>
          </cell>
          <cell r="J846">
            <v>738.39200000000005</v>
          </cell>
          <cell r="K846">
            <v>3692698.392</v>
          </cell>
          <cell r="L846">
            <v>0</v>
          </cell>
          <cell r="M846">
            <v>5537.94</v>
          </cell>
          <cell r="N846">
            <v>246.54908879999999</v>
          </cell>
          <cell r="O846">
            <v>3698236.3319999999</v>
          </cell>
          <cell r="P846">
            <v>3698236.3319999999</v>
          </cell>
          <cell r="Q846">
            <v>0</v>
          </cell>
          <cell r="R846" t="str">
            <v>fne</v>
          </cell>
          <cell r="S846" t="str">
            <v>March</v>
          </cell>
        </row>
        <row r="847">
          <cell r="A847">
            <v>541</v>
          </cell>
          <cell r="B847">
            <v>1140</v>
          </cell>
          <cell r="C847" t="str">
            <v>pol</v>
          </cell>
          <cell r="D847">
            <v>39169</v>
          </cell>
          <cell r="E847">
            <v>39174</v>
          </cell>
          <cell r="F847" t="str">
            <v>P</v>
          </cell>
          <cell r="G847">
            <v>5000</v>
          </cell>
          <cell r="H847">
            <v>322</v>
          </cell>
          <cell r="I847">
            <v>1610000</v>
          </cell>
          <cell r="J847">
            <v>322</v>
          </cell>
          <cell r="K847">
            <v>1610322</v>
          </cell>
          <cell r="L847">
            <v>0</v>
          </cell>
          <cell r="M847">
            <v>2415</v>
          </cell>
          <cell r="N847">
            <v>322.54739999999998</v>
          </cell>
          <cell r="O847">
            <v>1612737</v>
          </cell>
          <cell r="P847">
            <v>1612737</v>
          </cell>
          <cell r="Q847">
            <v>0</v>
          </cell>
          <cell r="R847" t="str">
            <v>fne</v>
          </cell>
          <cell r="S847" t="str">
            <v>March</v>
          </cell>
        </row>
        <row r="848">
          <cell r="A848">
            <v>542</v>
          </cell>
          <cell r="B848">
            <v>1142</v>
          </cell>
          <cell r="C848" t="str">
            <v>PPL</v>
          </cell>
          <cell r="D848">
            <v>39169</v>
          </cell>
          <cell r="E848">
            <v>39174</v>
          </cell>
          <cell r="F848" t="str">
            <v>P</v>
          </cell>
          <cell r="G848">
            <v>10000</v>
          </cell>
          <cell r="H848">
            <v>246</v>
          </cell>
          <cell r="I848">
            <v>2460000</v>
          </cell>
          <cell r="J848">
            <v>492</v>
          </cell>
          <cell r="K848">
            <v>2460492</v>
          </cell>
          <cell r="L848">
            <v>0</v>
          </cell>
          <cell r="M848">
            <v>2460</v>
          </cell>
          <cell r="N848">
            <v>246.29519999999999</v>
          </cell>
          <cell r="O848">
            <v>2462952</v>
          </cell>
          <cell r="P848">
            <v>2462952</v>
          </cell>
          <cell r="Q848">
            <v>0</v>
          </cell>
          <cell r="R848" t="str">
            <v>ORIX</v>
          </cell>
          <cell r="S848" t="str">
            <v>March</v>
          </cell>
        </row>
        <row r="849">
          <cell r="A849">
            <v>543</v>
          </cell>
          <cell r="B849">
            <v>1144</v>
          </cell>
          <cell r="C849" t="str">
            <v>NBP</v>
          </cell>
          <cell r="D849">
            <v>39169</v>
          </cell>
          <cell r="E849">
            <v>39174</v>
          </cell>
          <cell r="F849" t="str">
            <v>P</v>
          </cell>
          <cell r="G849">
            <v>5000</v>
          </cell>
          <cell r="H849">
            <v>228</v>
          </cell>
          <cell r="I849">
            <v>1140000</v>
          </cell>
          <cell r="J849">
            <v>228</v>
          </cell>
          <cell r="K849">
            <v>1140228</v>
          </cell>
          <cell r="L849">
            <v>0</v>
          </cell>
          <cell r="M849">
            <v>1140</v>
          </cell>
          <cell r="N849">
            <v>228.27359999999999</v>
          </cell>
          <cell r="O849">
            <v>1141368</v>
          </cell>
          <cell r="P849">
            <v>1141368</v>
          </cell>
          <cell r="Q849">
            <v>0</v>
          </cell>
          <cell r="R849" t="str">
            <v>IFSL</v>
          </cell>
          <cell r="S849" t="str">
            <v>March</v>
          </cell>
        </row>
        <row r="850">
          <cell r="A850">
            <v>544</v>
          </cell>
          <cell r="B850">
            <v>1149</v>
          </cell>
          <cell r="C850" t="str">
            <v>NBP</v>
          </cell>
          <cell r="D850">
            <v>39170</v>
          </cell>
          <cell r="E850">
            <v>39175</v>
          </cell>
          <cell r="F850" t="str">
            <v>P</v>
          </cell>
          <cell r="G850">
            <v>10000</v>
          </cell>
          <cell r="H850">
            <v>228</v>
          </cell>
          <cell r="I850">
            <v>2280000</v>
          </cell>
          <cell r="J850">
            <v>456</v>
          </cell>
          <cell r="K850">
            <v>2280456</v>
          </cell>
          <cell r="L850">
            <v>0</v>
          </cell>
          <cell r="M850">
            <v>2280</v>
          </cell>
          <cell r="N850">
            <v>228.27359999999999</v>
          </cell>
          <cell r="O850">
            <v>2282736</v>
          </cell>
          <cell r="P850">
            <v>2282736</v>
          </cell>
          <cell r="Q850">
            <v>0</v>
          </cell>
          <cell r="R850" t="str">
            <v>IFSL</v>
          </cell>
          <cell r="S850" t="str">
            <v>March</v>
          </cell>
        </row>
        <row r="851">
          <cell r="A851">
            <v>545</v>
          </cell>
          <cell r="B851">
            <v>1147</v>
          </cell>
          <cell r="C851" t="str">
            <v>POL</v>
          </cell>
          <cell r="D851">
            <v>39170</v>
          </cell>
          <cell r="E851">
            <v>39175</v>
          </cell>
          <cell r="F851" t="str">
            <v>P</v>
          </cell>
          <cell r="G851">
            <v>15000</v>
          </cell>
          <cell r="H851">
            <v>320</v>
          </cell>
          <cell r="I851">
            <v>4800000</v>
          </cell>
          <cell r="J851">
            <v>960</v>
          </cell>
          <cell r="K851">
            <v>4800960</v>
          </cell>
          <cell r="L851">
            <v>0</v>
          </cell>
          <cell r="M851">
            <v>7200</v>
          </cell>
          <cell r="N851">
            <v>320.54399999999998</v>
          </cell>
          <cell r="O851">
            <v>4808160</v>
          </cell>
          <cell r="P851">
            <v>4808160</v>
          </cell>
          <cell r="Q851">
            <v>0</v>
          </cell>
          <cell r="R851" t="str">
            <v>fne</v>
          </cell>
          <cell r="S851" t="str">
            <v>March</v>
          </cell>
        </row>
        <row r="852">
          <cell r="A852">
            <v>546</v>
          </cell>
          <cell r="B852">
            <v>1145</v>
          </cell>
          <cell r="C852" t="str">
            <v>FFBQ</v>
          </cell>
          <cell r="D852">
            <v>39170</v>
          </cell>
          <cell r="E852">
            <v>39175</v>
          </cell>
          <cell r="F852" t="str">
            <v>S</v>
          </cell>
          <cell r="G852">
            <v>-75000</v>
          </cell>
          <cell r="H852">
            <v>-31.666666666666668</v>
          </cell>
          <cell r="I852">
            <v>-2375000</v>
          </cell>
          <cell r="K852">
            <v>-2375000</v>
          </cell>
          <cell r="L852">
            <v>0</v>
          </cell>
          <cell r="M852">
            <v>3565</v>
          </cell>
          <cell r="N852">
            <v>31.666666666666668</v>
          </cell>
          <cell r="O852">
            <v>-2375000</v>
          </cell>
          <cell r="P852">
            <v>-2263192.5</v>
          </cell>
          <cell r="Q852">
            <v>111807.5</v>
          </cell>
          <cell r="R852" t="str">
            <v>ABA</v>
          </cell>
          <cell r="S852" t="str">
            <v>March</v>
          </cell>
        </row>
        <row r="853">
          <cell r="A853">
            <v>547</v>
          </cell>
          <cell r="B853">
            <v>1155</v>
          </cell>
          <cell r="C853" t="str">
            <v>NBP(H)</v>
          </cell>
          <cell r="D853">
            <v>39171</v>
          </cell>
          <cell r="E853">
            <v>39176</v>
          </cell>
          <cell r="F853" t="str">
            <v>P</v>
          </cell>
          <cell r="G853">
            <v>10000</v>
          </cell>
          <cell r="H853">
            <v>228</v>
          </cell>
          <cell r="I853">
            <v>2280000</v>
          </cell>
          <cell r="J853">
            <v>456</v>
          </cell>
          <cell r="K853">
            <v>2280456</v>
          </cell>
          <cell r="L853">
            <v>0</v>
          </cell>
          <cell r="M853">
            <v>2280</v>
          </cell>
          <cell r="N853">
            <v>228.27359999999999</v>
          </cell>
          <cell r="O853">
            <v>2282736</v>
          </cell>
          <cell r="P853">
            <v>2282736</v>
          </cell>
          <cell r="Q853">
            <v>0</v>
          </cell>
          <cell r="R853" t="str">
            <v>IFSL</v>
          </cell>
          <cell r="S853" t="str">
            <v>March</v>
          </cell>
        </row>
        <row r="854">
          <cell r="A854">
            <v>548</v>
          </cell>
          <cell r="B854">
            <v>1157</v>
          </cell>
          <cell r="C854" t="str">
            <v>Engro(H)</v>
          </cell>
          <cell r="D854">
            <v>39171</v>
          </cell>
          <cell r="E854">
            <v>39176</v>
          </cell>
          <cell r="F854" t="str">
            <v>P</v>
          </cell>
          <cell r="G854">
            <v>5000</v>
          </cell>
          <cell r="H854">
            <v>185.75</v>
          </cell>
          <cell r="I854">
            <v>928750</v>
          </cell>
          <cell r="J854">
            <v>185.75</v>
          </cell>
          <cell r="K854">
            <v>928935.75</v>
          </cell>
          <cell r="L854">
            <v>0</v>
          </cell>
          <cell r="M854">
            <v>928.75</v>
          </cell>
          <cell r="N854">
            <v>185.97290000000001</v>
          </cell>
          <cell r="O854">
            <v>929864.5</v>
          </cell>
          <cell r="P854">
            <v>929864.5</v>
          </cell>
          <cell r="Q854">
            <v>0</v>
          </cell>
          <cell r="R854" t="str">
            <v>fne</v>
          </cell>
          <cell r="S854" t="str">
            <v>March</v>
          </cell>
        </row>
        <row r="855">
          <cell r="A855">
            <v>549</v>
          </cell>
          <cell r="B855">
            <v>893</v>
          </cell>
          <cell r="C855" t="str">
            <v>PPL</v>
          </cell>
          <cell r="D855">
            <v>39142</v>
          </cell>
          <cell r="E855">
            <v>39176</v>
          </cell>
          <cell r="F855" t="str">
            <v>P</v>
          </cell>
          <cell r="G855">
            <v>20000</v>
          </cell>
          <cell r="H855">
            <v>254.5</v>
          </cell>
          <cell r="I855">
            <v>5090000</v>
          </cell>
          <cell r="J855">
            <v>1018</v>
          </cell>
          <cell r="K855">
            <v>5091018</v>
          </cell>
          <cell r="L855">
            <v>0</v>
          </cell>
          <cell r="N855">
            <v>254.55090000000001</v>
          </cell>
          <cell r="O855">
            <v>5091018</v>
          </cell>
          <cell r="P855">
            <v>5091018</v>
          </cell>
          <cell r="Q855">
            <v>0</v>
          </cell>
          <cell r="R855" t="str">
            <v>orix</v>
          </cell>
          <cell r="S855" t="str">
            <v>March</v>
          </cell>
        </row>
        <row r="856">
          <cell r="A856">
            <v>550</v>
          </cell>
          <cell r="B856">
            <v>765</v>
          </cell>
          <cell r="C856" t="str">
            <v>PPL</v>
          </cell>
          <cell r="D856">
            <v>39162</v>
          </cell>
          <cell r="E856">
            <v>39176</v>
          </cell>
          <cell r="F856" t="str">
            <v>P</v>
          </cell>
          <cell r="G856">
            <v>10000</v>
          </cell>
          <cell r="H856">
            <v>257.5</v>
          </cell>
          <cell r="I856">
            <v>2575000</v>
          </cell>
          <cell r="J856">
            <v>515</v>
          </cell>
          <cell r="K856">
            <v>2575515</v>
          </cell>
          <cell r="L856">
            <v>0</v>
          </cell>
          <cell r="M856">
            <v>5150</v>
          </cell>
          <cell r="N856">
            <v>258.06650000000002</v>
          </cell>
          <cell r="O856">
            <v>2580665</v>
          </cell>
          <cell r="P856">
            <v>2580665</v>
          </cell>
          <cell r="Q856">
            <v>0</v>
          </cell>
          <cell r="R856" t="str">
            <v>IFSL</v>
          </cell>
          <cell r="S856" t="str">
            <v>March</v>
          </cell>
        </row>
        <row r="857">
          <cell r="A857">
            <v>551</v>
          </cell>
          <cell r="B857">
            <v>735</v>
          </cell>
          <cell r="C857" t="str">
            <v>PPL</v>
          </cell>
          <cell r="D857">
            <v>39133</v>
          </cell>
          <cell r="E857">
            <v>39176</v>
          </cell>
          <cell r="F857" t="str">
            <v>S</v>
          </cell>
          <cell r="G857">
            <v>-30000</v>
          </cell>
          <cell r="H857">
            <v>-262</v>
          </cell>
          <cell r="I857">
            <v>-7860000</v>
          </cell>
          <cell r="J857">
            <v>786</v>
          </cell>
          <cell r="K857">
            <v>-7859214</v>
          </cell>
          <cell r="L857">
            <v>0</v>
          </cell>
          <cell r="M857">
            <v>7860</v>
          </cell>
          <cell r="N857">
            <v>262</v>
          </cell>
          <cell r="O857">
            <v>-7860000</v>
          </cell>
          <cell r="P857">
            <v>-7634199</v>
          </cell>
          <cell r="Q857">
            <v>225801</v>
          </cell>
          <cell r="R857" t="str">
            <v>orix</v>
          </cell>
          <cell r="S857" t="str">
            <v>March</v>
          </cell>
        </row>
        <row r="858">
          <cell r="A858">
            <v>552</v>
          </cell>
          <cell r="B858">
            <v>732</v>
          </cell>
          <cell r="C858" t="str">
            <v>POL</v>
          </cell>
          <cell r="D858">
            <v>39133</v>
          </cell>
          <cell r="E858">
            <v>39176</v>
          </cell>
          <cell r="F858" t="str">
            <v>S</v>
          </cell>
          <cell r="G858">
            <v>-5000</v>
          </cell>
          <cell r="H858">
            <v>-355.435</v>
          </cell>
          <cell r="I858">
            <v>-1777175</v>
          </cell>
          <cell r="J858">
            <v>177.7175</v>
          </cell>
          <cell r="K858">
            <v>-1776997.2825</v>
          </cell>
          <cell r="L858">
            <v>0</v>
          </cell>
          <cell r="M858">
            <v>1777.3</v>
          </cell>
          <cell r="N858">
            <v>355.435</v>
          </cell>
          <cell r="O858">
            <v>-1777175</v>
          </cell>
          <cell r="P858">
            <v>-1677970</v>
          </cell>
          <cell r="Q858">
            <v>99205</v>
          </cell>
          <cell r="R858" t="str">
            <v>orix</v>
          </cell>
          <cell r="S858" t="str">
            <v>March</v>
          </cell>
        </row>
        <row r="859">
          <cell r="A859">
            <v>553</v>
          </cell>
          <cell r="B859">
            <v>808</v>
          </cell>
          <cell r="C859" t="str">
            <v>POL</v>
          </cell>
          <cell r="D859">
            <v>39136</v>
          </cell>
          <cell r="E859">
            <v>39176</v>
          </cell>
          <cell r="F859" t="str">
            <v>S</v>
          </cell>
          <cell r="G859">
            <v>-15000</v>
          </cell>
          <cell r="H859">
            <v>-354.83333333333331</v>
          </cell>
          <cell r="I859">
            <v>-5322500</v>
          </cell>
          <cell r="J859">
            <v>532.25</v>
          </cell>
          <cell r="K859">
            <v>-5321967.75</v>
          </cell>
          <cell r="L859">
            <v>0</v>
          </cell>
          <cell r="N859">
            <v>354.83333333333331</v>
          </cell>
          <cell r="O859">
            <v>-5322500</v>
          </cell>
          <cell r="P859">
            <v>-5033910</v>
          </cell>
          <cell r="Q859">
            <v>288590</v>
          </cell>
          <cell r="R859" t="str">
            <v>JS</v>
          </cell>
          <cell r="S859" t="str">
            <v>March</v>
          </cell>
        </row>
        <row r="860">
          <cell r="A860">
            <v>554</v>
          </cell>
          <cell r="B860">
            <v>1045</v>
          </cell>
          <cell r="C860" t="str">
            <v>POL</v>
          </cell>
          <cell r="D860">
            <v>39153</v>
          </cell>
          <cell r="E860">
            <v>39176</v>
          </cell>
          <cell r="F860" t="str">
            <v>S</v>
          </cell>
          <cell r="G860">
            <v>-4000</v>
          </cell>
          <cell r="H860">
            <v>-338.25</v>
          </cell>
          <cell r="I860">
            <v>-1353000</v>
          </cell>
          <cell r="J860">
            <v>135.30000000000001</v>
          </cell>
          <cell r="K860">
            <v>-1352864.7</v>
          </cell>
          <cell r="L860">
            <v>0</v>
          </cell>
          <cell r="M860">
            <v>1353.2</v>
          </cell>
          <cell r="N860">
            <v>338.25</v>
          </cell>
          <cell r="O860">
            <v>-1353000</v>
          </cell>
          <cell r="P860">
            <v>-1342376</v>
          </cell>
          <cell r="Q860">
            <v>10624</v>
          </cell>
          <cell r="R860" t="str">
            <v>ORix</v>
          </cell>
          <cell r="S860" t="str">
            <v>March</v>
          </cell>
        </row>
        <row r="861">
          <cell r="A861">
            <v>555</v>
          </cell>
          <cell r="B861">
            <v>1118</v>
          </cell>
          <cell r="C861" t="str">
            <v>POL</v>
          </cell>
          <cell r="D861">
            <v>39162</v>
          </cell>
          <cell r="E861">
            <v>39176</v>
          </cell>
          <cell r="F861" t="str">
            <v>S</v>
          </cell>
          <cell r="G861">
            <v>-5000</v>
          </cell>
          <cell r="H861">
            <v>-320</v>
          </cell>
          <cell r="I861">
            <v>-1600000</v>
          </cell>
          <cell r="J861">
            <v>160</v>
          </cell>
          <cell r="K861">
            <v>-1599840</v>
          </cell>
          <cell r="L861">
            <v>0</v>
          </cell>
          <cell r="M861">
            <v>1600</v>
          </cell>
          <cell r="N861">
            <v>320</v>
          </cell>
          <cell r="O861">
            <v>-1600000</v>
          </cell>
          <cell r="P861">
            <v>-1677970</v>
          </cell>
          <cell r="Q861">
            <v>-77970</v>
          </cell>
          <cell r="R861" t="str">
            <v>growth</v>
          </cell>
          <cell r="S861" t="str">
            <v>March</v>
          </cell>
        </row>
        <row r="862">
          <cell r="A862">
            <v>556</v>
          </cell>
          <cell r="B862">
            <v>1122</v>
          </cell>
          <cell r="C862" t="str">
            <v>POL</v>
          </cell>
          <cell r="D862">
            <v>39163</v>
          </cell>
          <cell r="E862">
            <v>39176</v>
          </cell>
          <cell r="F862" t="str">
            <v>S</v>
          </cell>
          <cell r="G862">
            <v>-5000</v>
          </cell>
          <cell r="H862">
            <v>-320</v>
          </cell>
          <cell r="I862">
            <v>-1600000</v>
          </cell>
          <cell r="J862">
            <v>160</v>
          </cell>
          <cell r="K862">
            <v>-1599840</v>
          </cell>
          <cell r="L862">
            <v>0</v>
          </cell>
          <cell r="M862">
            <v>1600</v>
          </cell>
          <cell r="N862">
            <v>320</v>
          </cell>
          <cell r="O862">
            <v>-1600000</v>
          </cell>
          <cell r="P862">
            <v>-1677970</v>
          </cell>
          <cell r="Q862">
            <v>-77970</v>
          </cell>
          <cell r="R862" t="str">
            <v>fcel</v>
          </cell>
          <cell r="S862" t="str">
            <v>March</v>
          </cell>
        </row>
        <row r="863">
          <cell r="A863">
            <v>557</v>
          </cell>
          <cell r="B863">
            <v>795</v>
          </cell>
          <cell r="C863" t="str">
            <v>POL</v>
          </cell>
          <cell r="D863">
            <v>39135</v>
          </cell>
          <cell r="E863">
            <v>39176</v>
          </cell>
          <cell r="F863" t="str">
            <v>S</v>
          </cell>
          <cell r="G863">
            <v>-10000</v>
          </cell>
          <cell r="H863">
            <v>-355</v>
          </cell>
          <cell r="I863">
            <v>-3550000</v>
          </cell>
          <cell r="J863">
            <v>355</v>
          </cell>
          <cell r="K863">
            <v>-3549645</v>
          </cell>
          <cell r="L863">
            <v>0</v>
          </cell>
          <cell r="M863">
            <v>7100</v>
          </cell>
          <cell r="N863">
            <v>355</v>
          </cell>
          <cell r="O863">
            <v>-3550000</v>
          </cell>
          <cell r="P863">
            <v>-3355940</v>
          </cell>
          <cell r="Q863">
            <v>194060</v>
          </cell>
          <cell r="R863" t="str">
            <v>orix</v>
          </cell>
          <cell r="S863" t="str">
            <v>March</v>
          </cell>
        </row>
        <row r="864">
          <cell r="A864">
            <v>558</v>
          </cell>
          <cell r="B864">
            <v>1153</v>
          </cell>
          <cell r="C864" t="str">
            <v>NBP</v>
          </cell>
          <cell r="D864">
            <v>39171</v>
          </cell>
          <cell r="E864">
            <v>39176</v>
          </cell>
          <cell r="F864" t="str">
            <v>P</v>
          </cell>
          <cell r="G864">
            <v>250000</v>
          </cell>
          <cell r="H864">
            <v>229.17</v>
          </cell>
          <cell r="I864">
            <v>57292500</v>
          </cell>
          <cell r="J864">
            <v>11458.5</v>
          </cell>
          <cell r="K864">
            <v>57303958.5</v>
          </cell>
          <cell r="L864">
            <v>0</v>
          </cell>
          <cell r="M864">
            <v>95000</v>
          </cell>
          <cell r="N864">
            <v>229.595834</v>
          </cell>
          <cell r="O864">
            <v>57398958.5</v>
          </cell>
          <cell r="P864">
            <v>57398958.5</v>
          </cell>
          <cell r="Q864">
            <v>0</v>
          </cell>
          <cell r="R864" t="str">
            <v>js</v>
          </cell>
          <cell r="S864" t="str">
            <v>March</v>
          </cell>
        </row>
        <row r="865">
          <cell r="A865">
            <v>559</v>
          </cell>
          <cell r="B865">
            <v>1160</v>
          </cell>
          <cell r="C865" t="str">
            <v>NBP(H)</v>
          </cell>
          <cell r="D865">
            <v>39174</v>
          </cell>
          <cell r="E865">
            <v>39177</v>
          </cell>
          <cell r="F865" t="str">
            <v>P</v>
          </cell>
          <cell r="G865">
            <v>10000</v>
          </cell>
          <cell r="H865">
            <v>228</v>
          </cell>
          <cell r="I865">
            <v>2280000</v>
          </cell>
          <cell r="J865">
            <v>456</v>
          </cell>
          <cell r="K865">
            <v>2280456</v>
          </cell>
          <cell r="L865">
            <v>0</v>
          </cell>
          <cell r="M865">
            <v>2280</v>
          </cell>
          <cell r="N865">
            <v>228.27359999999999</v>
          </cell>
          <cell r="O865">
            <v>2282736</v>
          </cell>
          <cell r="P865">
            <v>2282736</v>
          </cell>
          <cell r="Q865">
            <v>0</v>
          </cell>
          <cell r="R865" t="str">
            <v>IFSL</v>
          </cell>
          <cell r="S865" t="str">
            <v>april</v>
          </cell>
        </row>
        <row r="866">
          <cell r="A866">
            <v>560</v>
          </cell>
          <cell r="B866">
            <v>1162</v>
          </cell>
          <cell r="C866" t="str">
            <v>Engro(H)</v>
          </cell>
          <cell r="D866">
            <v>39174</v>
          </cell>
          <cell r="E866">
            <v>39177</v>
          </cell>
          <cell r="F866" t="str">
            <v>P</v>
          </cell>
          <cell r="G866">
            <v>10000</v>
          </cell>
          <cell r="H866">
            <v>185.75</v>
          </cell>
          <cell r="I866">
            <v>1857500</v>
          </cell>
          <cell r="J866">
            <v>371.5</v>
          </cell>
          <cell r="K866">
            <v>1857871.5</v>
          </cell>
          <cell r="L866">
            <v>0</v>
          </cell>
          <cell r="M866">
            <v>1858</v>
          </cell>
          <cell r="N866">
            <v>185.97295</v>
          </cell>
          <cell r="O866">
            <v>1859729.5</v>
          </cell>
          <cell r="P866">
            <v>1859729.5</v>
          </cell>
          <cell r="Q866">
            <v>0</v>
          </cell>
          <cell r="R866" t="str">
            <v>AHC</v>
          </cell>
          <cell r="S866" t="str">
            <v>april</v>
          </cell>
        </row>
        <row r="867">
          <cell r="A867">
            <v>561</v>
          </cell>
          <cell r="B867">
            <v>1162</v>
          </cell>
          <cell r="C867" t="str">
            <v>POL(H)</v>
          </cell>
          <cell r="D867">
            <v>39174</v>
          </cell>
          <cell r="E867">
            <v>39177</v>
          </cell>
          <cell r="F867" t="str">
            <v>P</v>
          </cell>
          <cell r="G867">
            <v>10000</v>
          </cell>
          <cell r="H867">
            <v>319</v>
          </cell>
          <cell r="I867">
            <v>3190000</v>
          </cell>
          <cell r="J867">
            <v>638</v>
          </cell>
          <cell r="K867">
            <v>3190638</v>
          </cell>
          <cell r="L867">
            <v>0</v>
          </cell>
          <cell r="M867">
            <v>3190</v>
          </cell>
          <cell r="N867">
            <v>319.38279999999997</v>
          </cell>
          <cell r="O867">
            <v>3193828</v>
          </cell>
          <cell r="P867">
            <v>3193828</v>
          </cell>
          <cell r="Q867">
            <v>0</v>
          </cell>
          <cell r="R867" t="str">
            <v>Growth</v>
          </cell>
          <cell r="S867" t="str">
            <v>april</v>
          </cell>
        </row>
        <row r="868">
          <cell r="A868">
            <v>562</v>
          </cell>
          <cell r="B868">
            <v>1165</v>
          </cell>
          <cell r="C868" t="str">
            <v>ACBL</v>
          </cell>
          <cell r="D868">
            <v>39175</v>
          </cell>
          <cell r="E868">
            <v>39178</v>
          </cell>
          <cell r="F868" t="str">
            <v>S</v>
          </cell>
          <cell r="G868">
            <v>-25000</v>
          </cell>
          <cell r="H868">
            <v>-79.5</v>
          </cell>
          <cell r="I868">
            <v>-1987500</v>
          </cell>
          <cell r="J868">
            <v>198.75</v>
          </cell>
          <cell r="K868">
            <v>-1987301.25</v>
          </cell>
          <cell r="L868">
            <v>0</v>
          </cell>
          <cell r="M868">
            <v>3000</v>
          </cell>
          <cell r="N868">
            <v>79.5</v>
          </cell>
          <cell r="O868">
            <v>-1987500</v>
          </cell>
          <cell r="P868">
            <v>-1971687.5</v>
          </cell>
          <cell r="Q868">
            <v>15812.5</v>
          </cell>
          <cell r="R868" t="str">
            <v>orix</v>
          </cell>
          <cell r="S868" t="str">
            <v>april</v>
          </cell>
        </row>
        <row r="869">
          <cell r="A869">
            <v>563</v>
          </cell>
          <cell r="B869">
            <v>1171</v>
          </cell>
          <cell r="C869" t="str">
            <v>ACBL</v>
          </cell>
          <cell r="D869">
            <v>39175</v>
          </cell>
          <cell r="E869">
            <v>39178</v>
          </cell>
          <cell r="F869" t="str">
            <v>S</v>
          </cell>
          <cell r="G869">
            <v>-50000</v>
          </cell>
          <cell r="H869">
            <v>-79.95</v>
          </cell>
          <cell r="I869">
            <v>-3997500</v>
          </cell>
          <cell r="J869">
            <v>399.75</v>
          </cell>
          <cell r="K869">
            <v>-3997100.25</v>
          </cell>
          <cell r="L869">
            <v>0</v>
          </cell>
          <cell r="M869">
            <v>5997</v>
          </cell>
          <cell r="N869">
            <v>79.95</v>
          </cell>
          <cell r="O869">
            <v>-3997500</v>
          </cell>
          <cell r="P869">
            <v>-3943775</v>
          </cell>
          <cell r="Q869">
            <v>53725</v>
          </cell>
          <cell r="R869" t="str">
            <v>AKD</v>
          </cell>
          <cell r="S869" t="str">
            <v>april</v>
          </cell>
        </row>
        <row r="870">
          <cell r="A870">
            <v>564</v>
          </cell>
          <cell r="B870">
            <v>1168</v>
          </cell>
          <cell r="C870" t="str">
            <v>WCT</v>
          </cell>
          <cell r="D870">
            <v>39175</v>
          </cell>
          <cell r="E870">
            <v>39178</v>
          </cell>
          <cell r="F870" t="str">
            <v>S</v>
          </cell>
          <cell r="G870">
            <v>-50000</v>
          </cell>
          <cell r="H870">
            <v>-11.45</v>
          </cell>
          <cell r="I870">
            <v>-572500</v>
          </cell>
          <cell r="J870">
            <v>57.25</v>
          </cell>
          <cell r="K870">
            <v>-572442.75</v>
          </cell>
          <cell r="L870">
            <v>0</v>
          </cell>
          <cell r="M870">
            <v>2500</v>
          </cell>
          <cell r="N870">
            <v>11.45</v>
          </cell>
          <cell r="O870">
            <v>-572500</v>
          </cell>
          <cell r="P870">
            <v>-494890</v>
          </cell>
          <cell r="Q870">
            <v>77610</v>
          </cell>
          <cell r="R870" t="str">
            <v>AHL</v>
          </cell>
          <cell r="S870" t="str">
            <v>april</v>
          </cell>
        </row>
        <row r="871">
          <cell r="A871">
            <v>565</v>
          </cell>
          <cell r="B871">
            <v>1164</v>
          </cell>
          <cell r="C871" t="str">
            <v>FFBQ</v>
          </cell>
          <cell r="D871">
            <v>39175</v>
          </cell>
          <cell r="E871">
            <v>39178</v>
          </cell>
          <cell r="F871" t="str">
            <v>S</v>
          </cell>
          <cell r="G871">
            <v>-25000</v>
          </cell>
          <cell r="H871">
            <v>-32.5</v>
          </cell>
          <cell r="I871">
            <v>-812500</v>
          </cell>
          <cell r="J871">
            <v>81.25</v>
          </cell>
          <cell r="K871">
            <v>-812418.75</v>
          </cell>
          <cell r="L871">
            <v>0</v>
          </cell>
          <cell r="M871">
            <v>1218.75</v>
          </cell>
          <cell r="N871">
            <v>32.5</v>
          </cell>
          <cell r="O871">
            <v>-812500</v>
          </cell>
          <cell r="P871">
            <v>-754397.5</v>
          </cell>
          <cell r="Q871">
            <v>58102.5</v>
          </cell>
          <cell r="R871" t="str">
            <v>FCEL</v>
          </cell>
          <cell r="S871" t="str">
            <v>april</v>
          </cell>
        </row>
        <row r="872">
          <cell r="A872">
            <v>566</v>
          </cell>
          <cell r="B872">
            <v>1166</v>
          </cell>
          <cell r="C872" t="str">
            <v>POL(H)</v>
          </cell>
          <cell r="D872">
            <v>39175</v>
          </cell>
          <cell r="E872">
            <v>39178</v>
          </cell>
          <cell r="F872" t="str">
            <v>P</v>
          </cell>
          <cell r="G872">
            <v>5000</v>
          </cell>
          <cell r="H872">
            <v>319</v>
          </cell>
          <cell r="I872">
            <v>1595000</v>
          </cell>
          <cell r="J872">
            <v>319</v>
          </cell>
          <cell r="K872">
            <v>1595319</v>
          </cell>
          <cell r="L872">
            <v>0</v>
          </cell>
          <cell r="M872">
            <v>1595</v>
          </cell>
          <cell r="N872">
            <v>319.38279999999997</v>
          </cell>
          <cell r="O872">
            <v>1596914</v>
          </cell>
          <cell r="P872">
            <v>1596914</v>
          </cell>
          <cell r="Q872">
            <v>0</v>
          </cell>
          <cell r="R872" t="str">
            <v>FOUNDATION</v>
          </cell>
          <cell r="S872" t="str">
            <v>april</v>
          </cell>
        </row>
        <row r="873">
          <cell r="A873">
            <v>567</v>
          </cell>
          <cell r="B873">
            <v>1177</v>
          </cell>
          <cell r="C873" t="str">
            <v>FFBQ</v>
          </cell>
          <cell r="D873">
            <v>39176</v>
          </cell>
          <cell r="E873">
            <v>39181</v>
          </cell>
          <cell r="F873" t="str">
            <v>S</v>
          </cell>
          <cell r="G873">
            <v>-25000</v>
          </cell>
          <cell r="H873">
            <v>-33.25</v>
          </cell>
          <cell r="I873">
            <v>-831250</v>
          </cell>
          <cell r="J873">
            <v>83.125</v>
          </cell>
          <cell r="K873">
            <v>-831166.875</v>
          </cell>
          <cell r="L873">
            <v>0</v>
          </cell>
          <cell r="M873">
            <v>1250</v>
          </cell>
          <cell r="N873">
            <v>33.25</v>
          </cell>
          <cell r="O873">
            <v>-831250</v>
          </cell>
          <cell r="P873">
            <v>-754397.5</v>
          </cell>
          <cell r="Q873">
            <v>76852.5</v>
          </cell>
          <cell r="R873" t="str">
            <v>global</v>
          </cell>
          <cell r="S873" t="str">
            <v>april</v>
          </cell>
        </row>
        <row r="874">
          <cell r="A874">
            <v>568</v>
          </cell>
          <cell r="B874">
            <v>1175</v>
          </cell>
          <cell r="C874" t="str">
            <v>acbl</v>
          </cell>
          <cell r="D874">
            <v>39176</v>
          </cell>
          <cell r="E874">
            <v>39181</v>
          </cell>
          <cell r="F874" t="str">
            <v>S</v>
          </cell>
          <cell r="G874">
            <v>-50000</v>
          </cell>
          <cell r="H874">
            <v>-81.224999999999994</v>
          </cell>
          <cell r="I874">
            <v>-4061250</v>
          </cell>
          <cell r="J874">
            <v>406.125</v>
          </cell>
          <cell r="K874">
            <v>-4060843.875</v>
          </cell>
          <cell r="L874">
            <v>0</v>
          </cell>
          <cell r="M874">
            <v>6092</v>
          </cell>
          <cell r="N874">
            <v>81.224999999999994</v>
          </cell>
          <cell r="O874">
            <v>-4061250</v>
          </cell>
          <cell r="P874">
            <v>-3943350</v>
          </cell>
          <cell r="Q874">
            <v>117900</v>
          </cell>
          <cell r="R874" t="str">
            <v>fcel</v>
          </cell>
          <cell r="S874" t="str">
            <v>april</v>
          </cell>
        </row>
        <row r="875">
          <cell r="A875">
            <v>569</v>
          </cell>
          <cell r="B875">
            <v>1174</v>
          </cell>
          <cell r="C875" t="str">
            <v>acbl</v>
          </cell>
          <cell r="D875">
            <v>39176</v>
          </cell>
          <cell r="E875">
            <v>39181</v>
          </cell>
          <cell r="F875" t="str">
            <v>S</v>
          </cell>
          <cell r="G875">
            <v>-100000</v>
          </cell>
          <cell r="H875">
            <v>-81.875</v>
          </cell>
          <cell r="I875">
            <v>-8187500</v>
          </cell>
          <cell r="J875">
            <v>818.75</v>
          </cell>
          <cell r="K875">
            <v>-8186681.25</v>
          </cell>
          <cell r="L875">
            <v>0</v>
          </cell>
          <cell r="M875">
            <v>16375</v>
          </cell>
          <cell r="N875">
            <v>81.875</v>
          </cell>
          <cell r="O875">
            <v>-8187500</v>
          </cell>
          <cell r="P875">
            <v>-7886700</v>
          </cell>
          <cell r="Q875">
            <v>300800</v>
          </cell>
          <cell r="R875" t="str">
            <v>AHL</v>
          </cell>
          <cell r="S875" t="str">
            <v>april</v>
          </cell>
        </row>
        <row r="876">
          <cell r="A876">
            <v>570</v>
          </cell>
          <cell r="B876">
            <v>1178</v>
          </cell>
          <cell r="C876" t="str">
            <v>acbl</v>
          </cell>
          <cell r="D876">
            <v>39176</v>
          </cell>
          <cell r="E876">
            <v>39181</v>
          </cell>
          <cell r="F876" t="str">
            <v>S</v>
          </cell>
          <cell r="G876">
            <v>-25000</v>
          </cell>
          <cell r="H876">
            <v>-82.5</v>
          </cell>
          <cell r="I876">
            <v>-2062500</v>
          </cell>
          <cell r="J876">
            <v>206.25</v>
          </cell>
          <cell r="K876">
            <v>-2062293.75</v>
          </cell>
          <cell r="L876">
            <v>0</v>
          </cell>
          <cell r="M876">
            <v>3095</v>
          </cell>
          <cell r="N876">
            <v>82.5</v>
          </cell>
          <cell r="O876">
            <v>-2062500</v>
          </cell>
          <cell r="P876">
            <v>-1971675</v>
          </cell>
          <cell r="Q876">
            <v>90825</v>
          </cell>
          <cell r="R876" t="str">
            <v>GLOBAL</v>
          </cell>
          <cell r="S876" t="str">
            <v>april</v>
          </cell>
        </row>
        <row r="877">
          <cell r="A877">
            <v>571</v>
          </cell>
          <cell r="B877">
            <v>1176</v>
          </cell>
          <cell r="C877" t="str">
            <v>acbl</v>
          </cell>
          <cell r="D877">
            <v>39176</v>
          </cell>
          <cell r="E877">
            <v>39181</v>
          </cell>
          <cell r="F877" t="str">
            <v>S</v>
          </cell>
          <cell r="G877">
            <v>-25000</v>
          </cell>
          <cell r="H877">
            <v>-80.829800000000006</v>
          </cell>
          <cell r="I877">
            <v>-2020745</v>
          </cell>
          <cell r="J877">
            <v>202.0745</v>
          </cell>
          <cell r="K877">
            <v>-2020542.9254999999</v>
          </cell>
          <cell r="L877">
            <v>0</v>
          </cell>
          <cell r="M877">
            <v>3750</v>
          </cell>
          <cell r="N877">
            <v>80.829800000000006</v>
          </cell>
          <cell r="O877">
            <v>-2020745</v>
          </cell>
          <cell r="P877">
            <v>-1971675</v>
          </cell>
          <cell r="Q877">
            <v>49070</v>
          </cell>
          <cell r="R877" t="str">
            <v>LIVE</v>
          </cell>
          <cell r="S877" t="str">
            <v>april</v>
          </cell>
        </row>
        <row r="878">
          <cell r="A878">
            <v>572</v>
          </cell>
          <cell r="B878">
            <v>1181</v>
          </cell>
          <cell r="C878" t="str">
            <v>PPL(H)</v>
          </cell>
          <cell r="D878">
            <v>39176</v>
          </cell>
          <cell r="E878">
            <v>39181</v>
          </cell>
          <cell r="F878" t="str">
            <v>P</v>
          </cell>
          <cell r="G878">
            <v>10000</v>
          </cell>
          <cell r="H878">
            <v>247</v>
          </cell>
          <cell r="I878">
            <v>2470000</v>
          </cell>
          <cell r="J878">
            <v>494</v>
          </cell>
          <cell r="K878">
            <v>2470494</v>
          </cell>
          <cell r="L878">
            <v>0</v>
          </cell>
          <cell r="M878">
            <v>0</v>
          </cell>
          <cell r="N878">
            <v>247.04939999999999</v>
          </cell>
          <cell r="O878">
            <v>2470494</v>
          </cell>
          <cell r="P878">
            <v>2470494</v>
          </cell>
          <cell r="Q878">
            <v>0</v>
          </cell>
          <cell r="R878" t="str">
            <v>FOUNDATION</v>
          </cell>
          <cell r="S878" t="str">
            <v>april</v>
          </cell>
        </row>
        <row r="879">
          <cell r="A879">
            <v>573</v>
          </cell>
          <cell r="B879">
            <v>1183</v>
          </cell>
          <cell r="C879" t="str">
            <v>acbl</v>
          </cell>
          <cell r="D879">
            <v>39176</v>
          </cell>
          <cell r="E879">
            <v>39181</v>
          </cell>
          <cell r="F879" t="str">
            <v>S</v>
          </cell>
          <cell r="G879">
            <v>-25000</v>
          </cell>
          <cell r="H879">
            <v>-82.3</v>
          </cell>
          <cell r="I879">
            <v>-2057500</v>
          </cell>
          <cell r="J879">
            <v>205.75</v>
          </cell>
          <cell r="K879">
            <v>-2057294.25</v>
          </cell>
          <cell r="L879">
            <v>0</v>
          </cell>
          <cell r="M879">
            <v>3086.25</v>
          </cell>
          <cell r="N879">
            <v>82.3</v>
          </cell>
          <cell r="O879">
            <v>-2057500</v>
          </cell>
          <cell r="P879">
            <v>-1971675</v>
          </cell>
          <cell r="Q879">
            <v>85825</v>
          </cell>
          <cell r="R879" t="str">
            <v>ABA</v>
          </cell>
          <cell r="S879" t="str">
            <v>april</v>
          </cell>
        </row>
        <row r="880">
          <cell r="A880">
            <v>574</v>
          </cell>
          <cell r="B880">
            <v>1179</v>
          </cell>
          <cell r="C880" t="str">
            <v>ffbq</v>
          </cell>
          <cell r="D880">
            <v>39176</v>
          </cell>
          <cell r="E880">
            <v>39181</v>
          </cell>
          <cell r="F880" t="str">
            <v>S</v>
          </cell>
          <cell r="G880">
            <v>-50000</v>
          </cell>
          <cell r="H880">
            <v>-32.85</v>
          </cell>
          <cell r="I880">
            <v>-1642500</v>
          </cell>
          <cell r="J880">
            <v>164.25</v>
          </cell>
          <cell r="K880">
            <v>-1642335.75</v>
          </cell>
          <cell r="L880">
            <v>0</v>
          </cell>
          <cell r="M880">
            <v>2464</v>
          </cell>
          <cell r="N880">
            <v>32.85</v>
          </cell>
          <cell r="O880">
            <v>-1642500</v>
          </cell>
          <cell r="P880">
            <v>-1508795</v>
          </cell>
          <cell r="Q880">
            <v>133705</v>
          </cell>
          <cell r="R880" t="str">
            <v>ABA</v>
          </cell>
          <cell r="S880" t="str">
            <v>april</v>
          </cell>
        </row>
        <row r="881">
          <cell r="A881">
            <v>575</v>
          </cell>
          <cell r="B881">
            <v>1184</v>
          </cell>
          <cell r="C881" t="str">
            <v>ppl</v>
          </cell>
          <cell r="D881">
            <v>39176</v>
          </cell>
          <cell r="E881">
            <v>39181</v>
          </cell>
          <cell r="F881" t="str">
            <v>S</v>
          </cell>
          <cell r="G881">
            <v>-20000</v>
          </cell>
          <cell r="H881">
            <v>-249</v>
          </cell>
          <cell r="I881">
            <v>-4980000</v>
          </cell>
          <cell r="J881">
            <v>498</v>
          </cell>
          <cell r="K881">
            <v>-4979502</v>
          </cell>
          <cell r="L881">
            <v>0</v>
          </cell>
          <cell r="M881">
            <v>4980</v>
          </cell>
          <cell r="N881">
            <v>249</v>
          </cell>
          <cell r="O881">
            <v>-4980000</v>
          </cell>
          <cell r="P881">
            <v>-5089466</v>
          </cell>
          <cell r="Q881">
            <v>-109466</v>
          </cell>
          <cell r="R881" t="str">
            <v>foundation</v>
          </cell>
          <cell r="S881" t="str">
            <v>april</v>
          </cell>
        </row>
        <row r="882">
          <cell r="A882">
            <v>576</v>
          </cell>
          <cell r="B882">
            <v>1184</v>
          </cell>
          <cell r="C882" t="str">
            <v>PPL(H)</v>
          </cell>
          <cell r="D882">
            <v>39176</v>
          </cell>
          <cell r="E882">
            <v>39181</v>
          </cell>
          <cell r="F882" t="str">
            <v>S</v>
          </cell>
          <cell r="G882">
            <v>-10000</v>
          </cell>
          <cell r="H882">
            <v>-249</v>
          </cell>
          <cell r="I882">
            <v>-2490000</v>
          </cell>
          <cell r="J882">
            <v>249</v>
          </cell>
          <cell r="K882">
            <v>-2489751</v>
          </cell>
          <cell r="L882">
            <v>0</v>
          </cell>
          <cell r="M882">
            <v>2490</v>
          </cell>
          <cell r="N882">
            <v>249</v>
          </cell>
          <cell r="O882">
            <v>-2490000</v>
          </cell>
          <cell r="P882">
            <v>-2470494</v>
          </cell>
          <cell r="Q882">
            <v>19506</v>
          </cell>
          <cell r="R882" t="str">
            <v>foundation</v>
          </cell>
          <cell r="S882" t="str">
            <v>april</v>
          </cell>
        </row>
        <row r="883">
          <cell r="A883">
            <v>577</v>
          </cell>
          <cell r="B883">
            <v>1190</v>
          </cell>
          <cell r="C883" t="str">
            <v>NBP</v>
          </cell>
          <cell r="D883">
            <v>39177</v>
          </cell>
          <cell r="E883">
            <v>39182</v>
          </cell>
          <cell r="F883" t="str">
            <v>P</v>
          </cell>
          <cell r="G883">
            <v>25000</v>
          </cell>
          <cell r="H883">
            <v>240.35</v>
          </cell>
          <cell r="I883">
            <v>6008750</v>
          </cell>
          <cell r="J883">
            <v>1201.75</v>
          </cell>
          <cell r="K883">
            <v>6009951.75</v>
          </cell>
          <cell r="L883">
            <v>0</v>
          </cell>
          <cell r="M883">
            <v>6008.75</v>
          </cell>
          <cell r="N883">
            <v>240.63842</v>
          </cell>
          <cell r="O883">
            <v>6015960.5</v>
          </cell>
          <cell r="P883">
            <v>6015960.5</v>
          </cell>
          <cell r="Q883">
            <v>0</v>
          </cell>
          <cell r="R883" t="str">
            <v>AAH</v>
          </cell>
          <cell r="S883" t="str">
            <v>april</v>
          </cell>
        </row>
        <row r="884">
          <cell r="A884">
            <v>578</v>
          </cell>
          <cell r="B884">
            <v>1194</v>
          </cell>
          <cell r="C884" t="str">
            <v>PPL(h)</v>
          </cell>
          <cell r="D884">
            <v>39177</v>
          </cell>
          <cell r="E884">
            <v>39182</v>
          </cell>
          <cell r="F884" t="str">
            <v>P</v>
          </cell>
          <cell r="G884">
            <v>20000</v>
          </cell>
          <cell r="H884">
            <v>247</v>
          </cell>
          <cell r="I884">
            <v>4940000</v>
          </cell>
          <cell r="J884">
            <v>988</v>
          </cell>
          <cell r="K884">
            <v>4940988</v>
          </cell>
          <cell r="L884">
            <v>0</v>
          </cell>
          <cell r="M884">
            <v>0</v>
          </cell>
          <cell r="N884">
            <v>247.04939999999999</v>
          </cell>
          <cell r="O884">
            <v>4940988</v>
          </cell>
          <cell r="P884">
            <v>4940988</v>
          </cell>
          <cell r="Q884">
            <v>0</v>
          </cell>
          <cell r="R884" t="str">
            <v>GROWTH</v>
          </cell>
          <cell r="S884" t="str">
            <v>april</v>
          </cell>
        </row>
        <row r="885">
          <cell r="A885">
            <v>579</v>
          </cell>
          <cell r="B885">
            <v>1191</v>
          </cell>
          <cell r="C885" t="str">
            <v>NBP</v>
          </cell>
          <cell r="D885">
            <v>39177</v>
          </cell>
          <cell r="E885">
            <v>39182</v>
          </cell>
          <cell r="F885" t="str">
            <v>P</v>
          </cell>
          <cell r="G885">
            <v>10000</v>
          </cell>
          <cell r="H885">
            <v>240.5</v>
          </cell>
          <cell r="I885">
            <v>2405000</v>
          </cell>
          <cell r="J885">
            <v>481</v>
          </cell>
          <cell r="K885">
            <v>2405481</v>
          </cell>
          <cell r="L885">
            <v>0</v>
          </cell>
          <cell r="M885">
            <v>2405</v>
          </cell>
          <cell r="N885">
            <v>240.7886</v>
          </cell>
          <cell r="O885">
            <v>2407886</v>
          </cell>
          <cell r="P885">
            <v>2407886</v>
          </cell>
          <cell r="Q885">
            <v>0</v>
          </cell>
          <cell r="R885" t="str">
            <v>FOUNDATION</v>
          </cell>
          <cell r="S885" t="str">
            <v>april</v>
          </cell>
        </row>
        <row r="886">
          <cell r="A886">
            <v>580</v>
          </cell>
          <cell r="B886">
            <v>1197</v>
          </cell>
          <cell r="C886" t="str">
            <v>NBP</v>
          </cell>
          <cell r="D886">
            <v>39177</v>
          </cell>
          <cell r="E886">
            <v>39182</v>
          </cell>
          <cell r="F886" t="str">
            <v>P</v>
          </cell>
          <cell r="G886">
            <v>10000</v>
          </cell>
          <cell r="H886">
            <v>240.625</v>
          </cell>
          <cell r="I886">
            <v>2406250</v>
          </cell>
          <cell r="J886">
            <v>481.25</v>
          </cell>
          <cell r="K886">
            <v>2406731.25</v>
          </cell>
          <cell r="L886">
            <v>0</v>
          </cell>
          <cell r="M886">
            <v>2406.5</v>
          </cell>
          <cell r="N886">
            <v>240.91377499999999</v>
          </cell>
          <cell r="O886">
            <v>2409137.75</v>
          </cell>
          <cell r="P886">
            <v>2409137.75</v>
          </cell>
          <cell r="Q886">
            <v>0</v>
          </cell>
          <cell r="R886" t="str">
            <v>GLOBAL</v>
          </cell>
          <cell r="S886" t="str">
            <v>april</v>
          </cell>
        </row>
        <row r="887">
          <cell r="A887">
            <v>581</v>
          </cell>
          <cell r="B887">
            <v>1193</v>
          </cell>
          <cell r="C887" t="str">
            <v>NBP</v>
          </cell>
          <cell r="D887">
            <v>39177</v>
          </cell>
          <cell r="E887">
            <v>39182</v>
          </cell>
          <cell r="F887" t="str">
            <v>P</v>
          </cell>
          <cell r="G887">
            <v>65000</v>
          </cell>
          <cell r="H887">
            <v>240.90384615384616</v>
          </cell>
          <cell r="I887">
            <v>15658750</v>
          </cell>
          <cell r="J887">
            <v>3131.75</v>
          </cell>
          <cell r="K887">
            <v>15661881.75</v>
          </cell>
          <cell r="L887">
            <v>0</v>
          </cell>
          <cell r="M887">
            <v>23488.13</v>
          </cell>
          <cell r="N887">
            <v>241.31338276923077</v>
          </cell>
          <cell r="O887">
            <v>15685369.880000001</v>
          </cell>
          <cell r="P887">
            <v>15685369.880000001</v>
          </cell>
          <cell r="Q887">
            <v>0</v>
          </cell>
          <cell r="R887" t="str">
            <v>FNE</v>
          </cell>
          <cell r="S887" t="str">
            <v>april</v>
          </cell>
        </row>
        <row r="888">
          <cell r="A888">
            <v>582</v>
          </cell>
          <cell r="B888">
            <v>1193</v>
          </cell>
          <cell r="C888" t="str">
            <v>NBP(H)</v>
          </cell>
          <cell r="D888">
            <v>39177</v>
          </cell>
          <cell r="E888">
            <v>39182</v>
          </cell>
          <cell r="F888" t="str">
            <v>P</v>
          </cell>
          <cell r="G888">
            <v>75000</v>
          </cell>
          <cell r="H888">
            <v>240.36266666666666</v>
          </cell>
          <cell r="I888">
            <v>18027200</v>
          </cell>
          <cell r="J888">
            <v>3605.44</v>
          </cell>
          <cell r="K888">
            <v>18030805.440000001</v>
          </cell>
          <cell r="L888">
            <v>0</v>
          </cell>
          <cell r="M888">
            <v>36054.400000000001</v>
          </cell>
          <cell r="N888">
            <v>240.89146453333333</v>
          </cell>
          <cell r="O888">
            <v>18066859.84</v>
          </cell>
          <cell r="P888">
            <v>18066859.84</v>
          </cell>
          <cell r="Q888">
            <v>0</v>
          </cell>
          <cell r="R888" t="str">
            <v>AHL</v>
          </cell>
          <cell r="S888" t="str">
            <v>april</v>
          </cell>
        </row>
        <row r="889">
          <cell r="A889">
            <v>583</v>
          </cell>
          <cell r="B889">
            <v>1189</v>
          </cell>
          <cell r="C889" t="str">
            <v>acbl</v>
          </cell>
          <cell r="D889">
            <v>39177</v>
          </cell>
          <cell r="E889">
            <v>39182</v>
          </cell>
          <cell r="F889" t="str">
            <v>S</v>
          </cell>
          <cell r="G889">
            <v>-50000</v>
          </cell>
          <cell r="H889">
            <v>-82.875</v>
          </cell>
          <cell r="I889">
            <v>-4143750</v>
          </cell>
          <cell r="J889">
            <v>414.375</v>
          </cell>
          <cell r="K889">
            <v>-4143335.625</v>
          </cell>
          <cell r="L889">
            <v>0</v>
          </cell>
          <cell r="M889">
            <v>6215</v>
          </cell>
          <cell r="N889">
            <v>82.875</v>
          </cell>
          <cell r="O889">
            <v>-4143750</v>
          </cell>
          <cell r="P889">
            <v>-3943355</v>
          </cell>
          <cell r="Q889">
            <v>200395</v>
          </cell>
          <cell r="R889" t="str">
            <v>finex</v>
          </cell>
          <cell r="S889" t="str">
            <v>april</v>
          </cell>
        </row>
        <row r="890">
          <cell r="A890">
            <v>584</v>
          </cell>
          <cell r="B890">
            <v>1192</v>
          </cell>
          <cell r="C890" t="str">
            <v>engro</v>
          </cell>
          <cell r="D890">
            <v>39177</v>
          </cell>
          <cell r="E890">
            <v>39182</v>
          </cell>
          <cell r="F890" t="str">
            <v>S</v>
          </cell>
          <cell r="G890">
            <v>-5000</v>
          </cell>
          <cell r="H890">
            <v>-190</v>
          </cell>
          <cell r="I890">
            <v>-950000</v>
          </cell>
          <cell r="J890">
            <v>95</v>
          </cell>
          <cell r="K890">
            <v>-949905</v>
          </cell>
          <cell r="L890">
            <v>0</v>
          </cell>
          <cell r="M890">
            <v>950</v>
          </cell>
          <cell r="N890">
            <v>190</v>
          </cell>
          <cell r="O890">
            <v>-950000</v>
          </cell>
          <cell r="P890">
            <v>-946134</v>
          </cell>
          <cell r="Q890">
            <v>3866</v>
          </cell>
          <cell r="R890" t="str">
            <v>fne</v>
          </cell>
          <cell r="S890" t="str">
            <v>april</v>
          </cell>
        </row>
        <row r="891">
          <cell r="A891">
            <v>585</v>
          </cell>
          <cell r="B891">
            <v>1195</v>
          </cell>
          <cell r="C891" t="str">
            <v>PPL(h)</v>
          </cell>
          <cell r="D891">
            <v>39177</v>
          </cell>
          <cell r="E891">
            <v>39182</v>
          </cell>
          <cell r="F891" t="str">
            <v>S</v>
          </cell>
          <cell r="G891">
            <v>-20000</v>
          </cell>
          <cell r="H891">
            <v>-249</v>
          </cell>
          <cell r="I891">
            <v>-4980000</v>
          </cell>
          <cell r="J891">
            <v>498</v>
          </cell>
          <cell r="K891">
            <v>-4979502</v>
          </cell>
          <cell r="L891">
            <v>0</v>
          </cell>
          <cell r="M891">
            <v>4980</v>
          </cell>
          <cell r="N891">
            <v>249</v>
          </cell>
          <cell r="O891">
            <v>-4980000</v>
          </cell>
          <cell r="P891">
            <v>-4940988</v>
          </cell>
          <cell r="Q891">
            <v>39012</v>
          </cell>
          <cell r="R891" t="str">
            <v>GROWTH</v>
          </cell>
          <cell r="S891" t="str">
            <v>april</v>
          </cell>
        </row>
        <row r="892">
          <cell r="A892">
            <v>586</v>
          </cell>
          <cell r="B892">
            <v>1196</v>
          </cell>
          <cell r="C892" t="str">
            <v>PPL</v>
          </cell>
          <cell r="D892">
            <v>39177</v>
          </cell>
          <cell r="E892">
            <v>39182</v>
          </cell>
          <cell r="F892" t="str">
            <v>S</v>
          </cell>
          <cell r="G892">
            <v>-10000</v>
          </cell>
          <cell r="H892">
            <v>-250</v>
          </cell>
          <cell r="I892">
            <v>-2500000</v>
          </cell>
          <cell r="J892">
            <v>250</v>
          </cell>
          <cell r="K892">
            <v>-2499750</v>
          </cell>
          <cell r="L892">
            <v>0</v>
          </cell>
          <cell r="M892">
            <v>2500</v>
          </cell>
          <cell r="N892">
            <v>250</v>
          </cell>
          <cell r="O892">
            <v>-2500000</v>
          </cell>
          <cell r="P892">
            <v>-2544733</v>
          </cell>
          <cell r="Q892">
            <v>-44733</v>
          </cell>
          <cell r="R892" t="str">
            <v>GROWTH</v>
          </cell>
          <cell r="S892" t="str">
            <v>april</v>
          </cell>
        </row>
        <row r="893">
          <cell r="A893">
            <v>587</v>
          </cell>
          <cell r="B893">
            <v>1193</v>
          </cell>
          <cell r="C893" t="str">
            <v>POL(h)</v>
          </cell>
          <cell r="D893">
            <v>39177</v>
          </cell>
          <cell r="E893">
            <v>39182</v>
          </cell>
          <cell r="F893" t="str">
            <v>P</v>
          </cell>
          <cell r="G893">
            <v>10000</v>
          </cell>
          <cell r="H893">
            <v>318.5</v>
          </cell>
          <cell r="I893">
            <v>3185000</v>
          </cell>
          <cell r="J893">
            <v>637</v>
          </cell>
          <cell r="K893">
            <v>3185637</v>
          </cell>
          <cell r="L893">
            <v>0</v>
          </cell>
          <cell r="M893">
            <v>0</v>
          </cell>
          <cell r="N893">
            <v>318.56369999999998</v>
          </cell>
          <cell r="O893">
            <v>3185637</v>
          </cell>
          <cell r="P893">
            <v>3185637</v>
          </cell>
          <cell r="Q893">
            <v>0</v>
          </cell>
          <cell r="R893" t="str">
            <v>LIVE</v>
          </cell>
          <cell r="S893" t="str">
            <v>april</v>
          </cell>
        </row>
        <row r="894">
          <cell r="A894">
            <v>588</v>
          </cell>
          <cell r="B894">
            <v>1187</v>
          </cell>
          <cell r="C894" t="str">
            <v>POL(h)</v>
          </cell>
          <cell r="D894">
            <v>39177</v>
          </cell>
          <cell r="E894">
            <v>39182</v>
          </cell>
          <cell r="F894" t="str">
            <v>S</v>
          </cell>
          <cell r="G894">
            <v>-10000</v>
          </cell>
          <cell r="H894">
            <v>-320.5</v>
          </cell>
          <cell r="I894">
            <v>-3205000</v>
          </cell>
          <cell r="J894">
            <v>320.5</v>
          </cell>
          <cell r="K894">
            <v>-3204679.5</v>
          </cell>
          <cell r="L894">
            <v>0</v>
          </cell>
          <cell r="M894">
            <v>1000</v>
          </cell>
          <cell r="N894">
            <v>320.5</v>
          </cell>
          <cell r="O894">
            <v>-3205000</v>
          </cell>
          <cell r="P894">
            <v>-3190552</v>
          </cell>
          <cell r="Q894">
            <v>14448</v>
          </cell>
          <cell r="R894" t="str">
            <v>LIVE</v>
          </cell>
          <cell r="S894" t="str">
            <v>april</v>
          </cell>
        </row>
        <row r="895">
          <cell r="A895">
            <v>589</v>
          </cell>
          <cell r="B895">
            <v>1188</v>
          </cell>
          <cell r="C895" t="str">
            <v>acbl</v>
          </cell>
          <cell r="D895">
            <v>39177</v>
          </cell>
          <cell r="E895">
            <v>39182</v>
          </cell>
          <cell r="F895" t="str">
            <v>S</v>
          </cell>
          <cell r="G895">
            <v>-25000</v>
          </cell>
          <cell r="H895">
            <v>-83</v>
          </cell>
          <cell r="I895">
            <v>-2075000</v>
          </cell>
          <cell r="J895">
            <v>207.5</v>
          </cell>
          <cell r="K895">
            <v>-2074792.5</v>
          </cell>
          <cell r="L895">
            <v>0</v>
          </cell>
          <cell r="M895">
            <v>3112.5</v>
          </cell>
          <cell r="N895">
            <v>83</v>
          </cell>
          <cell r="O895">
            <v>-2075000</v>
          </cell>
          <cell r="P895">
            <v>-1971675</v>
          </cell>
          <cell r="Q895">
            <v>103325</v>
          </cell>
          <cell r="R895" t="str">
            <v>LIVE</v>
          </cell>
          <cell r="S895" t="str">
            <v>april</v>
          </cell>
        </row>
        <row r="896">
          <cell r="A896">
            <v>590</v>
          </cell>
          <cell r="B896">
            <v>1208</v>
          </cell>
          <cell r="C896" t="str">
            <v>ffbq</v>
          </cell>
          <cell r="D896">
            <v>39178</v>
          </cell>
          <cell r="E896">
            <v>39183</v>
          </cell>
          <cell r="F896" t="str">
            <v>S</v>
          </cell>
          <cell r="G896">
            <v>-25000</v>
          </cell>
          <cell r="H896">
            <v>-33.75</v>
          </cell>
          <cell r="I896">
            <v>-843750</v>
          </cell>
          <cell r="J896">
            <v>84.375</v>
          </cell>
          <cell r="K896">
            <v>-843665.625</v>
          </cell>
          <cell r="L896">
            <v>0</v>
          </cell>
          <cell r="M896">
            <v>1265.75</v>
          </cell>
          <cell r="N896">
            <v>33.75</v>
          </cell>
          <cell r="O896">
            <v>-843750</v>
          </cell>
          <cell r="P896">
            <v>-754397.5</v>
          </cell>
          <cell r="Q896">
            <v>89352.5</v>
          </cell>
          <cell r="R896" t="str">
            <v>aah</v>
          </cell>
          <cell r="S896" t="str">
            <v>april</v>
          </cell>
        </row>
        <row r="897">
          <cell r="A897">
            <v>591</v>
          </cell>
          <cell r="B897">
            <v>1200</v>
          </cell>
          <cell r="C897" t="str">
            <v>acbl</v>
          </cell>
          <cell r="D897">
            <v>39178</v>
          </cell>
          <cell r="E897">
            <v>39183</v>
          </cell>
          <cell r="F897" t="str">
            <v>S</v>
          </cell>
          <cell r="G897">
            <v>-50000</v>
          </cell>
          <cell r="H897">
            <v>-83.75</v>
          </cell>
          <cell r="I897">
            <v>-4187500</v>
          </cell>
          <cell r="J897">
            <v>418.75</v>
          </cell>
          <cell r="K897">
            <v>-4187081.25</v>
          </cell>
          <cell r="L897">
            <v>0</v>
          </cell>
          <cell r="M897">
            <v>4187.5</v>
          </cell>
          <cell r="N897">
            <v>83.75</v>
          </cell>
          <cell r="O897">
            <v>-4187500</v>
          </cell>
          <cell r="P897">
            <v>-3943355</v>
          </cell>
          <cell r="Q897">
            <v>244145</v>
          </cell>
          <cell r="R897" t="str">
            <v>ifsl</v>
          </cell>
          <cell r="S897" t="str">
            <v>april</v>
          </cell>
        </row>
        <row r="898">
          <cell r="A898">
            <v>592</v>
          </cell>
          <cell r="B898">
            <v>1201</v>
          </cell>
          <cell r="C898" t="str">
            <v>engro</v>
          </cell>
          <cell r="D898">
            <v>39178</v>
          </cell>
          <cell r="E898">
            <v>39183</v>
          </cell>
          <cell r="F898" t="str">
            <v>S</v>
          </cell>
          <cell r="G898">
            <v>-15000</v>
          </cell>
          <cell r="H898">
            <v>-192</v>
          </cell>
          <cell r="I898">
            <v>-2880000</v>
          </cell>
          <cell r="J898">
            <v>288</v>
          </cell>
          <cell r="K898">
            <v>-2879712</v>
          </cell>
          <cell r="L898">
            <v>0</v>
          </cell>
          <cell r="M898">
            <v>2880</v>
          </cell>
          <cell r="N898">
            <v>192</v>
          </cell>
          <cell r="O898">
            <v>-2880000</v>
          </cell>
          <cell r="P898">
            <v>-2838402</v>
          </cell>
          <cell r="Q898">
            <v>41598</v>
          </cell>
          <cell r="R898" t="str">
            <v>fne</v>
          </cell>
          <cell r="S898" t="str">
            <v>april</v>
          </cell>
        </row>
        <row r="899">
          <cell r="A899">
            <v>593</v>
          </cell>
          <cell r="B899">
            <v>1206</v>
          </cell>
          <cell r="C899" t="str">
            <v>PPL(h)</v>
          </cell>
          <cell r="D899">
            <v>39178</v>
          </cell>
          <cell r="E899">
            <v>39183</v>
          </cell>
          <cell r="F899" t="str">
            <v>P</v>
          </cell>
          <cell r="G899">
            <v>40000</v>
          </cell>
          <cell r="H899">
            <v>254.5</v>
          </cell>
          <cell r="I899">
            <v>10180000</v>
          </cell>
          <cell r="J899">
            <v>2036</v>
          </cell>
          <cell r="K899">
            <v>10182036</v>
          </cell>
          <cell r="L899">
            <v>0</v>
          </cell>
          <cell r="M899">
            <v>0</v>
          </cell>
          <cell r="N899">
            <v>254.55090000000001</v>
          </cell>
          <cell r="O899">
            <v>10182036</v>
          </cell>
          <cell r="P899">
            <v>10182036</v>
          </cell>
          <cell r="Q899">
            <v>0</v>
          </cell>
          <cell r="R899" t="str">
            <v>FINEX</v>
          </cell>
          <cell r="S899" t="str">
            <v>april</v>
          </cell>
        </row>
        <row r="900">
          <cell r="A900">
            <v>594</v>
          </cell>
          <cell r="B900">
            <v>1204</v>
          </cell>
          <cell r="C900" t="str">
            <v>NBP(h)</v>
          </cell>
          <cell r="D900">
            <v>39178</v>
          </cell>
          <cell r="E900">
            <v>39183</v>
          </cell>
          <cell r="F900" t="str">
            <v>P</v>
          </cell>
          <cell r="G900">
            <v>10000</v>
          </cell>
          <cell r="H900">
            <v>243</v>
          </cell>
          <cell r="I900">
            <v>2430000</v>
          </cell>
          <cell r="J900">
            <v>486</v>
          </cell>
          <cell r="K900">
            <v>2430486</v>
          </cell>
          <cell r="L900">
            <v>0</v>
          </cell>
          <cell r="M900">
            <v>0</v>
          </cell>
          <cell r="N900">
            <v>243.04859999999999</v>
          </cell>
          <cell r="O900">
            <v>2430486</v>
          </cell>
          <cell r="P900">
            <v>2430486</v>
          </cell>
          <cell r="Q900">
            <v>0</v>
          </cell>
          <cell r="R900" t="str">
            <v>FNE</v>
          </cell>
          <cell r="S900" t="str">
            <v>april</v>
          </cell>
        </row>
        <row r="901">
          <cell r="A901">
            <v>595</v>
          </cell>
          <cell r="B901">
            <v>1203</v>
          </cell>
          <cell r="C901" t="str">
            <v>NBP(h)</v>
          </cell>
          <cell r="D901">
            <v>39178</v>
          </cell>
          <cell r="E901">
            <v>39183</v>
          </cell>
          <cell r="F901" t="str">
            <v>S</v>
          </cell>
          <cell r="G901">
            <v>-85000</v>
          </cell>
          <cell r="H901">
            <v>-244.64444705882352</v>
          </cell>
          <cell r="I901">
            <v>-20794778</v>
          </cell>
          <cell r="J901">
            <v>2079.4778000000001</v>
          </cell>
          <cell r="K901">
            <v>-20792698.5222</v>
          </cell>
          <cell r="L901">
            <v>0</v>
          </cell>
          <cell r="M901">
            <v>31192.17</v>
          </cell>
          <cell r="N901">
            <v>244.64444705882352</v>
          </cell>
          <cell r="O901">
            <v>-20794778</v>
          </cell>
          <cell r="P901">
            <v>-19744369.5</v>
          </cell>
          <cell r="Q901">
            <v>1050408.5</v>
          </cell>
          <cell r="R901" t="str">
            <v>fne</v>
          </cell>
          <cell r="S901" t="str">
            <v>april</v>
          </cell>
        </row>
        <row r="902">
          <cell r="A902">
            <v>596</v>
          </cell>
          <cell r="B902">
            <v>1203</v>
          </cell>
          <cell r="C902" t="str">
            <v>NBP</v>
          </cell>
          <cell r="D902">
            <v>39178</v>
          </cell>
          <cell r="E902">
            <v>39183</v>
          </cell>
          <cell r="F902" t="str">
            <v>S</v>
          </cell>
          <cell r="G902">
            <v>-5000</v>
          </cell>
          <cell r="H902">
            <v>-244.64439999999999</v>
          </cell>
          <cell r="I902">
            <v>-1223222</v>
          </cell>
          <cell r="J902">
            <v>122.32220000000001</v>
          </cell>
          <cell r="K902">
            <v>-1223099.6777999999</v>
          </cell>
          <cell r="L902">
            <v>0</v>
          </cell>
          <cell r="M902">
            <v>1834.83</v>
          </cell>
          <cell r="N902">
            <v>244.64439999999999</v>
          </cell>
          <cell r="O902">
            <v>-1223222</v>
          </cell>
          <cell r="P902">
            <v>-1197698</v>
          </cell>
          <cell r="Q902">
            <v>25524</v>
          </cell>
          <cell r="R902" t="str">
            <v>fne</v>
          </cell>
          <cell r="S902" t="str">
            <v>april</v>
          </cell>
        </row>
        <row r="903">
          <cell r="A903">
            <v>597</v>
          </cell>
          <cell r="B903">
            <v>1207</v>
          </cell>
          <cell r="C903" t="str">
            <v>PPL(h)</v>
          </cell>
          <cell r="D903">
            <v>39178</v>
          </cell>
          <cell r="E903">
            <v>39183</v>
          </cell>
          <cell r="F903" t="str">
            <v>S</v>
          </cell>
          <cell r="G903">
            <v>-40000</v>
          </cell>
          <cell r="H903">
            <v>-256.5</v>
          </cell>
          <cell r="I903">
            <v>-10260000</v>
          </cell>
          <cell r="J903">
            <v>1026</v>
          </cell>
          <cell r="K903">
            <v>-10258974</v>
          </cell>
          <cell r="L903">
            <v>0</v>
          </cell>
          <cell r="M903">
            <v>10260</v>
          </cell>
          <cell r="N903">
            <v>256.5</v>
          </cell>
          <cell r="O903">
            <v>-10260000</v>
          </cell>
          <cell r="P903">
            <v>-10182036</v>
          </cell>
          <cell r="Q903">
            <v>77964</v>
          </cell>
          <cell r="R903" t="str">
            <v>FINEX</v>
          </cell>
          <cell r="S903" t="str">
            <v>april</v>
          </cell>
        </row>
        <row r="904">
          <cell r="A904">
            <v>598</v>
          </cell>
          <cell r="B904">
            <v>1207</v>
          </cell>
          <cell r="C904" t="str">
            <v>PPL</v>
          </cell>
          <cell r="D904">
            <v>39178</v>
          </cell>
          <cell r="E904">
            <v>39183</v>
          </cell>
          <cell r="F904" t="str">
            <v>S</v>
          </cell>
          <cell r="G904">
            <v>-20000</v>
          </cell>
          <cell r="H904">
            <v>-255</v>
          </cell>
          <cell r="I904">
            <v>-5100000</v>
          </cell>
          <cell r="J904">
            <v>510</v>
          </cell>
          <cell r="K904">
            <v>-5099490</v>
          </cell>
          <cell r="L904">
            <v>0</v>
          </cell>
          <cell r="M904">
            <v>10260</v>
          </cell>
          <cell r="N904">
            <v>255</v>
          </cell>
          <cell r="O904">
            <v>-5100000</v>
          </cell>
          <cell r="P904">
            <v>-5089466</v>
          </cell>
          <cell r="Q904">
            <v>10534</v>
          </cell>
          <cell r="R904" t="str">
            <v>FINEX</v>
          </cell>
          <cell r="S904" t="str">
            <v>april</v>
          </cell>
        </row>
        <row r="905">
          <cell r="A905">
            <v>599</v>
          </cell>
          <cell r="B905">
            <v>1214</v>
          </cell>
          <cell r="C905" t="str">
            <v>PPL(h)</v>
          </cell>
          <cell r="D905">
            <v>39181</v>
          </cell>
          <cell r="E905">
            <v>39184</v>
          </cell>
          <cell r="F905" t="str">
            <v>P</v>
          </cell>
          <cell r="G905">
            <v>20000</v>
          </cell>
          <cell r="H905">
            <v>253</v>
          </cell>
          <cell r="I905">
            <v>5060000</v>
          </cell>
          <cell r="J905">
            <v>1012</v>
          </cell>
          <cell r="K905">
            <v>5061012</v>
          </cell>
          <cell r="L905">
            <v>0</v>
          </cell>
          <cell r="M905">
            <v>7590</v>
          </cell>
          <cell r="N905">
            <v>253.43010000000001</v>
          </cell>
          <cell r="O905">
            <v>5068602</v>
          </cell>
          <cell r="P905">
            <v>5068602</v>
          </cell>
          <cell r="Q905">
            <v>0</v>
          </cell>
          <cell r="R905" t="str">
            <v>FINEX</v>
          </cell>
          <cell r="S905" t="str">
            <v>april</v>
          </cell>
        </row>
        <row r="906">
          <cell r="A906">
            <v>600</v>
          </cell>
          <cell r="B906">
            <v>1215</v>
          </cell>
          <cell r="C906" t="str">
            <v>NBP(h)</v>
          </cell>
          <cell r="D906">
            <v>39181</v>
          </cell>
          <cell r="E906">
            <v>39184</v>
          </cell>
          <cell r="F906" t="str">
            <v>P</v>
          </cell>
          <cell r="G906">
            <v>50000</v>
          </cell>
          <cell r="H906">
            <v>242.5</v>
          </cell>
          <cell r="I906">
            <v>12125000</v>
          </cell>
          <cell r="J906">
            <v>2425</v>
          </cell>
          <cell r="K906">
            <v>12127425</v>
          </cell>
          <cell r="L906">
            <v>0</v>
          </cell>
          <cell r="M906">
            <v>0</v>
          </cell>
          <cell r="N906">
            <v>242.54849999999999</v>
          </cell>
          <cell r="O906">
            <v>12127425</v>
          </cell>
          <cell r="P906">
            <v>12127425</v>
          </cell>
          <cell r="Q906">
            <v>0</v>
          </cell>
          <cell r="R906" t="str">
            <v>finex</v>
          </cell>
          <cell r="S906" t="str">
            <v>april</v>
          </cell>
        </row>
        <row r="907">
          <cell r="A907">
            <v>601</v>
          </cell>
          <cell r="B907">
            <v>1216</v>
          </cell>
          <cell r="C907" t="str">
            <v>NBP(h)</v>
          </cell>
          <cell r="D907">
            <v>39181</v>
          </cell>
          <cell r="E907">
            <v>39184</v>
          </cell>
          <cell r="F907" t="str">
            <v>S</v>
          </cell>
          <cell r="G907">
            <v>-50000</v>
          </cell>
          <cell r="H907">
            <v>-244.5</v>
          </cell>
          <cell r="I907">
            <v>-12225000</v>
          </cell>
          <cell r="J907">
            <v>1222.5</v>
          </cell>
          <cell r="K907">
            <v>-12223777.5</v>
          </cell>
          <cell r="L907">
            <v>0</v>
          </cell>
          <cell r="M907">
            <v>12225</v>
          </cell>
          <cell r="N907">
            <v>244.5</v>
          </cell>
          <cell r="O907">
            <v>-12225000</v>
          </cell>
          <cell r="P907">
            <v>-11694505</v>
          </cell>
          <cell r="Q907">
            <v>530495</v>
          </cell>
          <cell r="R907" t="str">
            <v>FINEX</v>
          </cell>
          <cell r="S907" t="str">
            <v>april</v>
          </cell>
        </row>
        <row r="908">
          <cell r="A908">
            <v>602</v>
          </cell>
          <cell r="B908">
            <v>1212</v>
          </cell>
          <cell r="C908" t="str">
            <v>acbl</v>
          </cell>
          <cell r="D908">
            <v>39181</v>
          </cell>
          <cell r="E908">
            <v>39184</v>
          </cell>
          <cell r="F908" t="str">
            <v>S</v>
          </cell>
          <cell r="G908">
            <v>-70000</v>
          </cell>
          <cell r="H908">
            <v>-83.928571428571431</v>
          </cell>
          <cell r="I908">
            <v>-5875000</v>
          </cell>
          <cell r="J908">
            <v>587.5</v>
          </cell>
          <cell r="K908">
            <v>-5874412.5</v>
          </cell>
          <cell r="L908">
            <v>0</v>
          </cell>
          <cell r="M908">
            <v>8815</v>
          </cell>
          <cell r="N908">
            <v>83.928571428571431</v>
          </cell>
          <cell r="O908">
            <v>-5875000</v>
          </cell>
          <cell r="P908">
            <v>-5520690</v>
          </cell>
          <cell r="Q908">
            <v>354310</v>
          </cell>
          <cell r="R908" t="str">
            <v>FOUNDATION</v>
          </cell>
          <cell r="S908" t="str">
            <v>april</v>
          </cell>
        </row>
        <row r="909">
          <cell r="A909">
            <v>603</v>
          </cell>
          <cell r="B909">
            <v>1213</v>
          </cell>
          <cell r="C909" t="str">
            <v>FFBQ</v>
          </cell>
          <cell r="D909">
            <v>39181</v>
          </cell>
          <cell r="E909">
            <v>39184</v>
          </cell>
          <cell r="F909" t="str">
            <v>S</v>
          </cell>
          <cell r="G909">
            <v>-50000</v>
          </cell>
          <cell r="H909">
            <v>-33.875</v>
          </cell>
          <cell r="I909">
            <v>-1693750</v>
          </cell>
          <cell r="J909">
            <v>169.375</v>
          </cell>
          <cell r="K909">
            <v>-1693580.625</v>
          </cell>
          <cell r="L909">
            <v>0</v>
          </cell>
          <cell r="M909">
            <v>2500</v>
          </cell>
          <cell r="N909">
            <v>33.875</v>
          </cell>
          <cell r="O909">
            <v>-1693750</v>
          </cell>
          <cell r="P909">
            <v>-1508795</v>
          </cell>
          <cell r="Q909">
            <v>184955</v>
          </cell>
          <cell r="R909" t="str">
            <v>GROWTH</v>
          </cell>
          <cell r="S909" t="str">
            <v>april</v>
          </cell>
        </row>
        <row r="910">
          <cell r="A910">
            <v>604</v>
          </cell>
          <cell r="B910">
            <v>1217</v>
          </cell>
          <cell r="C910" t="str">
            <v>PPL</v>
          </cell>
          <cell r="D910">
            <v>39182</v>
          </cell>
          <cell r="E910">
            <v>39185</v>
          </cell>
          <cell r="F910" t="str">
            <v>S</v>
          </cell>
          <cell r="G910">
            <v>-60000</v>
          </cell>
          <cell r="H910">
            <v>-259.16666666666669</v>
          </cell>
          <cell r="I910">
            <v>-15550000</v>
          </cell>
          <cell r="J910">
            <v>1555</v>
          </cell>
          <cell r="K910">
            <v>-15548445</v>
          </cell>
          <cell r="L910">
            <v>0</v>
          </cell>
          <cell r="M910">
            <v>15550</v>
          </cell>
          <cell r="N910">
            <v>259.16666666666669</v>
          </cell>
          <cell r="O910">
            <v>-15550000</v>
          </cell>
          <cell r="P910">
            <v>-15268398</v>
          </cell>
          <cell r="Q910">
            <v>281602</v>
          </cell>
          <cell r="R910" t="str">
            <v>LIVE</v>
          </cell>
          <cell r="S910" t="str">
            <v>april</v>
          </cell>
        </row>
        <row r="911">
          <cell r="A911">
            <v>605</v>
          </cell>
          <cell r="B911">
            <v>1222</v>
          </cell>
          <cell r="C911" t="str">
            <v>FFBQ</v>
          </cell>
          <cell r="D911">
            <v>39182</v>
          </cell>
          <cell r="E911">
            <v>39185</v>
          </cell>
          <cell r="F911" t="str">
            <v>S</v>
          </cell>
          <cell r="G911">
            <v>-25000</v>
          </cell>
          <cell r="H911">
            <v>-34</v>
          </cell>
          <cell r="I911">
            <v>-850000</v>
          </cell>
          <cell r="J911">
            <v>85</v>
          </cell>
          <cell r="K911">
            <v>-849915</v>
          </cell>
          <cell r="L911">
            <v>0</v>
          </cell>
          <cell r="M911">
            <v>1275</v>
          </cell>
          <cell r="N911">
            <v>34</v>
          </cell>
          <cell r="O911">
            <v>-850000</v>
          </cell>
          <cell r="P911">
            <v>-754397.5</v>
          </cell>
          <cell r="Q911">
            <v>95602.5</v>
          </cell>
          <cell r="R911" t="str">
            <v>AHCM</v>
          </cell>
          <cell r="S911" t="str">
            <v>april</v>
          </cell>
        </row>
        <row r="912">
          <cell r="A912">
            <v>606</v>
          </cell>
          <cell r="B912">
            <v>1221</v>
          </cell>
          <cell r="C912" t="str">
            <v>ACBL</v>
          </cell>
          <cell r="D912">
            <v>39182</v>
          </cell>
          <cell r="E912">
            <v>39185</v>
          </cell>
          <cell r="F912" t="str">
            <v>S</v>
          </cell>
          <cell r="G912">
            <v>-25000</v>
          </cell>
          <cell r="H912">
            <v>-84.5</v>
          </cell>
          <cell r="I912">
            <v>-2112500</v>
          </cell>
          <cell r="J912">
            <v>211.25</v>
          </cell>
          <cell r="K912">
            <v>-2112288.75</v>
          </cell>
          <cell r="L912">
            <v>0</v>
          </cell>
          <cell r="M912">
            <v>3170</v>
          </cell>
          <cell r="N912">
            <v>84.5</v>
          </cell>
          <cell r="O912">
            <v>-2112500</v>
          </cell>
          <cell r="P912">
            <v>-1971677.5</v>
          </cell>
          <cell r="Q912">
            <v>140822.5</v>
          </cell>
          <cell r="R912" t="str">
            <v>AHCM</v>
          </cell>
          <cell r="S912" t="str">
            <v>april</v>
          </cell>
        </row>
        <row r="913">
          <cell r="A913">
            <v>607</v>
          </cell>
          <cell r="B913">
            <v>1218</v>
          </cell>
          <cell r="C913" t="str">
            <v>PPL</v>
          </cell>
          <cell r="D913">
            <v>39182</v>
          </cell>
          <cell r="E913">
            <v>39185</v>
          </cell>
          <cell r="F913" t="str">
            <v>S</v>
          </cell>
          <cell r="G913">
            <v>-70000</v>
          </cell>
          <cell r="H913">
            <v>-256.75000714285716</v>
          </cell>
          <cell r="I913">
            <v>-17972500.5</v>
          </cell>
          <cell r="J913">
            <v>1797.2500500000001</v>
          </cell>
          <cell r="K913">
            <v>-17970703.249949999</v>
          </cell>
          <cell r="L913">
            <v>0</v>
          </cell>
          <cell r="M913">
            <v>17972.5</v>
          </cell>
          <cell r="N913">
            <v>256.75000714285716</v>
          </cell>
          <cell r="O913">
            <v>-17972500.5</v>
          </cell>
          <cell r="P913">
            <v>-17813131</v>
          </cell>
          <cell r="Q913">
            <v>159369.5</v>
          </cell>
          <cell r="R913" t="str">
            <v>AAH</v>
          </cell>
          <cell r="S913" t="str">
            <v>april</v>
          </cell>
        </row>
        <row r="914">
          <cell r="A914">
            <v>608</v>
          </cell>
          <cell r="B914">
            <v>1223</v>
          </cell>
          <cell r="C914" t="str">
            <v>NBP</v>
          </cell>
          <cell r="D914">
            <v>39182</v>
          </cell>
          <cell r="E914">
            <v>39185</v>
          </cell>
          <cell r="F914" t="str">
            <v>S</v>
          </cell>
          <cell r="G914">
            <v>-20000</v>
          </cell>
          <cell r="H914">
            <v>-246.5</v>
          </cell>
          <cell r="I914">
            <v>-4930000</v>
          </cell>
          <cell r="J914">
            <v>493</v>
          </cell>
          <cell r="K914">
            <v>-4929507</v>
          </cell>
          <cell r="L914">
            <v>0</v>
          </cell>
          <cell r="M914">
            <v>4930</v>
          </cell>
          <cell r="N914">
            <v>246.5</v>
          </cell>
          <cell r="O914">
            <v>-4930000</v>
          </cell>
          <cell r="P914">
            <v>-4790794</v>
          </cell>
          <cell r="Q914">
            <v>139206</v>
          </cell>
          <cell r="R914" t="str">
            <v>JS</v>
          </cell>
          <cell r="S914" t="str">
            <v>april</v>
          </cell>
        </row>
        <row r="915">
          <cell r="A915">
            <v>609</v>
          </cell>
          <cell r="B915">
            <v>1223</v>
          </cell>
          <cell r="C915" t="str">
            <v>NBP</v>
          </cell>
          <cell r="D915">
            <v>39182</v>
          </cell>
          <cell r="E915">
            <v>39185</v>
          </cell>
          <cell r="F915" t="str">
            <v>S</v>
          </cell>
          <cell r="G915">
            <v>-50000</v>
          </cell>
          <cell r="H915">
            <v>-245</v>
          </cell>
          <cell r="I915">
            <v>-12250000</v>
          </cell>
          <cell r="J915">
            <v>1225</v>
          </cell>
          <cell r="K915">
            <v>-12248775</v>
          </cell>
          <cell r="L915">
            <v>0</v>
          </cell>
          <cell r="M915">
            <v>12250</v>
          </cell>
          <cell r="N915">
            <v>245</v>
          </cell>
          <cell r="O915">
            <v>-12250000</v>
          </cell>
          <cell r="P915">
            <v>-11976985</v>
          </cell>
          <cell r="Q915">
            <v>273015</v>
          </cell>
          <cell r="R915" t="str">
            <v>fne</v>
          </cell>
          <cell r="S915" t="str">
            <v>april</v>
          </cell>
        </row>
        <row r="916">
          <cell r="A916">
            <v>610</v>
          </cell>
          <cell r="B916">
            <v>1230</v>
          </cell>
          <cell r="C916" t="str">
            <v>PPL(h)</v>
          </cell>
          <cell r="D916">
            <v>39183</v>
          </cell>
          <cell r="E916">
            <v>39188</v>
          </cell>
          <cell r="F916" t="str">
            <v>P</v>
          </cell>
          <cell r="G916">
            <v>25000</v>
          </cell>
          <cell r="H916">
            <v>258</v>
          </cell>
          <cell r="I916">
            <v>6450000</v>
          </cell>
          <cell r="J916">
            <v>1290</v>
          </cell>
          <cell r="K916">
            <v>6451290</v>
          </cell>
          <cell r="L916">
            <v>0</v>
          </cell>
          <cell r="M916">
            <v>0</v>
          </cell>
          <cell r="N916">
            <v>258.05160000000001</v>
          </cell>
          <cell r="O916">
            <v>6451290</v>
          </cell>
          <cell r="P916">
            <v>6451290</v>
          </cell>
          <cell r="Q916">
            <v>0</v>
          </cell>
          <cell r="R916" t="str">
            <v>AAH</v>
          </cell>
          <cell r="S916" t="str">
            <v>april</v>
          </cell>
        </row>
        <row r="917">
          <cell r="A917">
            <v>611</v>
          </cell>
          <cell r="B917">
            <v>1230</v>
          </cell>
          <cell r="C917" t="str">
            <v>ACBL(h)</v>
          </cell>
          <cell r="D917">
            <v>39183</v>
          </cell>
          <cell r="E917">
            <v>39188</v>
          </cell>
          <cell r="F917" t="str">
            <v>P</v>
          </cell>
          <cell r="G917">
            <v>50000</v>
          </cell>
          <cell r="H917">
            <v>85.1</v>
          </cell>
          <cell r="I917">
            <v>4255000</v>
          </cell>
          <cell r="J917">
            <v>851</v>
          </cell>
          <cell r="K917">
            <v>4255851</v>
          </cell>
          <cell r="L917">
            <v>0</v>
          </cell>
          <cell r="M917">
            <v>6382.5</v>
          </cell>
          <cell r="N917">
            <v>85.244669999999999</v>
          </cell>
          <cell r="O917">
            <v>4262233.5</v>
          </cell>
          <cell r="P917">
            <v>4262233.5</v>
          </cell>
          <cell r="Q917">
            <v>0</v>
          </cell>
          <cell r="R917" t="str">
            <v>GROWTH</v>
          </cell>
          <cell r="S917" t="str">
            <v>april</v>
          </cell>
        </row>
        <row r="918">
          <cell r="A918">
            <v>612</v>
          </cell>
          <cell r="B918">
            <v>1232</v>
          </cell>
          <cell r="C918" t="str">
            <v>ACBL(h)</v>
          </cell>
          <cell r="D918">
            <v>39183</v>
          </cell>
          <cell r="E918">
            <v>39188</v>
          </cell>
          <cell r="F918" t="str">
            <v>P</v>
          </cell>
          <cell r="G918">
            <v>40000</v>
          </cell>
          <cell r="H918">
            <v>84.55</v>
          </cell>
          <cell r="I918">
            <v>3382000</v>
          </cell>
          <cell r="J918">
            <v>676.4</v>
          </cell>
          <cell r="K918">
            <v>3382676.4</v>
          </cell>
          <cell r="L918">
            <v>0</v>
          </cell>
          <cell r="M918">
            <v>3382</v>
          </cell>
          <cell r="N918">
            <v>84.65146</v>
          </cell>
          <cell r="O918">
            <v>3386058.4</v>
          </cell>
          <cell r="P918">
            <v>3386058.4</v>
          </cell>
          <cell r="Q918">
            <v>0</v>
          </cell>
          <cell r="R918" t="str">
            <v>IFSL</v>
          </cell>
          <cell r="S918" t="str">
            <v>april</v>
          </cell>
        </row>
        <row r="919">
          <cell r="A919">
            <v>613</v>
          </cell>
          <cell r="B919">
            <v>1226</v>
          </cell>
          <cell r="C919" t="str">
            <v>ACBL(h)</v>
          </cell>
          <cell r="D919">
            <v>39183</v>
          </cell>
          <cell r="E919">
            <v>39188</v>
          </cell>
          <cell r="F919" t="str">
            <v>P</v>
          </cell>
          <cell r="G919">
            <v>125000</v>
          </cell>
          <cell r="H919">
            <v>83.8</v>
          </cell>
          <cell r="I919">
            <v>10475000</v>
          </cell>
          <cell r="J919">
            <v>2095</v>
          </cell>
          <cell r="K919">
            <v>10477095</v>
          </cell>
          <cell r="L919">
            <v>0</v>
          </cell>
          <cell r="M919">
            <v>12562.5</v>
          </cell>
          <cell r="N919">
            <v>83.917259999999999</v>
          </cell>
          <cell r="O919">
            <v>10489657.5</v>
          </cell>
          <cell r="P919">
            <v>10489657.5</v>
          </cell>
          <cell r="Q919">
            <v>0</v>
          </cell>
          <cell r="R919" t="str">
            <v>fne</v>
          </cell>
          <cell r="S919" t="str">
            <v>april</v>
          </cell>
        </row>
        <row r="920">
          <cell r="A920">
            <v>614</v>
          </cell>
          <cell r="B920">
            <v>1225</v>
          </cell>
          <cell r="C920" t="str">
            <v>ACBL(h)</v>
          </cell>
          <cell r="D920">
            <v>39183</v>
          </cell>
          <cell r="E920">
            <v>39188</v>
          </cell>
          <cell r="F920" t="str">
            <v>P</v>
          </cell>
          <cell r="G920">
            <v>17300</v>
          </cell>
          <cell r="H920">
            <v>83.418786127167635</v>
          </cell>
          <cell r="I920">
            <v>1443145</v>
          </cell>
          <cell r="J920">
            <v>288.62900000000002</v>
          </cell>
          <cell r="K920">
            <v>1443433.629</v>
          </cell>
          <cell r="L920">
            <v>0</v>
          </cell>
          <cell r="M920">
            <v>2165.15</v>
          </cell>
          <cell r="N920">
            <v>83.560623063583805</v>
          </cell>
          <cell r="O920">
            <v>1445598.7789999999</v>
          </cell>
          <cell r="P920">
            <v>1445598.7789999999</v>
          </cell>
          <cell r="Q920">
            <v>0</v>
          </cell>
          <cell r="R920" t="str">
            <v>GSL</v>
          </cell>
          <cell r="S920" t="str">
            <v>april</v>
          </cell>
        </row>
        <row r="921">
          <cell r="A921">
            <v>615</v>
          </cell>
          <cell r="B921">
            <v>1228</v>
          </cell>
          <cell r="C921" t="str">
            <v>ACBL(h)</v>
          </cell>
          <cell r="D921">
            <v>39183</v>
          </cell>
          <cell r="E921">
            <v>39188</v>
          </cell>
          <cell r="F921" t="str">
            <v>P</v>
          </cell>
          <cell r="G921">
            <v>75000</v>
          </cell>
          <cell r="H921">
            <v>85.605999999999995</v>
          </cell>
          <cell r="I921">
            <v>6420450</v>
          </cell>
          <cell r="J921">
            <v>1284.0900000000001</v>
          </cell>
          <cell r="K921">
            <v>6421734.0899999999</v>
          </cell>
          <cell r="L921">
            <v>0</v>
          </cell>
          <cell r="M921">
            <v>9630.68</v>
          </cell>
          <cell r="N921">
            <v>85.751530266666663</v>
          </cell>
          <cell r="O921">
            <v>6431364.7699999996</v>
          </cell>
          <cell r="P921">
            <v>6431364.7699999996</v>
          </cell>
          <cell r="Q921">
            <v>0</v>
          </cell>
          <cell r="R921" t="str">
            <v>LIVE</v>
          </cell>
          <cell r="S921" t="str">
            <v>april</v>
          </cell>
        </row>
        <row r="922">
          <cell r="A922">
            <v>616</v>
          </cell>
          <cell r="B922">
            <v>1229</v>
          </cell>
          <cell r="C922" t="str">
            <v>ACBL(h)</v>
          </cell>
          <cell r="D922">
            <v>39183</v>
          </cell>
          <cell r="E922">
            <v>39188</v>
          </cell>
          <cell r="F922" t="str">
            <v>P</v>
          </cell>
          <cell r="G922">
            <v>50000</v>
          </cell>
          <cell r="H922">
            <v>83.5</v>
          </cell>
          <cell r="I922">
            <v>4175000</v>
          </cell>
          <cell r="J922">
            <v>835</v>
          </cell>
          <cell r="K922">
            <v>4175835</v>
          </cell>
          <cell r="L922">
            <v>0</v>
          </cell>
          <cell r="M922">
            <v>8350</v>
          </cell>
          <cell r="N922">
            <v>83.683700000000002</v>
          </cell>
          <cell r="O922">
            <v>4184185</v>
          </cell>
          <cell r="P922">
            <v>4184185</v>
          </cell>
          <cell r="Q922">
            <v>0</v>
          </cell>
          <cell r="R922" t="str">
            <v>AHL</v>
          </cell>
          <cell r="S922" t="str">
            <v>april</v>
          </cell>
        </row>
        <row r="923">
          <cell r="A923">
            <v>617</v>
          </cell>
          <cell r="B923">
            <v>1227</v>
          </cell>
          <cell r="C923" t="str">
            <v>ACBL(h)</v>
          </cell>
          <cell r="D923">
            <v>39183</v>
          </cell>
          <cell r="E923">
            <v>39188</v>
          </cell>
          <cell r="F923" t="str">
            <v>S</v>
          </cell>
          <cell r="G923">
            <v>-25000</v>
          </cell>
          <cell r="H923">
            <v>-84</v>
          </cell>
          <cell r="I923">
            <v>-2100000</v>
          </cell>
          <cell r="J923">
            <v>210</v>
          </cell>
          <cell r="K923">
            <v>-2099790</v>
          </cell>
          <cell r="L923">
            <v>0</v>
          </cell>
          <cell r="M923">
            <v>3150</v>
          </cell>
          <cell r="N923">
            <v>84</v>
          </cell>
          <cell r="O923">
            <v>-2100000</v>
          </cell>
          <cell r="P923">
            <v>-2113007.5</v>
          </cell>
          <cell r="Q923">
            <v>-13007.5</v>
          </cell>
          <cell r="R923" t="str">
            <v>FNE</v>
          </cell>
          <cell r="S923" t="str">
            <v>april</v>
          </cell>
        </row>
        <row r="924">
          <cell r="A924">
            <v>618</v>
          </cell>
          <cell r="B924">
            <v>1234</v>
          </cell>
          <cell r="C924" t="str">
            <v>NBP</v>
          </cell>
          <cell r="D924">
            <v>39183</v>
          </cell>
          <cell r="E924">
            <v>39188</v>
          </cell>
          <cell r="F924" t="str">
            <v>S</v>
          </cell>
          <cell r="G924">
            <v>-20000</v>
          </cell>
          <cell r="H924">
            <v>-247.5</v>
          </cell>
          <cell r="I924">
            <v>-4950000</v>
          </cell>
          <cell r="J924">
            <v>495</v>
          </cell>
          <cell r="K924">
            <v>-4949505</v>
          </cell>
          <cell r="L924">
            <v>0</v>
          </cell>
          <cell r="M924">
            <v>4950</v>
          </cell>
          <cell r="N924">
            <v>247.5</v>
          </cell>
          <cell r="O924">
            <v>-4950000</v>
          </cell>
          <cell r="P924">
            <v>-4790792</v>
          </cell>
          <cell r="Q924">
            <v>159208</v>
          </cell>
          <cell r="R924" t="str">
            <v>AHCM</v>
          </cell>
          <cell r="S924" t="str">
            <v>april</v>
          </cell>
        </row>
        <row r="925">
          <cell r="A925">
            <v>619</v>
          </cell>
          <cell r="B925">
            <v>1231</v>
          </cell>
          <cell r="C925" t="str">
            <v>PPL(h)</v>
          </cell>
          <cell r="D925">
            <v>39183</v>
          </cell>
          <cell r="E925">
            <v>39188</v>
          </cell>
          <cell r="F925" t="str">
            <v>S</v>
          </cell>
          <cell r="G925">
            <v>-45000</v>
          </cell>
          <cell r="H925">
            <v>-260.55180000000001</v>
          </cell>
          <cell r="I925">
            <v>-11724831</v>
          </cell>
          <cell r="J925">
            <v>1172.4831000000001</v>
          </cell>
          <cell r="K925">
            <v>-11723658.516899999</v>
          </cell>
          <cell r="L925">
            <v>0</v>
          </cell>
          <cell r="M925">
            <v>11727</v>
          </cell>
          <cell r="N925">
            <v>260.55180000000001</v>
          </cell>
          <cell r="O925">
            <v>-11724831</v>
          </cell>
          <cell r="P925">
            <v>-11519892</v>
          </cell>
          <cell r="Q925">
            <v>204939</v>
          </cell>
          <cell r="R925" t="str">
            <v>AAH</v>
          </cell>
          <cell r="S925" t="str">
            <v>april</v>
          </cell>
        </row>
        <row r="926">
          <cell r="A926">
            <v>620</v>
          </cell>
          <cell r="B926">
            <v>1231</v>
          </cell>
          <cell r="C926" t="str">
            <v>PPL</v>
          </cell>
          <cell r="D926">
            <v>39183</v>
          </cell>
          <cell r="E926">
            <v>39188</v>
          </cell>
          <cell r="F926" t="str">
            <v>S</v>
          </cell>
          <cell r="G926">
            <v>-45000</v>
          </cell>
          <cell r="H926">
            <v>-260.55180000000001</v>
          </cell>
          <cell r="I926">
            <v>-11724831</v>
          </cell>
          <cell r="J926">
            <v>1172.4831000000001</v>
          </cell>
          <cell r="K926">
            <v>-11723658.516899999</v>
          </cell>
          <cell r="L926">
            <v>0</v>
          </cell>
          <cell r="M926">
            <v>11727</v>
          </cell>
          <cell r="N926">
            <v>260.55180000000001</v>
          </cell>
          <cell r="O926">
            <v>-11724831</v>
          </cell>
          <cell r="P926">
            <v>-11451303</v>
          </cell>
          <cell r="Q926">
            <v>273528</v>
          </cell>
          <cell r="R926" t="str">
            <v>AAH</v>
          </cell>
          <cell r="S926" t="str">
            <v>april</v>
          </cell>
        </row>
        <row r="927">
          <cell r="A927">
            <v>621</v>
          </cell>
          <cell r="B927">
            <v>1242</v>
          </cell>
          <cell r="C927" t="str">
            <v>ACBL(h)</v>
          </cell>
          <cell r="D927">
            <v>39184</v>
          </cell>
          <cell r="E927">
            <v>39189</v>
          </cell>
          <cell r="F927" t="str">
            <v>P</v>
          </cell>
          <cell r="G927">
            <v>20000</v>
          </cell>
          <cell r="H927">
            <v>87.15</v>
          </cell>
          <cell r="I927">
            <v>1743000</v>
          </cell>
          <cell r="J927">
            <v>348.6</v>
          </cell>
          <cell r="K927">
            <v>1743348.6</v>
          </cell>
          <cell r="L927">
            <v>0</v>
          </cell>
          <cell r="M927">
            <v>2614.5</v>
          </cell>
          <cell r="N927">
            <v>87.298155000000008</v>
          </cell>
          <cell r="O927">
            <v>1745963.1</v>
          </cell>
          <cell r="P927">
            <v>1745963.1</v>
          </cell>
          <cell r="Q927">
            <v>0</v>
          </cell>
          <cell r="R927" t="str">
            <v>LIVE</v>
          </cell>
          <cell r="S927" t="str">
            <v>april</v>
          </cell>
        </row>
        <row r="928">
          <cell r="A928">
            <v>622</v>
          </cell>
          <cell r="B928">
            <v>1238</v>
          </cell>
          <cell r="C928" t="str">
            <v>ACBL(h)</v>
          </cell>
          <cell r="D928">
            <v>39184</v>
          </cell>
          <cell r="E928">
            <v>39189</v>
          </cell>
          <cell r="F928" t="str">
            <v>P</v>
          </cell>
          <cell r="G928">
            <v>97300</v>
          </cell>
          <cell r="H928">
            <v>87.289105858170601</v>
          </cell>
          <cell r="I928">
            <v>8493230</v>
          </cell>
          <cell r="J928">
            <v>1698.6460000000002</v>
          </cell>
          <cell r="K928">
            <v>8494928.6459999997</v>
          </cell>
          <cell r="L928">
            <v>0</v>
          </cell>
          <cell r="M928">
            <v>12741.5</v>
          </cell>
          <cell r="N928">
            <v>87.437514347379235</v>
          </cell>
          <cell r="O928">
            <v>8507670.1459999997</v>
          </cell>
          <cell r="P928">
            <v>8507670.1459999997</v>
          </cell>
          <cell r="Q928">
            <v>0</v>
          </cell>
          <cell r="R928" t="str">
            <v>global</v>
          </cell>
          <cell r="S928" t="str">
            <v>april</v>
          </cell>
        </row>
        <row r="929">
          <cell r="A929">
            <v>623</v>
          </cell>
          <cell r="B929">
            <v>1244</v>
          </cell>
          <cell r="C929" t="str">
            <v>ACBL(h)</v>
          </cell>
          <cell r="D929">
            <v>39184</v>
          </cell>
          <cell r="E929">
            <v>39189</v>
          </cell>
          <cell r="F929" t="str">
            <v>P</v>
          </cell>
          <cell r="G929">
            <v>35200</v>
          </cell>
          <cell r="H929">
            <v>87</v>
          </cell>
          <cell r="I929">
            <v>3062400</v>
          </cell>
          <cell r="J929">
            <v>612.48</v>
          </cell>
          <cell r="K929">
            <v>3063012.48</v>
          </cell>
          <cell r="L929">
            <v>0</v>
          </cell>
          <cell r="M929">
            <v>1331.1</v>
          </cell>
          <cell r="N929">
            <v>87.055215340909086</v>
          </cell>
          <cell r="O929">
            <v>3064343.58</v>
          </cell>
          <cell r="P929">
            <v>3064343.58</v>
          </cell>
          <cell r="Q929">
            <v>0</v>
          </cell>
          <cell r="R929" t="str">
            <v>fcel</v>
          </cell>
          <cell r="S929" t="str">
            <v>april</v>
          </cell>
        </row>
        <row r="930">
          <cell r="A930">
            <v>624</v>
          </cell>
          <cell r="B930">
            <v>1236</v>
          </cell>
          <cell r="C930" t="str">
            <v>NBP(h)</v>
          </cell>
          <cell r="D930">
            <v>39184</v>
          </cell>
          <cell r="E930">
            <v>39189</v>
          </cell>
          <cell r="F930" t="str">
            <v>P</v>
          </cell>
          <cell r="G930">
            <v>25000</v>
          </cell>
          <cell r="H930">
            <v>242.55</v>
          </cell>
          <cell r="I930">
            <v>6063750</v>
          </cell>
          <cell r="J930">
            <v>1212.75</v>
          </cell>
          <cell r="K930">
            <v>6064962.75</v>
          </cell>
          <cell r="L930">
            <v>0</v>
          </cell>
          <cell r="M930">
            <v>2426</v>
          </cell>
          <cell r="N930">
            <v>242.69555</v>
          </cell>
          <cell r="O930">
            <v>6067388.75</v>
          </cell>
          <cell r="P930">
            <v>6067388.75</v>
          </cell>
          <cell r="Q930">
            <v>0</v>
          </cell>
          <cell r="R930" t="str">
            <v>FOUNDATION</v>
          </cell>
          <cell r="S930" t="str">
            <v>april</v>
          </cell>
        </row>
        <row r="931">
          <cell r="A931">
            <v>625</v>
          </cell>
          <cell r="B931">
            <v>1243</v>
          </cell>
          <cell r="C931" t="str">
            <v>acbl(H)</v>
          </cell>
          <cell r="D931">
            <v>39184</v>
          </cell>
          <cell r="E931">
            <v>39189</v>
          </cell>
          <cell r="F931" t="str">
            <v>S</v>
          </cell>
          <cell r="G931">
            <v>-25000</v>
          </cell>
          <cell r="H931">
            <v>-87.2</v>
          </cell>
          <cell r="I931">
            <v>-2180000</v>
          </cell>
          <cell r="J931">
            <v>218</v>
          </cell>
          <cell r="K931">
            <v>-2179782</v>
          </cell>
          <cell r="L931">
            <v>0</v>
          </cell>
          <cell r="M931">
            <v>3270</v>
          </cell>
          <cell r="N931">
            <v>87.2</v>
          </cell>
          <cell r="O931">
            <v>-2180000</v>
          </cell>
          <cell r="P931">
            <v>-2135110</v>
          </cell>
          <cell r="Q931">
            <v>44890</v>
          </cell>
          <cell r="R931" t="str">
            <v>fcel</v>
          </cell>
          <cell r="S931" t="str">
            <v>april</v>
          </cell>
        </row>
        <row r="932">
          <cell r="A932">
            <v>626</v>
          </cell>
          <cell r="B932">
            <v>1241</v>
          </cell>
          <cell r="C932" t="str">
            <v>acbl(H)</v>
          </cell>
          <cell r="D932">
            <v>39184</v>
          </cell>
          <cell r="E932">
            <v>39189</v>
          </cell>
          <cell r="F932" t="str">
            <v>S</v>
          </cell>
          <cell r="G932">
            <v>-20000</v>
          </cell>
          <cell r="H932">
            <v>-86.5</v>
          </cell>
          <cell r="I932">
            <v>-1730000</v>
          </cell>
          <cell r="J932">
            <v>173</v>
          </cell>
          <cell r="K932">
            <v>-1729827</v>
          </cell>
          <cell r="L932">
            <v>0</v>
          </cell>
          <cell r="M932">
            <v>2595</v>
          </cell>
          <cell r="N932">
            <v>86.5</v>
          </cell>
          <cell r="O932">
            <v>-1730000</v>
          </cell>
          <cell r="P932">
            <v>-1708088</v>
          </cell>
          <cell r="Q932">
            <v>21912</v>
          </cell>
          <cell r="R932" t="str">
            <v>fne</v>
          </cell>
          <cell r="S932" t="str">
            <v>april</v>
          </cell>
        </row>
        <row r="933">
          <cell r="A933">
            <v>627</v>
          </cell>
          <cell r="B933">
            <v>1235</v>
          </cell>
          <cell r="C933" t="str">
            <v>NBP(H)</v>
          </cell>
          <cell r="D933">
            <v>39184</v>
          </cell>
          <cell r="E933">
            <v>39189</v>
          </cell>
          <cell r="F933" t="str">
            <v>S</v>
          </cell>
          <cell r="G933">
            <v>-15000</v>
          </cell>
          <cell r="H933">
            <v>-247.66666666666666</v>
          </cell>
          <cell r="I933">
            <v>-3715000</v>
          </cell>
          <cell r="J933">
            <v>371.5</v>
          </cell>
          <cell r="K933">
            <v>-3714628.5</v>
          </cell>
          <cell r="L933">
            <v>0</v>
          </cell>
          <cell r="M933">
            <v>3715</v>
          </cell>
          <cell r="N933">
            <v>247.66666666666666</v>
          </cell>
          <cell r="O933">
            <v>-3715000</v>
          </cell>
          <cell r="P933">
            <v>-3519544.5</v>
          </cell>
          <cell r="Q933">
            <v>195455.5</v>
          </cell>
          <cell r="R933" t="str">
            <v>FOUNDATION</v>
          </cell>
          <cell r="S933" t="str">
            <v>april</v>
          </cell>
        </row>
        <row r="934">
          <cell r="A934">
            <v>628</v>
          </cell>
          <cell r="B934">
            <v>1240</v>
          </cell>
          <cell r="C934" t="str">
            <v>PPL(h)</v>
          </cell>
          <cell r="D934">
            <v>39184</v>
          </cell>
          <cell r="E934">
            <v>39189</v>
          </cell>
          <cell r="F934" t="str">
            <v>P</v>
          </cell>
          <cell r="G934">
            <v>25000</v>
          </cell>
          <cell r="H934">
            <v>260.5</v>
          </cell>
          <cell r="I934">
            <v>6512500</v>
          </cell>
          <cell r="J934">
            <v>1302.5</v>
          </cell>
          <cell r="K934">
            <v>6513802.5</v>
          </cell>
          <cell r="L934">
            <v>0</v>
          </cell>
          <cell r="M934">
            <v>6512.5</v>
          </cell>
          <cell r="N934">
            <v>260.81259999999997</v>
          </cell>
          <cell r="O934">
            <v>6520315</v>
          </cell>
          <cell r="P934">
            <v>6520315</v>
          </cell>
          <cell r="Q934">
            <v>0</v>
          </cell>
          <cell r="R934" t="str">
            <v>AKD</v>
          </cell>
          <cell r="S934" t="str">
            <v>april</v>
          </cell>
        </row>
        <row r="935">
          <cell r="A935">
            <v>629</v>
          </cell>
          <cell r="B935">
            <v>1239</v>
          </cell>
          <cell r="C935" t="str">
            <v>PPL(H)</v>
          </cell>
          <cell r="D935">
            <v>39184</v>
          </cell>
          <cell r="E935">
            <v>39189</v>
          </cell>
          <cell r="F935" t="str">
            <v>S</v>
          </cell>
          <cell r="G935">
            <v>-25000</v>
          </cell>
          <cell r="H935">
            <v>-262.5</v>
          </cell>
          <cell r="I935">
            <v>-6562500</v>
          </cell>
          <cell r="J935">
            <v>656.25</v>
          </cell>
          <cell r="K935">
            <v>-6561843.75</v>
          </cell>
          <cell r="L935">
            <v>0</v>
          </cell>
          <cell r="N935">
            <v>262.5</v>
          </cell>
          <cell r="O935">
            <v>-6562500</v>
          </cell>
          <cell r="P935">
            <v>-6361835</v>
          </cell>
          <cell r="Q935">
            <v>200665</v>
          </cell>
          <cell r="R935" t="str">
            <v>akd</v>
          </cell>
          <cell r="S935" t="str">
            <v>april</v>
          </cell>
        </row>
        <row r="936">
          <cell r="A936">
            <v>630</v>
          </cell>
          <cell r="B936">
            <v>1248</v>
          </cell>
          <cell r="C936" t="str">
            <v>ACBL(H)</v>
          </cell>
          <cell r="D936">
            <v>39185</v>
          </cell>
          <cell r="E936">
            <v>39190</v>
          </cell>
          <cell r="F936" t="str">
            <v>S</v>
          </cell>
          <cell r="G936">
            <v>-25000</v>
          </cell>
          <cell r="H936">
            <v>-88.95</v>
          </cell>
          <cell r="I936">
            <v>-2223750</v>
          </cell>
          <cell r="J936">
            <v>222.375</v>
          </cell>
          <cell r="K936">
            <v>-2223527.625</v>
          </cell>
          <cell r="L936">
            <v>0</v>
          </cell>
          <cell r="M936">
            <v>3335</v>
          </cell>
          <cell r="N936">
            <v>88.95</v>
          </cell>
          <cell r="O936">
            <v>-2223750</v>
          </cell>
          <cell r="P936">
            <v>-2135110</v>
          </cell>
          <cell r="Q936">
            <v>88640</v>
          </cell>
          <cell r="R936" t="str">
            <v>AKD</v>
          </cell>
          <cell r="S936" t="str">
            <v>april</v>
          </cell>
        </row>
        <row r="937">
          <cell r="A937">
            <v>631</v>
          </cell>
          <cell r="B937">
            <v>1246</v>
          </cell>
          <cell r="C937" t="str">
            <v>PPL</v>
          </cell>
          <cell r="D937">
            <v>39185</v>
          </cell>
          <cell r="E937">
            <v>39190</v>
          </cell>
          <cell r="F937" t="str">
            <v>S</v>
          </cell>
          <cell r="G937">
            <v>-50000</v>
          </cell>
          <cell r="H937">
            <v>-263</v>
          </cell>
          <cell r="I937">
            <v>-13150000</v>
          </cell>
          <cell r="J937">
            <v>1315</v>
          </cell>
          <cell r="K937">
            <v>-13148685</v>
          </cell>
          <cell r="L937">
            <v>0</v>
          </cell>
          <cell r="M937">
            <v>13150</v>
          </cell>
          <cell r="N937">
            <v>263</v>
          </cell>
          <cell r="O937">
            <v>-13150000</v>
          </cell>
          <cell r="P937">
            <v>-12723670</v>
          </cell>
          <cell r="Q937">
            <v>426330</v>
          </cell>
          <cell r="R937" t="str">
            <v>TAURUS</v>
          </cell>
          <cell r="S937" t="str">
            <v>april</v>
          </cell>
        </row>
        <row r="938">
          <cell r="A938">
            <v>632</v>
          </cell>
          <cell r="B938">
            <v>1247</v>
          </cell>
          <cell r="C938" t="str">
            <v>NBP</v>
          </cell>
          <cell r="D938">
            <v>39185</v>
          </cell>
          <cell r="E938">
            <v>39190</v>
          </cell>
          <cell r="F938" t="str">
            <v>S</v>
          </cell>
          <cell r="G938">
            <v>-15000</v>
          </cell>
          <cell r="H938">
            <v>-244.5</v>
          </cell>
          <cell r="I938">
            <v>-3667500</v>
          </cell>
          <cell r="J938">
            <v>366.75</v>
          </cell>
          <cell r="K938">
            <v>-3667133.25</v>
          </cell>
          <cell r="L938">
            <v>0</v>
          </cell>
          <cell r="M938">
            <v>3667.5</v>
          </cell>
          <cell r="N938">
            <v>244.5</v>
          </cell>
          <cell r="O938">
            <v>-3667500</v>
          </cell>
          <cell r="P938">
            <v>-3593094</v>
          </cell>
          <cell r="Q938">
            <v>74406</v>
          </cell>
          <cell r="R938" t="str">
            <v>FNE</v>
          </cell>
          <cell r="S938" t="str">
            <v>april</v>
          </cell>
        </row>
        <row r="939">
          <cell r="A939">
            <v>633</v>
          </cell>
          <cell r="B939">
            <v>1247</v>
          </cell>
          <cell r="C939" t="str">
            <v>NBP(h)</v>
          </cell>
          <cell r="D939">
            <v>39185</v>
          </cell>
          <cell r="E939">
            <v>39190</v>
          </cell>
          <cell r="F939" t="str">
            <v>S</v>
          </cell>
          <cell r="G939">
            <v>-10000</v>
          </cell>
          <cell r="H939">
            <v>-244.5</v>
          </cell>
          <cell r="I939">
            <v>-2445000</v>
          </cell>
          <cell r="J939">
            <v>244.5</v>
          </cell>
          <cell r="K939">
            <v>-2444755.5</v>
          </cell>
          <cell r="L939">
            <v>0</v>
          </cell>
          <cell r="M939">
            <v>2445</v>
          </cell>
          <cell r="N939">
            <v>244.5</v>
          </cell>
          <cell r="O939">
            <v>-2445000</v>
          </cell>
          <cell r="P939">
            <v>-2346363</v>
          </cell>
          <cell r="Q939">
            <v>98637</v>
          </cell>
          <cell r="R939" t="str">
            <v>FNE</v>
          </cell>
          <cell r="S939" t="str">
            <v>april</v>
          </cell>
        </row>
        <row r="940">
          <cell r="A940">
            <v>634</v>
          </cell>
          <cell r="B940">
            <v>1258</v>
          </cell>
          <cell r="C940" t="str">
            <v>OGDC(h)</v>
          </cell>
          <cell r="D940">
            <v>39188</v>
          </cell>
          <cell r="E940">
            <v>39191</v>
          </cell>
          <cell r="F940" t="str">
            <v>P</v>
          </cell>
          <cell r="G940">
            <v>25000</v>
          </cell>
          <cell r="H940">
            <v>121</v>
          </cell>
          <cell r="I940">
            <v>3025000</v>
          </cell>
          <cell r="J940">
            <v>605</v>
          </cell>
          <cell r="K940">
            <v>3025605</v>
          </cell>
          <cell r="L940">
            <v>0</v>
          </cell>
          <cell r="M940">
            <v>3025</v>
          </cell>
          <cell r="N940">
            <v>121.1452</v>
          </cell>
          <cell r="O940">
            <v>3028630</v>
          </cell>
          <cell r="P940">
            <v>3028630</v>
          </cell>
          <cell r="Q940">
            <v>0</v>
          </cell>
          <cell r="R940" t="str">
            <v>finex</v>
          </cell>
          <cell r="S940" t="str">
            <v>april</v>
          </cell>
        </row>
        <row r="941">
          <cell r="A941">
            <v>635</v>
          </cell>
          <cell r="B941">
            <v>1259</v>
          </cell>
          <cell r="C941" t="str">
            <v>PPL(h)</v>
          </cell>
          <cell r="D941">
            <v>39188</v>
          </cell>
          <cell r="E941">
            <v>39191</v>
          </cell>
          <cell r="F941" t="str">
            <v>P</v>
          </cell>
          <cell r="G941">
            <v>25000</v>
          </cell>
          <cell r="H941">
            <v>260.05</v>
          </cell>
          <cell r="I941">
            <v>6501250</v>
          </cell>
          <cell r="J941">
            <v>1300.25</v>
          </cell>
          <cell r="K941">
            <v>6502550.25</v>
          </cell>
          <cell r="L941">
            <v>0</v>
          </cell>
          <cell r="M941">
            <v>6501.25</v>
          </cell>
          <cell r="N941">
            <v>260.36205999999999</v>
          </cell>
          <cell r="O941">
            <v>6509051.5</v>
          </cell>
          <cell r="P941">
            <v>6509051.5</v>
          </cell>
          <cell r="Q941">
            <v>0</v>
          </cell>
          <cell r="R941" t="str">
            <v>FNE</v>
          </cell>
          <cell r="S941" t="str">
            <v>april</v>
          </cell>
        </row>
        <row r="942">
          <cell r="A942">
            <v>636</v>
          </cell>
          <cell r="B942">
            <v>1253</v>
          </cell>
          <cell r="C942" t="str">
            <v>ACBL(h)</v>
          </cell>
          <cell r="D942">
            <v>39188</v>
          </cell>
          <cell r="E942">
            <v>39191</v>
          </cell>
          <cell r="F942" t="str">
            <v>S</v>
          </cell>
          <cell r="G942">
            <v>-25000</v>
          </cell>
          <cell r="H942">
            <v>-89</v>
          </cell>
          <cell r="I942">
            <v>-2225000</v>
          </cell>
          <cell r="J942">
            <v>222.5</v>
          </cell>
          <cell r="K942">
            <v>-2224777.5</v>
          </cell>
          <cell r="L942">
            <v>0</v>
          </cell>
          <cell r="M942">
            <v>2225</v>
          </cell>
          <cell r="N942">
            <v>89</v>
          </cell>
          <cell r="O942">
            <v>-2225000</v>
          </cell>
          <cell r="P942">
            <v>-2135110</v>
          </cell>
          <cell r="Q942">
            <v>89890</v>
          </cell>
          <cell r="R942" t="str">
            <v>ifsl</v>
          </cell>
          <cell r="S942" t="str">
            <v>april</v>
          </cell>
        </row>
        <row r="943">
          <cell r="A943">
            <v>637</v>
          </cell>
          <cell r="B943">
            <v>1251</v>
          </cell>
          <cell r="C943" t="str">
            <v>ACBL(h)</v>
          </cell>
          <cell r="D943">
            <v>39188</v>
          </cell>
          <cell r="E943">
            <v>39191</v>
          </cell>
          <cell r="F943" t="str">
            <v>S</v>
          </cell>
          <cell r="G943">
            <v>-25000</v>
          </cell>
          <cell r="H943">
            <v>-89.95</v>
          </cell>
          <cell r="I943">
            <v>-2248750</v>
          </cell>
          <cell r="J943">
            <v>224.875</v>
          </cell>
          <cell r="K943">
            <v>-2248525.125</v>
          </cell>
          <cell r="L943">
            <v>0</v>
          </cell>
          <cell r="M943">
            <v>3372.5</v>
          </cell>
          <cell r="N943">
            <v>89.95</v>
          </cell>
          <cell r="O943">
            <v>-2248750</v>
          </cell>
          <cell r="P943">
            <v>-2135110</v>
          </cell>
          <cell r="Q943">
            <v>113640</v>
          </cell>
          <cell r="R943" t="str">
            <v>Orix</v>
          </cell>
          <cell r="S943" t="str">
            <v>april</v>
          </cell>
        </row>
        <row r="944">
          <cell r="A944">
            <v>638</v>
          </cell>
          <cell r="B944">
            <v>1257</v>
          </cell>
          <cell r="C944" t="str">
            <v>FFBq</v>
          </cell>
          <cell r="D944">
            <v>39188</v>
          </cell>
          <cell r="E944">
            <v>39191</v>
          </cell>
          <cell r="F944" t="str">
            <v>S</v>
          </cell>
          <cell r="G944">
            <v>-25000</v>
          </cell>
          <cell r="H944">
            <v>-33</v>
          </cell>
          <cell r="I944">
            <v>-825000</v>
          </cell>
          <cell r="J944">
            <v>82.5</v>
          </cell>
          <cell r="K944">
            <v>-824917.5</v>
          </cell>
          <cell r="L944">
            <v>0</v>
          </cell>
          <cell r="M944">
            <v>1237.5</v>
          </cell>
          <cell r="N944">
            <v>33</v>
          </cell>
          <cell r="O944">
            <v>-825000</v>
          </cell>
          <cell r="P944">
            <v>-754397.5</v>
          </cell>
          <cell r="Q944">
            <v>70602.5</v>
          </cell>
          <cell r="R944" t="str">
            <v>FCEL</v>
          </cell>
          <cell r="S944" t="str">
            <v>april</v>
          </cell>
        </row>
        <row r="945">
          <cell r="A945">
            <v>639</v>
          </cell>
          <cell r="B945">
            <v>1256</v>
          </cell>
          <cell r="C945" t="str">
            <v>FFBq</v>
          </cell>
          <cell r="D945">
            <v>39188</v>
          </cell>
          <cell r="E945">
            <v>39191</v>
          </cell>
          <cell r="F945" t="str">
            <v>S</v>
          </cell>
          <cell r="G945">
            <v>-25000</v>
          </cell>
          <cell r="H945">
            <v>-33.25</v>
          </cell>
          <cell r="I945">
            <v>-831250</v>
          </cell>
          <cell r="J945">
            <v>83.125</v>
          </cell>
          <cell r="K945">
            <v>-831166.875</v>
          </cell>
          <cell r="L945">
            <v>0</v>
          </cell>
          <cell r="M945">
            <v>1250</v>
          </cell>
          <cell r="N945">
            <v>33.25</v>
          </cell>
          <cell r="O945">
            <v>-831250</v>
          </cell>
          <cell r="P945">
            <v>-754397.5</v>
          </cell>
          <cell r="Q945">
            <v>76852.5</v>
          </cell>
          <cell r="R945" t="str">
            <v>global</v>
          </cell>
          <cell r="S945" t="str">
            <v>april</v>
          </cell>
        </row>
        <row r="946">
          <cell r="A946">
            <v>640</v>
          </cell>
          <cell r="B946">
            <v>1254</v>
          </cell>
          <cell r="C946" t="str">
            <v>ACBL(h)</v>
          </cell>
          <cell r="D946">
            <v>39188</v>
          </cell>
          <cell r="E946">
            <v>39191</v>
          </cell>
          <cell r="F946" t="str">
            <v>S</v>
          </cell>
          <cell r="G946">
            <v>-25000</v>
          </cell>
          <cell r="H946">
            <v>-88.8</v>
          </cell>
          <cell r="I946">
            <v>-2220000</v>
          </cell>
          <cell r="J946">
            <v>222</v>
          </cell>
          <cell r="K946">
            <v>-2219778</v>
          </cell>
          <cell r="L946">
            <v>0</v>
          </cell>
          <cell r="M946">
            <v>3330.0000000000005</v>
          </cell>
          <cell r="N946">
            <v>88.8</v>
          </cell>
          <cell r="O946">
            <v>-2220000</v>
          </cell>
          <cell r="P946">
            <v>-2135110</v>
          </cell>
          <cell r="Q946">
            <v>84890</v>
          </cell>
          <cell r="R946" t="str">
            <v>FNE</v>
          </cell>
          <cell r="S946" t="str">
            <v>april</v>
          </cell>
        </row>
        <row r="947">
          <cell r="A947">
            <v>641</v>
          </cell>
          <cell r="B947">
            <v>1250</v>
          </cell>
          <cell r="C947" t="str">
            <v>ACBL(h)</v>
          </cell>
          <cell r="D947">
            <v>39188</v>
          </cell>
          <cell r="E947">
            <v>39191</v>
          </cell>
          <cell r="F947" t="str">
            <v>S</v>
          </cell>
          <cell r="G947">
            <v>-25000</v>
          </cell>
          <cell r="H947">
            <v>-90.25</v>
          </cell>
          <cell r="I947">
            <v>-2256250</v>
          </cell>
          <cell r="J947">
            <v>225.625</v>
          </cell>
          <cell r="K947">
            <v>-2256024.375</v>
          </cell>
          <cell r="L947">
            <v>0</v>
          </cell>
          <cell r="M947">
            <v>3384.375</v>
          </cell>
          <cell r="N947">
            <v>90.25</v>
          </cell>
          <cell r="O947">
            <v>-2256250</v>
          </cell>
          <cell r="P947">
            <v>-2135110</v>
          </cell>
          <cell r="Q947">
            <v>121140</v>
          </cell>
          <cell r="R947" t="str">
            <v>live</v>
          </cell>
          <cell r="S947" t="str">
            <v>april</v>
          </cell>
        </row>
        <row r="948">
          <cell r="A948">
            <v>642</v>
          </cell>
          <cell r="B948">
            <v>1255</v>
          </cell>
          <cell r="C948" t="str">
            <v>ACBL(h)</v>
          </cell>
          <cell r="D948">
            <v>39188</v>
          </cell>
          <cell r="E948">
            <v>39191</v>
          </cell>
          <cell r="F948" t="str">
            <v>S</v>
          </cell>
          <cell r="G948">
            <v>-50000</v>
          </cell>
          <cell r="H948">
            <v>-89.5</v>
          </cell>
          <cell r="I948">
            <v>-4475000</v>
          </cell>
          <cell r="J948">
            <v>447.5</v>
          </cell>
          <cell r="K948">
            <v>-4474552.5</v>
          </cell>
          <cell r="L948">
            <v>0</v>
          </cell>
          <cell r="M948">
            <v>6712.5</v>
          </cell>
          <cell r="N948">
            <v>89.5</v>
          </cell>
          <cell r="O948">
            <v>-4475000</v>
          </cell>
          <cell r="P948">
            <v>-4270220</v>
          </cell>
          <cell r="Q948">
            <v>204780</v>
          </cell>
          <cell r="R948" t="str">
            <v>AHC</v>
          </cell>
          <cell r="S948" t="str">
            <v>april</v>
          </cell>
        </row>
        <row r="949">
          <cell r="A949">
            <v>643</v>
          </cell>
          <cell r="B949">
            <v>1260</v>
          </cell>
          <cell r="C949" t="str">
            <v>PPL(h)</v>
          </cell>
          <cell r="D949">
            <v>39189</v>
          </cell>
          <cell r="E949">
            <v>39192</v>
          </cell>
          <cell r="F949" t="str">
            <v>P</v>
          </cell>
          <cell r="G949">
            <v>25000</v>
          </cell>
          <cell r="H949">
            <v>258.05</v>
          </cell>
          <cell r="I949">
            <v>6451250</v>
          </cell>
          <cell r="J949">
            <v>1290.25</v>
          </cell>
          <cell r="K949">
            <v>6452540.25</v>
          </cell>
          <cell r="L949">
            <v>0</v>
          </cell>
          <cell r="M949">
            <v>6451.25</v>
          </cell>
          <cell r="N949">
            <v>258.35966000000002</v>
          </cell>
          <cell r="O949">
            <v>6458991.5</v>
          </cell>
          <cell r="P949">
            <v>6458991.5</v>
          </cell>
          <cell r="Q949">
            <v>0</v>
          </cell>
          <cell r="R949" t="str">
            <v>AAH</v>
          </cell>
          <cell r="S949" t="str">
            <v>april</v>
          </cell>
        </row>
        <row r="950">
          <cell r="A950">
            <v>644</v>
          </cell>
          <cell r="B950">
            <v>1268</v>
          </cell>
          <cell r="C950" t="str">
            <v>nbp(h)</v>
          </cell>
          <cell r="D950">
            <v>39189</v>
          </cell>
          <cell r="E950">
            <v>39192</v>
          </cell>
          <cell r="F950" t="str">
            <v>P</v>
          </cell>
          <cell r="G950">
            <v>25000</v>
          </cell>
          <cell r="H950">
            <v>242.5</v>
          </cell>
          <cell r="I950">
            <v>6062500</v>
          </cell>
          <cell r="J950">
            <v>1212.5</v>
          </cell>
          <cell r="K950">
            <v>6063712.5</v>
          </cell>
          <cell r="L950">
            <v>0</v>
          </cell>
          <cell r="M950">
            <v>0</v>
          </cell>
          <cell r="N950">
            <v>242.54849999999999</v>
          </cell>
          <cell r="O950">
            <v>6063712.5</v>
          </cell>
          <cell r="P950">
            <v>6063712.5</v>
          </cell>
          <cell r="Q950">
            <v>0</v>
          </cell>
          <cell r="R950" t="str">
            <v>fcel</v>
          </cell>
          <cell r="S950" t="str">
            <v>april</v>
          </cell>
        </row>
        <row r="951">
          <cell r="A951">
            <v>645</v>
          </cell>
          <cell r="B951">
            <v>1262</v>
          </cell>
          <cell r="C951" t="str">
            <v>ACBL(h)</v>
          </cell>
          <cell r="D951">
            <v>39189</v>
          </cell>
          <cell r="E951">
            <v>39192</v>
          </cell>
          <cell r="F951" t="str">
            <v>S</v>
          </cell>
          <cell r="G951">
            <v>-25000</v>
          </cell>
          <cell r="H951">
            <v>-90.516000000000005</v>
          </cell>
          <cell r="I951">
            <v>-2262900</v>
          </cell>
          <cell r="J951">
            <v>226.29000000000002</v>
          </cell>
          <cell r="K951">
            <v>-2262673.71</v>
          </cell>
          <cell r="L951">
            <v>0</v>
          </cell>
          <cell r="M951">
            <v>2263.3000000000002</v>
          </cell>
          <cell r="N951">
            <v>90.516000000000005</v>
          </cell>
          <cell r="O951">
            <v>-2262900</v>
          </cell>
          <cell r="P951">
            <v>-2135112.5</v>
          </cell>
          <cell r="Q951">
            <v>127787.5</v>
          </cell>
          <cell r="R951" t="str">
            <v>js</v>
          </cell>
          <cell r="S951" t="str">
            <v>april</v>
          </cell>
        </row>
        <row r="952">
          <cell r="A952">
            <v>646</v>
          </cell>
          <cell r="B952">
            <v>1264</v>
          </cell>
          <cell r="C952" t="str">
            <v>ACBL(h)</v>
          </cell>
          <cell r="D952">
            <v>39189</v>
          </cell>
          <cell r="E952">
            <v>39192</v>
          </cell>
          <cell r="F952" t="str">
            <v>S</v>
          </cell>
          <cell r="G952">
            <v>-25000</v>
          </cell>
          <cell r="H952">
            <v>-89.95</v>
          </cell>
          <cell r="I952">
            <v>-2248750</v>
          </cell>
          <cell r="J952">
            <v>224.875</v>
          </cell>
          <cell r="K952">
            <v>-2248525.125</v>
          </cell>
          <cell r="L952">
            <v>0</v>
          </cell>
          <cell r="M952">
            <v>3372.5</v>
          </cell>
          <cell r="N952">
            <v>89.95</v>
          </cell>
          <cell r="O952">
            <v>-2248750</v>
          </cell>
          <cell r="P952">
            <v>-2135112.5</v>
          </cell>
          <cell r="Q952">
            <v>113637.5</v>
          </cell>
          <cell r="R952" t="str">
            <v>foundation</v>
          </cell>
          <cell r="S952" t="str">
            <v>april</v>
          </cell>
        </row>
        <row r="953">
          <cell r="A953">
            <v>647</v>
          </cell>
          <cell r="B953">
            <v>1269</v>
          </cell>
          <cell r="C953" t="str">
            <v>ACBL(h)</v>
          </cell>
          <cell r="D953">
            <v>39189</v>
          </cell>
          <cell r="E953">
            <v>39192</v>
          </cell>
          <cell r="F953" t="str">
            <v>S</v>
          </cell>
          <cell r="G953">
            <v>-25000</v>
          </cell>
          <cell r="H953">
            <v>-89.95</v>
          </cell>
          <cell r="I953">
            <v>-2248750</v>
          </cell>
          <cell r="J953">
            <v>224.875</v>
          </cell>
          <cell r="K953">
            <v>-2248525.125</v>
          </cell>
          <cell r="L953">
            <v>0</v>
          </cell>
          <cell r="M953">
            <v>3373.125</v>
          </cell>
          <cell r="N953">
            <v>89.95</v>
          </cell>
          <cell r="O953">
            <v>-2248750</v>
          </cell>
          <cell r="P953">
            <v>-2135112.5</v>
          </cell>
          <cell r="Q953">
            <v>113637.5</v>
          </cell>
          <cell r="R953" t="str">
            <v>live</v>
          </cell>
          <cell r="S953" t="str">
            <v>april</v>
          </cell>
        </row>
        <row r="954">
          <cell r="A954">
            <v>648</v>
          </cell>
          <cell r="B954" t="str">
            <v>1263-1261</v>
          </cell>
          <cell r="C954" t="str">
            <v>ACBL(h)</v>
          </cell>
          <cell r="D954">
            <v>39189</v>
          </cell>
          <cell r="E954">
            <v>39192</v>
          </cell>
          <cell r="F954" t="str">
            <v>S</v>
          </cell>
          <cell r="G954">
            <v>-50000</v>
          </cell>
          <cell r="H954">
            <v>-90.35</v>
          </cell>
          <cell r="I954">
            <v>-4517500</v>
          </cell>
          <cell r="J954">
            <v>451.75</v>
          </cell>
          <cell r="K954">
            <v>-4517048.25</v>
          </cell>
          <cell r="L954">
            <v>0</v>
          </cell>
          <cell r="M954">
            <v>6775</v>
          </cell>
          <cell r="N954">
            <v>90.35</v>
          </cell>
          <cell r="O954">
            <v>-4517500</v>
          </cell>
          <cell r="P954">
            <v>-4270225</v>
          </cell>
          <cell r="Q954">
            <v>247275</v>
          </cell>
          <cell r="R954" t="str">
            <v>AHC</v>
          </cell>
          <cell r="S954" t="str">
            <v>april</v>
          </cell>
        </row>
        <row r="955">
          <cell r="A955">
            <v>649</v>
          </cell>
          <cell r="B955">
            <v>1266</v>
          </cell>
          <cell r="C955" t="str">
            <v>FFBQ</v>
          </cell>
          <cell r="D955">
            <v>39189</v>
          </cell>
          <cell r="E955">
            <v>39192</v>
          </cell>
          <cell r="F955" t="str">
            <v>S</v>
          </cell>
          <cell r="G955">
            <v>-25000</v>
          </cell>
          <cell r="H955">
            <v>-33.25</v>
          </cell>
          <cell r="I955">
            <v>-831250</v>
          </cell>
          <cell r="J955">
            <v>83.125</v>
          </cell>
          <cell r="K955">
            <v>-831166.875</v>
          </cell>
          <cell r="L955">
            <v>0</v>
          </cell>
          <cell r="M955">
            <v>1247.5</v>
          </cell>
          <cell r="N955">
            <v>33.25</v>
          </cell>
          <cell r="O955">
            <v>-831250</v>
          </cell>
          <cell r="P955">
            <v>-754397.5</v>
          </cell>
          <cell r="Q955">
            <v>76852.5</v>
          </cell>
          <cell r="R955" t="str">
            <v>FINEX</v>
          </cell>
          <cell r="S955" t="str">
            <v>april</v>
          </cell>
        </row>
        <row r="956">
          <cell r="A956">
            <v>650</v>
          </cell>
          <cell r="B956">
            <v>1267</v>
          </cell>
          <cell r="C956" t="str">
            <v>NBP(h)</v>
          </cell>
          <cell r="D956">
            <v>39189</v>
          </cell>
          <cell r="E956">
            <v>39192</v>
          </cell>
          <cell r="F956" t="str">
            <v>S</v>
          </cell>
          <cell r="G956">
            <v>-25000</v>
          </cell>
          <cell r="H956">
            <v>-244.5</v>
          </cell>
          <cell r="I956">
            <v>-6112500</v>
          </cell>
          <cell r="J956">
            <v>611.25</v>
          </cell>
          <cell r="K956">
            <v>-6111888.75</v>
          </cell>
          <cell r="L956">
            <v>0</v>
          </cell>
          <cell r="M956">
            <v>6112.5</v>
          </cell>
          <cell r="N956">
            <v>244.5</v>
          </cell>
          <cell r="O956">
            <v>-6112500</v>
          </cell>
          <cell r="P956">
            <v>-5882670</v>
          </cell>
          <cell r="Q956">
            <v>229830</v>
          </cell>
          <cell r="R956" t="str">
            <v>FCEL</v>
          </cell>
          <cell r="S956" t="str">
            <v>april</v>
          </cell>
        </row>
        <row r="957">
          <cell r="A957">
            <v>651</v>
          </cell>
          <cell r="B957">
            <v>1265</v>
          </cell>
          <cell r="C957" t="str">
            <v>FFBQ</v>
          </cell>
          <cell r="D957">
            <v>39189</v>
          </cell>
          <cell r="E957">
            <v>39192</v>
          </cell>
          <cell r="F957" t="str">
            <v>S</v>
          </cell>
          <cell r="G957">
            <v>-25000</v>
          </cell>
          <cell r="H957">
            <v>-33</v>
          </cell>
          <cell r="I957">
            <v>-825000</v>
          </cell>
          <cell r="J957">
            <v>82.5</v>
          </cell>
          <cell r="K957">
            <v>-824917.5</v>
          </cell>
          <cell r="L957">
            <v>0</v>
          </cell>
          <cell r="M957">
            <v>1250</v>
          </cell>
          <cell r="N957">
            <v>33</v>
          </cell>
          <cell r="O957">
            <v>-825000</v>
          </cell>
          <cell r="P957">
            <v>-754397.5</v>
          </cell>
          <cell r="Q957">
            <v>70602.5</v>
          </cell>
          <cell r="R957" t="str">
            <v>GLOBAL</v>
          </cell>
          <cell r="S957" t="str">
            <v>april</v>
          </cell>
        </row>
        <row r="958">
          <cell r="A958">
            <v>652</v>
          </cell>
          <cell r="B958">
            <v>0</v>
          </cell>
          <cell r="C958" t="str">
            <v>ACBL</v>
          </cell>
          <cell r="D958">
            <v>39190</v>
          </cell>
          <cell r="E958">
            <v>39190</v>
          </cell>
          <cell r="F958" t="str">
            <v>S</v>
          </cell>
          <cell r="H958" t="e">
            <v>#DIV/0!</v>
          </cell>
          <cell r="I958">
            <v>-707300</v>
          </cell>
          <cell r="K958">
            <v>-707300</v>
          </cell>
          <cell r="L958">
            <v>0</v>
          </cell>
          <cell r="N958" t="e">
            <v>#DIV/0!</v>
          </cell>
          <cell r="P958">
            <v>-707300</v>
          </cell>
          <cell r="R958" t="str">
            <v>DIVIDEND</v>
          </cell>
          <cell r="S958" t="str">
            <v>april</v>
          </cell>
        </row>
        <row r="959">
          <cell r="A959">
            <v>653</v>
          </cell>
          <cell r="B959">
            <v>1280</v>
          </cell>
          <cell r="C959" t="str">
            <v>ACBL(h)</v>
          </cell>
          <cell r="D959">
            <v>39190</v>
          </cell>
          <cell r="E959">
            <v>39195</v>
          </cell>
          <cell r="F959" t="str">
            <v>S</v>
          </cell>
          <cell r="G959">
            <v>-14800</v>
          </cell>
          <cell r="H959">
            <v>-91.95</v>
          </cell>
          <cell r="I959">
            <v>-1360860</v>
          </cell>
          <cell r="J959">
            <v>136.08600000000001</v>
          </cell>
          <cell r="K959">
            <v>-1360723.9140000001</v>
          </cell>
          <cell r="L959">
            <v>0</v>
          </cell>
          <cell r="M959">
            <v>2040.92</v>
          </cell>
          <cell r="N959">
            <v>91.95</v>
          </cell>
          <cell r="O959">
            <v>-1360860</v>
          </cell>
          <cell r="P959">
            <v>-1263985.1200000001</v>
          </cell>
          <cell r="Q959">
            <v>96874.879999999888</v>
          </cell>
          <cell r="R959" t="str">
            <v>AHC</v>
          </cell>
          <cell r="S959" t="str">
            <v>april</v>
          </cell>
        </row>
        <row r="960">
          <cell r="A960">
            <v>654</v>
          </cell>
          <cell r="B960">
            <v>1278</v>
          </cell>
          <cell r="C960" t="str">
            <v>ACBL(h)</v>
          </cell>
          <cell r="D960">
            <v>39190</v>
          </cell>
          <cell r="E960">
            <v>39195</v>
          </cell>
          <cell r="F960" t="str">
            <v>S</v>
          </cell>
          <cell r="G960">
            <v>-50000</v>
          </cell>
          <cell r="H960">
            <v>-90.5</v>
          </cell>
          <cell r="I960">
            <v>-4525000</v>
          </cell>
          <cell r="J960">
            <v>452.5</v>
          </cell>
          <cell r="K960">
            <v>-4524547.5</v>
          </cell>
          <cell r="L960">
            <v>0</v>
          </cell>
          <cell r="M960">
            <v>6787.75</v>
          </cell>
          <cell r="N960">
            <v>90.5</v>
          </cell>
          <cell r="O960">
            <v>-4525000</v>
          </cell>
          <cell r="P960">
            <v>-4270220</v>
          </cell>
          <cell r="Q960">
            <v>254780</v>
          </cell>
          <cell r="R960" t="str">
            <v>AAH</v>
          </cell>
          <cell r="S960" t="str">
            <v>april</v>
          </cell>
        </row>
        <row r="961">
          <cell r="A961">
            <v>655</v>
          </cell>
          <cell r="B961">
            <v>1276</v>
          </cell>
          <cell r="C961" t="str">
            <v>WCT</v>
          </cell>
          <cell r="D961">
            <v>39190</v>
          </cell>
          <cell r="E961">
            <v>39195</v>
          </cell>
          <cell r="F961" t="str">
            <v>S</v>
          </cell>
          <cell r="G961">
            <v>-75000</v>
          </cell>
          <cell r="H961">
            <v>-11.4</v>
          </cell>
          <cell r="I961">
            <v>-855000</v>
          </cell>
          <cell r="J961">
            <v>85.5</v>
          </cell>
          <cell r="K961">
            <v>-854914.5</v>
          </cell>
          <cell r="L961">
            <v>0</v>
          </cell>
          <cell r="M961">
            <v>3750</v>
          </cell>
          <cell r="N961">
            <v>11.4</v>
          </cell>
          <cell r="O961">
            <v>-855000</v>
          </cell>
          <cell r="P961">
            <v>-742342.5</v>
          </cell>
          <cell r="Q961">
            <v>112657.5</v>
          </cell>
          <cell r="R961" t="str">
            <v>GLOBAL</v>
          </cell>
          <cell r="S961" t="str">
            <v>april</v>
          </cell>
        </row>
        <row r="962">
          <cell r="A962">
            <v>656</v>
          </cell>
          <cell r="B962">
            <v>1283</v>
          </cell>
          <cell r="C962" t="str">
            <v>ACBL(h)</v>
          </cell>
          <cell r="D962">
            <v>39190</v>
          </cell>
          <cell r="E962">
            <v>39195</v>
          </cell>
          <cell r="F962" t="str">
            <v>S</v>
          </cell>
          <cell r="G962">
            <v>-75000</v>
          </cell>
          <cell r="H962">
            <v>-91.1875</v>
          </cell>
          <cell r="I962">
            <v>-6839062.5</v>
          </cell>
          <cell r="J962">
            <v>683.90625</v>
          </cell>
          <cell r="K962">
            <v>-6838378.59375</v>
          </cell>
          <cell r="L962">
            <v>0</v>
          </cell>
          <cell r="M962">
            <v>13678.13</v>
          </cell>
          <cell r="N962">
            <v>91.1875</v>
          </cell>
          <cell r="O962">
            <v>-6839062.5</v>
          </cell>
          <cell r="P962">
            <v>-6405330</v>
          </cell>
          <cell r="Q962">
            <v>433732.5</v>
          </cell>
          <cell r="R962" t="str">
            <v>AHL</v>
          </cell>
          <cell r="S962" t="str">
            <v>april</v>
          </cell>
        </row>
        <row r="963">
          <cell r="A963">
            <v>657</v>
          </cell>
          <cell r="B963">
            <v>1283</v>
          </cell>
          <cell r="C963" t="str">
            <v>ACBL</v>
          </cell>
          <cell r="D963">
            <v>39190</v>
          </cell>
          <cell r="E963">
            <v>39195</v>
          </cell>
          <cell r="F963" t="str">
            <v>S</v>
          </cell>
          <cell r="G963">
            <v>-25000</v>
          </cell>
          <cell r="H963">
            <v>-91.1875</v>
          </cell>
          <cell r="I963">
            <v>-2279687.5</v>
          </cell>
          <cell r="J963">
            <v>227.96875</v>
          </cell>
          <cell r="K963">
            <v>-2279459.53125</v>
          </cell>
          <cell r="L963">
            <v>0</v>
          </cell>
          <cell r="M963">
            <v>4559.37</v>
          </cell>
          <cell r="N963">
            <v>91.1875</v>
          </cell>
          <cell r="O963">
            <v>-2279687.5</v>
          </cell>
          <cell r="P963">
            <v>-1937727.5</v>
          </cell>
          <cell r="Q963">
            <v>341960</v>
          </cell>
          <cell r="R963" t="str">
            <v>AHL</v>
          </cell>
          <cell r="S963" t="str">
            <v>april</v>
          </cell>
        </row>
        <row r="964">
          <cell r="A964">
            <v>658</v>
          </cell>
          <cell r="B964">
            <v>1284</v>
          </cell>
          <cell r="C964" t="str">
            <v>PPL</v>
          </cell>
          <cell r="D964">
            <v>39190</v>
          </cell>
          <cell r="E964">
            <v>39195</v>
          </cell>
          <cell r="F964" t="str">
            <v>S</v>
          </cell>
          <cell r="G964">
            <v>-25000</v>
          </cell>
          <cell r="H964">
            <v>-266</v>
          </cell>
          <cell r="I964">
            <v>-6650000</v>
          </cell>
          <cell r="J964">
            <v>665</v>
          </cell>
          <cell r="K964">
            <v>-6649335</v>
          </cell>
          <cell r="L964">
            <v>0</v>
          </cell>
          <cell r="M964">
            <v>6650</v>
          </cell>
          <cell r="N964">
            <v>266</v>
          </cell>
          <cell r="O964">
            <v>-6650000</v>
          </cell>
          <cell r="P964">
            <v>-6361832.5</v>
          </cell>
          <cell r="Q964">
            <v>288167.5</v>
          </cell>
          <cell r="R964" t="str">
            <v>LIVE</v>
          </cell>
          <cell r="S964" t="str">
            <v>april</v>
          </cell>
        </row>
        <row r="965">
          <cell r="A965">
            <v>659</v>
          </cell>
          <cell r="B965">
            <v>1281</v>
          </cell>
          <cell r="C965" t="str">
            <v>ffbq</v>
          </cell>
          <cell r="D965">
            <v>39190</v>
          </cell>
          <cell r="E965">
            <v>39195</v>
          </cell>
          <cell r="F965" t="str">
            <v>S</v>
          </cell>
          <cell r="G965">
            <v>-25000</v>
          </cell>
          <cell r="H965">
            <v>-33.5</v>
          </cell>
          <cell r="I965">
            <v>-837500</v>
          </cell>
          <cell r="J965">
            <v>83.75</v>
          </cell>
          <cell r="K965">
            <v>-837416.25</v>
          </cell>
          <cell r="L965">
            <v>0</v>
          </cell>
          <cell r="M965">
            <v>1257.5</v>
          </cell>
          <cell r="N965">
            <v>33.5</v>
          </cell>
          <cell r="O965">
            <v>-837500</v>
          </cell>
          <cell r="P965">
            <v>-754400</v>
          </cell>
          <cell r="Q965">
            <v>83100</v>
          </cell>
          <cell r="R965" t="str">
            <v>finex</v>
          </cell>
          <cell r="S965" t="str">
            <v>april</v>
          </cell>
        </row>
        <row r="966">
          <cell r="A966">
            <v>660</v>
          </cell>
          <cell r="B966">
            <v>1281</v>
          </cell>
          <cell r="C966" t="str">
            <v>OGDC(h)</v>
          </cell>
          <cell r="D966">
            <v>39190</v>
          </cell>
          <cell r="E966">
            <v>39195</v>
          </cell>
          <cell r="F966" t="str">
            <v>S</v>
          </cell>
          <cell r="G966">
            <v>-25000</v>
          </cell>
          <cell r="H966">
            <v>-122.25</v>
          </cell>
          <cell r="I966">
            <v>-3056250</v>
          </cell>
          <cell r="J966">
            <v>305.625</v>
          </cell>
          <cell r="K966">
            <v>-3055944.375</v>
          </cell>
          <cell r="L966">
            <v>0</v>
          </cell>
          <cell r="M966">
            <v>3057.5</v>
          </cell>
          <cell r="N966">
            <v>122.25</v>
          </cell>
          <cell r="O966">
            <v>-3056250</v>
          </cell>
          <cell r="P966">
            <v>-3028630</v>
          </cell>
          <cell r="Q966">
            <v>27620</v>
          </cell>
          <cell r="R966" t="str">
            <v>finex</v>
          </cell>
          <cell r="S966" t="str">
            <v>april</v>
          </cell>
        </row>
        <row r="967">
          <cell r="A967">
            <v>661</v>
          </cell>
          <cell r="B967">
            <v>1279</v>
          </cell>
          <cell r="C967" t="str">
            <v>PPL</v>
          </cell>
          <cell r="D967">
            <v>39190</v>
          </cell>
          <cell r="E967">
            <v>39195</v>
          </cell>
          <cell r="F967" t="str">
            <v>S</v>
          </cell>
          <cell r="G967">
            <v>-50000</v>
          </cell>
          <cell r="H967">
            <v>-264</v>
          </cell>
          <cell r="I967">
            <v>-13200000</v>
          </cell>
          <cell r="J967">
            <v>1320</v>
          </cell>
          <cell r="K967">
            <v>-13198680</v>
          </cell>
          <cell r="L967">
            <v>0</v>
          </cell>
          <cell r="M967">
            <v>13200</v>
          </cell>
          <cell r="N967">
            <v>264</v>
          </cell>
          <cell r="O967">
            <v>-13200000</v>
          </cell>
          <cell r="P967">
            <v>-12723670</v>
          </cell>
          <cell r="Q967">
            <v>476330</v>
          </cell>
          <cell r="R967" t="str">
            <v>AHC</v>
          </cell>
          <cell r="S967" t="str">
            <v>april</v>
          </cell>
        </row>
        <row r="968">
          <cell r="A968">
            <v>662</v>
          </cell>
          <cell r="B968">
            <v>1277</v>
          </cell>
          <cell r="C968" t="str">
            <v>PPL</v>
          </cell>
          <cell r="D968">
            <v>39190</v>
          </cell>
          <cell r="E968">
            <v>39195</v>
          </cell>
          <cell r="F968" t="str">
            <v>S</v>
          </cell>
          <cell r="G968">
            <v>-10000</v>
          </cell>
          <cell r="H968">
            <v>-262.77085399999999</v>
          </cell>
          <cell r="I968">
            <v>-2627708.54</v>
          </cell>
          <cell r="J968">
            <v>262.77085400000004</v>
          </cell>
          <cell r="K968">
            <v>-2627445.769146</v>
          </cell>
          <cell r="L968">
            <v>0</v>
          </cell>
          <cell r="M968">
            <v>2627.71</v>
          </cell>
          <cell r="N968">
            <v>262.77085399999999</v>
          </cell>
          <cell r="O968">
            <v>-2627708.54</v>
          </cell>
          <cell r="P968">
            <v>-2544733</v>
          </cell>
          <cell r="Q968">
            <v>82975.540000000037</v>
          </cell>
          <cell r="R968" t="str">
            <v>AAH</v>
          </cell>
          <cell r="S968" t="str">
            <v>april</v>
          </cell>
        </row>
        <row r="969">
          <cell r="A969">
            <v>663</v>
          </cell>
          <cell r="B969">
            <v>1277</v>
          </cell>
          <cell r="C969" t="str">
            <v>PPL(h)</v>
          </cell>
          <cell r="D969">
            <v>39190</v>
          </cell>
          <cell r="E969">
            <v>39195</v>
          </cell>
          <cell r="F969" t="str">
            <v>S</v>
          </cell>
          <cell r="G969">
            <v>-50000</v>
          </cell>
          <cell r="H969">
            <v>-262.77085420000003</v>
          </cell>
          <cell r="I969">
            <v>-13138542.710000001</v>
          </cell>
          <cell r="J969">
            <v>1313.8542710000002</v>
          </cell>
          <cell r="K969">
            <v>-13137228.855729001</v>
          </cell>
          <cell r="L969">
            <v>0</v>
          </cell>
          <cell r="M969">
            <v>13138.54</v>
          </cell>
          <cell r="N969">
            <v>262.77085420000003</v>
          </cell>
          <cell r="O969">
            <v>-13138542.710000001</v>
          </cell>
          <cell r="P969">
            <v>-13126523</v>
          </cell>
          <cell r="Q969">
            <v>12019.710000000894</v>
          </cell>
          <cell r="R969" t="str">
            <v>AAH</v>
          </cell>
          <cell r="S969" t="str">
            <v>april</v>
          </cell>
        </row>
        <row r="970">
          <cell r="A970">
            <v>664</v>
          </cell>
          <cell r="B970">
            <v>1287</v>
          </cell>
          <cell r="C970" t="str">
            <v>ACBL</v>
          </cell>
          <cell r="D970">
            <v>39190</v>
          </cell>
          <cell r="E970">
            <v>39195</v>
          </cell>
          <cell r="F970" t="str">
            <v>S</v>
          </cell>
          <cell r="G970">
            <v>-25000</v>
          </cell>
          <cell r="H970">
            <v>-90.5</v>
          </cell>
          <cell r="I970">
            <v>-2262500</v>
          </cell>
          <cell r="J970">
            <v>226.25</v>
          </cell>
          <cell r="K970">
            <v>-2262273.75</v>
          </cell>
          <cell r="L970">
            <v>0</v>
          </cell>
          <cell r="M970">
            <v>3393.75</v>
          </cell>
          <cell r="N970">
            <v>90.5</v>
          </cell>
          <cell r="O970">
            <v>-2262500</v>
          </cell>
          <cell r="P970">
            <v>-1937727.5</v>
          </cell>
          <cell r="Q970">
            <v>324772.5</v>
          </cell>
          <cell r="R970" t="str">
            <v>LIVE</v>
          </cell>
          <cell r="S970" t="str">
            <v>april</v>
          </cell>
        </row>
        <row r="971">
          <cell r="A971">
            <v>665</v>
          </cell>
          <cell r="B971">
            <v>1285</v>
          </cell>
          <cell r="C971" t="str">
            <v>ACBL</v>
          </cell>
          <cell r="D971">
            <v>39190</v>
          </cell>
          <cell r="E971">
            <v>39195</v>
          </cell>
          <cell r="F971" t="str">
            <v>S</v>
          </cell>
          <cell r="G971">
            <v>-25000</v>
          </cell>
          <cell r="H971">
            <v>-90.25</v>
          </cell>
          <cell r="I971">
            <v>-2256250</v>
          </cell>
          <cell r="J971">
            <v>225.625</v>
          </cell>
          <cell r="K971">
            <v>-2256024.375</v>
          </cell>
          <cell r="L971">
            <v>0</v>
          </cell>
          <cell r="M971">
            <v>3385</v>
          </cell>
          <cell r="N971">
            <v>90.25</v>
          </cell>
          <cell r="O971">
            <v>-2256250</v>
          </cell>
          <cell r="P971">
            <v>-1937727.5</v>
          </cell>
          <cell r="Q971">
            <v>318522.5</v>
          </cell>
          <cell r="R971" t="str">
            <v>FOUNDATION</v>
          </cell>
          <cell r="S971" t="str">
            <v>april</v>
          </cell>
        </row>
        <row r="972">
          <cell r="A972">
            <v>666</v>
          </cell>
          <cell r="B972">
            <v>1286</v>
          </cell>
          <cell r="C972" t="str">
            <v>ACBL</v>
          </cell>
          <cell r="D972">
            <v>39190</v>
          </cell>
          <cell r="E972">
            <v>39195</v>
          </cell>
          <cell r="F972" t="str">
            <v>S</v>
          </cell>
          <cell r="G972">
            <v>-25000</v>
          </cell>
          <cell r="H972">
            <v>-90.5</v>
          </cell>
          <cell r="I972">
            <v>-2262500</v>
          </cell>
          <cell r="J972">
            <v>226.25</v>
          </cell>
          <cell r="K972">
            <v>-2262273.75</v>
          </cell>
          <cell r="L972">
            <v>0</v>
          </cell>
          <cell r="M972">
            <v>3437.5</v>
          </cell>
          <cell r="N972">
            <v>90.5</v>
          </cell>
          <cell r="O972">
            <v>-2262500</v>
          </cell>
          <cell r="P972">
            <v>-1937727.5</v>
          </cell>
          <cell r="Q972">
            <v>324772.5</v>
          </cell>
          <cell r="R972" t="str">
            <v>FNE</v>
          </cell>
          <cell r="S972" t="str">
            <v>april</v>
          </cell>
        </row>
        <row r="973">
          <cell r="A973">
            <v>667</v>
          </cell>
          <cell r="B973">
            <v>1304</v>
          </cell>
          <cell r="C973" t="str">
            <v>ACBL</v>
          </cell>
          <cell r="D973">
            <v>39191</v>
          </cell>
          <cell r="E973">
            <v>39196</v>
          </cell>
          <cell r="F973" t="str">
            <v>S</v>
          </cell>
          <cell r="G973">
            <v>-25000</v>
          </cell>
          <cell r="H973">
            <v>-92.95</v>
          </cell>
          <cell r="I973">
            <v>-2323750</v>
          </cell>
          <cell r="J973">
            <v>232.375</v>
          </cell>
          <cell r="K973">
            <v>-2323517.625</v>
          </cell>
          <cell r="L973">
            <v>0</v>
          </cell>
          <cell r="M973">
            <v>3485.63</v>
          </cell>
          <cell r="N973">
            <v>92.95</v>
          </cell>
          <cell r="O973">
            <v>-2323750</v>
          </cell>
          <cell r="P973">
            <v>-1937727.5</v>
          </cell>
          <cell r="Q973">
            <v>386022.5</v>
          </cell>
          <cell r="R973" t="str">
            <v>fne</v>
          </cell>
          <cell r="S973" t="str">
            <v>april</v>
          </cell>
        </row>
        <row r="974">
          <cell r="A974">
            <v>668</v>
          </cell>
          <cell r="B974">
            <v>1300</v>
          </cell>
          <cell r="C974" t="str">
            <v>ACBL</v>
          </cell>
          <cell r="D974">
            <v>39191</v>
          </cell>
          <cell r="E974">
            <v>39196</v>
          </cell>
          <cell r="F974" t="str">
            <v>S</v>
          </cell>
          <cell r="G974">
            <v>-75000</v>
          </cell>
          <cell r="H974">
            <v>-91.916666666666671</v>
          </cell>
          <cell r="I974">
            <v>-6893750</v>
          </cell>
          <cell r="J974">
            <v>689.375</v>
          </cell>
          <cell r="K974">
            <v>-6893060.625</v>
          </cell>
          <cell r="L974">
            <v>0</v>
          </cell>
          <cell r="M974">
            <v>13787.5</v>
          </cell>
          <cell r="N974">
            <v>91.916666666666671</v>
          </cell>
          <cell r="O974">
            <v>-6893750</v>
          </cell>
          <cell r="P974">
            <v>-5813182.5</v>
          </cell>
          <cell r="Q974">
            <v>1080567.5</v>
          </cell>
          <cell r="R974" t="str">
            <v>AHL</v>
          </cell>
          <cell r="S974" t="str">
            <v>april</v>
          </cell>
        </row>
        <row r="975">
          <cell r="A975">
            <v>669</v>
          </cell>
          <cell r="B975">
            <v>1295</v>
          </cell>
          <cell r="C975" t="str">
            <v>ACBL</v>
          </cell>
          <cell r="D975">
            <v>39191</v>
          </cell>
          <cell r="E975">
            <v>39196</v>
          </cell>
          <cell r="F975" t="str">
            <v>S</v>
          </cell>
          <cell r="G975">
            <v>-25000</v>
          </cell>
          <cell r="H975">
            <v>-92</v>
          </cell>
          <cell r="I975">
            <v>-2300000</v>
          </cell>
          <cell r="J975">
            <v>230</v>
          </cell>
          <cell r="K975">
            <v>-2299770</v>
          </cell>
          <cell r="L975">
            <v>0</v>
          </cell>
          <cell r="M975">
            <v>3450</v>
          </cell>
          <cell r="N975">
            <v>92</v>
          </cell>
          <cell r="O975">
            <v>-2300000</v>
          </cell>
          <cell r="P975">
            <v>-1937727.5</v>
          </cell>
          <cell r="Q975">
            <v>362272.5</v>
          </cell>
          <cell r="R975" t="str">
            <v>LIVE</v>
          </cell>
          <cell r="S975" t="str">
            <v>april</v>
          </cell>
        </row>
        <row r="976">
          <cell r="A976">
            <v>670</v>
          </cell>
          <cell r="B976">
            <v>1294</v>
          </cell>
          <cell r="C976" t="str">
            <v>ACBL</v>
          </cell>
          <cell r="D976">
            <v>39191</v>
          </cell>
          <cell r="E976">
            <v>39196</v>
          </cell>
          <cell r="F976" t="str">
            <v>S</v>
          </cell>
          <cell r="G976">
            <v>-25000</v>
          </cell>
          <cell r="H976">
            <v>-92</v>
          </cell>
          <cell r="I976">
            <v>-2300000</v>
          </cell>
          <cell r="J976">
            <v>230</v>
          </cell>
          <cell r="K976">
            <v>-2299770</v>
          </cell>
          <cell r="L976">
            <v>0</v>
          </cell>
          <cell r="M976">
            <v>3450</v>
          </cell>
          <cell r="N976">
            <v>92</v>
          </cell>
          <cell r="O976">
            <v>-2300000</v>
          </cell>
          <cell r="P976">
            <v>-1937727.5</v>
          </cell>
          <cell r="Q976">
            <v>362272.5</v>
          </cell>
          <cell r="R976" t="str">
            <v>AHC</v>
          </cell>
          <cell r="S976" t="str">
            <v>april</v>
          </cell>
        </row>
        <row r="977">
          <cell r="A977">
            <v>671</v>
          </cell>
          <cell r="B977">
            <v>1303</v>
          </cell>
          <cell r="C977" t="str">
            <v>OGDC(h)</v>
          </cell>
          <cell r="D977">
            <v>39191</v>
          </cell>
          <cell r="E977">
            <v>39196</v>
          </cell>
          <cell r="F977" t="str">
            <v>P</v>
          </cell>
          <cell r="G977">
            <v>25000</v>
          </cell>
          <cell r="H977">
            <v>123.4676</v>
          </cell>
          <cell r="I977">
            <v>3086690</v>
          </cell>
          <cell r="J977">
            <v>617.33800000000008</v>
          </cell>
          <cell r="K977">
            <v>3087307.338</v>
          </cell>
          <cell r="L977">
            <v>0</v>
          </cell>
          <cell r="M977">
            <v>3086.69</v>
          </cell>
          <cell r="N977">
            <v>123.61576112</v>
          </cell>
          <cell r="O977">
            <v>3090394.0279999999</v>
          </cell>
          <cell r="P977">
            <v>3090394.0279999999</v>
          </cell>
          <cell r="Q977">
            <v>0</v>
          </cell>
          <cell r="R977" t="str">
            <v>fne</v>
          </cell>
          <cell r="S977" t="str">
            <v>april</v>
          </cell>
        </row>
        <row r="978">
          <cell r="A978">
            <v>672</v>
          </cell>
          <cell r="B978">
            <v>1296</v>
          </cell>
          <cell r="C978" t="str">
            <v>OGDC(h)</v>
          </cell>
          <cell r="D978">
            <v>39191</v>
          </cell>
          <cell r="E978">
            <v>39196</v>
          </cell>
          <cell r="F978" t="str">
            <v>P</v>
          </cell>
          <cell r="G978">
            <v>25000</v>
          </cell>
          <cell r="H978">
            <v>123.35</v>
          </cell>
          <cell r="I978">
            <v>3083750</v>
          </cell>
          <cell r="J978">
            <v>616.75</v>
          </cell>
          <cell r="K978">
            <v>3084366.75</v>
          </cell>
          <cell r="L978">
            <v>0</v>
          </cell>
          <cell r="M978">
            <v>3083.75</v>
          </cell>
          <cell r="N978">
            <v>123.49802</v>
          </cell>
          <cell r="O978">
            <v>3087450.5</v>
          </cell>
          <cell r="P978">
            <v>3087450.5</v>
          </cell>
          <cell r="Q978">
            <v>0</v>
          </cell>
          <cell r="R978" t="str">
            <v>live</v>
          </cell>
          <cell r="S978" t="str">
            <v>april</v>
          </cell>
        </row>
        <row r="979">
          <cell r="A979">
            <v>673</v>
          </cell>
          <cell r="B979">
            <v>1301</v>
          </cell>
          <cell r="C979" t="str">
            <v>DGKC(h)</v>
          </cell>
          <cell r="D979">
            <v>39191</v>
          </cell>
          <cell r="E979">
            <v>39196</v>
          </cell>
          <cell r="F979" t="str">
            <v>P</v>
          </cell>
          <cell r="G979">
            <v>50000</v>
          </cell>
          <cell r="H979">
            <v>98.9</v>
          </cell>
          <cell r="I979">
            <v>4945000</v>
          </cell>
          <cell r="J979">
            <v>989</v>
          </cell>
          <cell r="K979">
            <v>4945989</v>
          </cell>
          <cell r="L979">
            <v>0</v>
          </cell>
          <cell r="M979">
            <v>740.5</v>
          </cell>
          <cell r="N979">
            <v>98.93459</v>
          </cell>
          <cell r="O979">
            <v>4946729.5</v>
          </cell>
          <cell r="P979">
            <v>4946729.5</v>
          </cell>
          <cell r="Q979">
            <v>0</v>
          </cell>
          <cell r="R979" t="str">
            <v>ORIX</v>
          </cell>
          <cell r="S979" t="str">
            <v>april</v>
          </cell>
        </row>
        <row r="980">
          <cell r="A980">
            <v>674</v>
          </cell>
          <cell r="B980">
            <v>1302</v>
          </cell>
          <cell r="C980" t="str">
            <v>DGKC(h)</v>
          </cell>
          <cell r="D980">
            <v>39191</v>
          </cell>
          <cell r="E980">
            <v>39196</v>
          </cell>
          <cell r="F980" t="str">
            <v>S</v>
          </cell>
          <cell r="G980">
            <v>-45000</v>
          </cell>
          <cell r="H980">
            <v>-100.27777777777777</v>
          </cell>
          <cell r="I980">
            <v>-4512500</v>
          </cell>
          <cell r="J980">
            <v>451.25</v>
          </cell>
          <cell r="K980">
            <v>-4512048.75</v>
          </cell>
          <cell r="L980">
            <v>0</v>
          </cell>
          <cell r="M980">
            <v>5763</v>
          </cell>
          <cell r="N980">
            <v>100.27777777777777</v>
          </cell>
          <cell r="O980">
            <v>-4512500</v>
          </cell>
          <cell r="P980">
            <v>-4452056.55</v>
          </cell>
          <cell r="Q980">
            <v>60443.450000000186</v>
          </cell>
          <cell r="R980" t="str">
            <v>ORIX</v>
          </cell>
          <cell r="S980" t="str">
            <v>april</v>
          </cell>
        </row>
        <row r="981">
          <cell r="A981">
            <v>675</v>
          </cell>
          <cell r="B981">
            <v>1298</v>
          </cell>
          <cell r="C981" t="str">
            <v>PPL(h)</v>
          </cell>
          <cell r="D981">
            <v>39191</v>
          </cell>
          <cell r="E981">
            <v>39196</v>
          </cell>
          <cell r="F981" t="str">
            <v>P</v>
          </cell>
          <cell r="G981">
            <v>10000</v>
          </cell>
          <cell r="H981">
            <v>268</v>
          </cell>
          <cell r="I981">
            <v>2680000</v>
          </cell>
          <cell r="J981">
            <v>536</v>
          </cell>
          <cell r="K981">
            <v>2680536</v>
          </cell>
          <cell r="L981">
            <v>0</v>
          </cell>
          <cell r="M981">
            <v>0</v>
          </cell>
          <cell r="N981">
            <v>268.05360000000002</v>
          </cell>
          <cell r="O981">
            <v>2680536</v>
          </cell>
          <cell r="P981">
            <v>2680536</v>
          </cell>
          <cell r="Q981">
            <v>0</v>
          </cell>
          <cell r="R981" t="str">
            <v>ORIX</v>
          </cell>
          <cell r="S981" t="str">
            <v>april</v>
          </cell>
        </row>
        <row r="982">
          <cell r="A982">
            <v>676</v>
          </cell>
          <cell r="B982">
            <v>1297</v>
          </cell>
          <cell r="C982" t="str">
            <v>ppl(h)</v>
          </cell>
          <cell r="D982">
            <v>39191</v>
          </cell>
          <cell r="E982">
            <v>39196</v>
          </cell>
          <cell r="F982" t="str">
            <v>S</v>
          </cell>
          <cell r="G982">
            <v>-5000</v>
          </cell>
          <cell r="H982">
            <v>-269</v>
          </cell>
          <cell r="I982">
            <v>-1345000</v>
          </cell>
          <cell r="J982">
            <v>134.5</v>
          </cell>
          <cell r="K982">
            <v>-1344865.5</v>
          </cell>
          <cell r="L982">
            <v>0</v>
          </cell>
          <cell r="M982">
            <v>1345</v>
          </cell>
          <cell r="N982">
            <v>269</v>
          </cell>
          <cell r="O982">
            <v>-1345000</v>
          </cell>
          <cell r="P982">
            <v>-1340268</v>
          </cell>
          <cell r="Q982">
            <v>4732</v>
          </cell>
          <cell r="R982" t="str">
            <v>ifsl</v>
          </cell>
          <cell r="S982" t="str">
            <v>april</v>
          </cell>
        </row>
        <row r="983">
          <cell r="A983">
            <v>677</v>
          </cell>
          <cell r="B983">
            <v>1297</v>
          </cell>
          <cell r="C983" t="str">
            <v>ppl</v>
          </cell>
          <cell r="D983">
            <v>39191</v>
          </cell>
          <cell r="E983">
            <v>39196</v>
          </cell>
          <cell r="F983" t="str">
            <v>S</v>
          </cell>
          <cell r="G983">
            <v>-5000</v>
          </cell>
          <cell r="H983">
            <v>-269</v>
          </cell>
          <cell r="I983">
            <v>-1345000</v>
          </cell>
          <cell r="J983">
            <v>134.5</v>
          </cell>
          <cell r="K983">
            <v>-1344865.5</v>
          </cell>
          <cell r="L983">
            <v>0</v>
          </cell>
          <cell r="M983">
            <v>1345</v>
          </cell>
          <cell r="N983">
            <v>269</v>
          </cell>
          <cell r="O983">
            <v>-1345000</v>
          </cell>
          <cell r="P983">
            <v>-1272366.5</v>
          </cell>
          <cell r="Q983">
            <v>72633.5</v>
          </cell>
          <cell r="R983" t="str">
            <v>ifsl</v>
          </cell>
          <cell r="S983" t="str">
            <v>april</v>
          </cell>
        </row>
        <row r="984">
          <cell r="A984">
            <v>678</v>
          </cell>
          <cell r="B984">
            <v>1299</v>
          </cell>
          <cell r="C984" t="str">
            <v>ppl(h)</v>
          </cell>
          <cell r="D984">
            <v>39191</v>
          </cell>
          <cell r="E984">
            <v>39196</v>
          </cell>
          <cell r="F984" t="str">
            <v>S</v>
          </cell>
          <cell r="G984">
            <v>-5000</v>
          </cell>
          <cell r="H984">
            <v>-268.38749999999999</v>
          </cell>
          <cell r="I984">
            <v>-1341937.5</v>
          </cell>
          <cell r="J984">
            <v>134.19374999999999</v>
          </cell>
          <cell r="K984">
            <v>-1341803.3062499999</v>
          </cell>
          <cell r="L984">
            <v>0</v>
          </cell>
          <cell r="M984">
            <v>1342</v>
          </cell>
          <cell r="N984">
            <v>268.38749999999999</v>
          </cell>
          <cell r="O984">
            <v>-1341937.5</v>
          </cell>
          <cell r="P984">
            <v>-1340268</v>
          </cell>
          <cell r="Q984">
            <v>1669.5</v>
          </cell>
          <cell r="R984" t="str">
            <v>orix</v>
          </cell>
          <cell r="S984" t="str">
            <v>april</v>
          </cell>
        </row>
        <row r="985">
          <cell r="A985">
            <v>679</v>
          </cell>
          <cell r="B985">
            <v>1299</v>
          </cell>
          <cell r="C985" t="str">
            <v>ppl</v>
          </cell>
          <cell r="D985">
            <v>39191</v>
          </cell>
          <cell r="E985">
            <v>39196</v>
          </cell>
          <cell r="F985" t="str">
            <v>S</v>
          </cell>
          <cell r="G985">
            <v>-15000</v>
          </cell>
          <cell r="H985">
            <v>-268.38749999999999</v>
          </cell>
          <cell r="I985">
            <v>-4025812.5</v>
          </cell>
          <cell r="J985">
            <v>402.58125000000001</v>
          </cell>
          <cell r="K985">
            <v>-4025409.9187500002</v>
          </cell>
          <cell r="L985">
            <v>0</v>
          </cell>
          <cell r="M985">
            <v>4026</v>
          </cell>
          <cell r="N985">
            <v>268.38749999999999</v>
          </cell>
          <cell r="O985">
            <v>-4025812.5</v>
          </cell>
          <cell r="P985">
            <v>-3817099.5</v>
          </cell>
          <cell r="Q985">
            <v>208713</v>
          </cell>
          <cell r="R985" t="str">
            <v>orix</v>
          </cell>
          <cell r="S985" t="str">
            <v>april</v>
          </cell>
        </row>
        <row r="986">
          <cell r="A986">
            <v>680</v>
          </cell>
          <cell r="B986">
            <v>1326</v>
          </cell>
          <cell r="C986" t="str">
            <v>ACBL</v>
          </cell>
          <cell r="D986">
            <v>39192</v>
          </cell>
          <cell r="E986">
            <v>39197</v>
          </cell>
          <cell r="F986" t="str">
            <v>S</v>
          </cell>
          <cell r="G986">
            <v>-25000</v>
          </cell>
          <cell r="H986">
            <v>-92.008600000000001</v>
          </cell>
          <cell r="I986">
            <v>-2300215</v>
          </cell>
          <cell r="J986">
            <v>230.0215</v>
          </cell>
          <cell r="K986">
            <v>-2299984.9785000002</v>
          </cell>
          <cell r="L986">
            <v>0</v>
          </cell>
          <cell r="M986">
            <v>4600.43</v>
          </cell>
          <cell r="N986">
            <v>92.008600000000001</v>
          </cell>
          <cell r="O986">
            <v>-2300215</v>
          </cell>
          <cell r="P986">
            <v>-1937727.5</v>
          </cell>
          <cell r="Q986">
            <v>362487.5</v>
          </cell>
          <cell r="R986" t="str">
            <v>AHL</v>
          </cell>
          <cell r="S986" t="str">
            <v>april</v>
          </cell>
        </row>
        <row r="987">
          <cell r="A987">
            <v>681</v>
          </cell>
          <cell r="B987">
            <v>1324</v>
          </cell>
          <cell r="C987" t="str">
            <v>DGKC(h)</v>
          </cell>
          <cell r="D987">
            <v>39192</v>
          </cell>
          <cell r="E987">
            <v>39197</v>
          </cell>
          <cell r="F987" t="str">
            <v>S</v>
          </cell>
          <cell r="G987">
            <v>-5000</v>
          </cell>
          <cell r="H987">
            <v>-101</v>
          </cell>
          <cell r="I987">
            <v>-505000</v>
          </cell>
          <cell r="J987">
            <v>50.5</v>
          </cell>
          <cell r="K987">
            <v>-504949.5</v>
          </cell>
          <cell r="L987">
            <v>0</v>
          </cell>
          <cell r="M987">
            <v>505</v>
          </cell>
          <cell r="N987">
            <v>101</v>
          </cell>
          <cell r="O987">
            <v>-505000</v>
          </cell>
          <cell r="P987">
            <v>-494672.95</v>
          </cell>
          <cell r="Q987">
            <v>10327.049999999988</v>
          </cell>
          <cell r="R987" t="str">
            <v>orix</v>
          </cell>
          <cell r="S987" t="str">
            <v>april</v>
          </cell>
        </row>
        <row r="988">
          <cell r="A988">
            <v>682</v>
          </cell>
          <cell r="B988">
            <v>1325</v>
          </cell>
          <cell r="C988" t="str">
            <v>FFBQ</v>
          </cell>
          <cell r="D988">
            <v>39192</v>
          </cell>
          <cell r="E988">
            <v>39197</v>
          </cell>
          <cell r="F988" t="str">
            <v>S</v>
          </cell>
          <cell r="G988">
            <v>-2500</v>
          </cell>
          <cell r="H988">
            <v>-33.200000000000003</v>
          </cell>
          <cell r="I988">
            <v>-83000</v>
          </cell>
          <cell r="J988">
            <v>8.3000000000000007</v>
          </cell>
          <cell r="K988">
            <v>-82991.7</v>
          </cell>
          <cell r="L988">
            <v>0</v>
          </cell>
          <cell r="M988">
            <v>125</v>
          </cell>
          <cell r="N988">
            <v>33.200000000000003</v>
          </cell>
          <cell r="O988">
            <v>-83000</v>
          </cell>
          <cell r="P988">
            <v>-75443.02</v>
          </cell>
          <cell r="Q988">
            <v>7556.9799999999959</v>
          </cell>
          <cell r="R988" t="str">
            <v>FNE</v>
          </cell>
          <cell r="S988" t="str">
            <v>april</v>
          </cell>
        </row>
        <row r="989">
          <cell r="A989">
            <v>683</v>
          </cell>
          <cell r="B989">
            <v>1322</v>
          </cell>
          <cell r="C989" t="str">
            <v>ACBL(h)</v>
          </cell>
          <cell r="D989">
            <v>39192</v>
          </cell>
          <cell r="E989">
            <v>39197</v>
          </cell>
          <cell r="F989" t="str">
            <v>P</v>
          </cell>
          <cell r="G989">
            <v>25000</v>
          </cell>
          <cell r="H989">
            <v>91</v>
          </cell>
          <cell r="I989">
            <v>2275000</v>
          </cell>
          <cell r="J989">
            <v>455</v>
          </cell>
          <cell r="K989">
            <v>2275455</v>
          </cell>
          <cell r="L989">
            <v>0</v>
          </cell>
          <cell r="M989">
            <v>3412.5</v>
          </cell>
          <cell r="N989">
            <v>91.154700000000005</v>
          </cell>
          <cell r="O989">
            <v>2278867.5</v>
          </cell>
          <cell r="P989">
            <v>2278867.5</v>
          </cell>
          <cell r="Q989">
            <v>0</v>
          </cell>
          <cell r="R989" t="str">
            <v>FOUNDATION</v>
          </cell>
          <cell r="S989" t="str">
            <v>april</v>
          </cell>
        </row>
        <row r="990">
          <cell r="A990">
            <v>684</v>
          </cell>
          <cell r="B990">
            <v>1323</v>
          </cell>
          <cell r="C990" t="str">
            <v>BOP(h)</v>
          </cell>
          <cell r="D990">
            <v>39192</v>
          </cell>
          <cell r="E990">
            <v>39197</v>
          </cell>
          <cell r="F990" t="str">
            <v>P</v>
          </cell>
          <cell r="G990">
            <v>25000</v>
          </cell>
          <cell r="H990">
            <v>105</v>
          </cell>
          <cell r="I990">
            <v>2625000</v>
          </cell>
          <cell r="J990">
            <v>525</v>
          </cell>
          <cell r="K990">
            <v>2625525</v>
          </cell>
          <cell r="L990">
            <v>0</v>
          </cell>
          <cell r="M990">
            <v>2625</v>
          </cell>
          <cell r="N990">
            <v>105.126</v>
          </cell>
          <cell r="O990">
            <v>2628150</v>
          </cell>
          <cell r="P990">
            <v>2628150</v>
          </cell>
          <cell r="Q990">
            <v>0</v>
          </cell>
          <cell r="R990" t="str">
            <v>FNE</v>
          </cell>
          <cell r="S990" t="str">
            <v>april</v>
          </cell>
        </row>
        <row r="991">
          <cell r="A991">
            <v>685</v>
          </cell>
          <cell r="B991">
            <v>1327</v>
          </cell>
          <cell r="C991" t="str">
            <v>ppl</v>
          </cell>
          <cell r="D991">
            <v>39192</v>
          </cell>
          <cell r="E991">
            <v>39197</v>
          </cell>
          <cell r="F991" t="str">
            <v>S</v>
          </cell>
          <cell r="G991">
            <v>-5000</v>
          </cell>
          <cell r="H991">
            <v>-268</v>
          </cell>
          <cell r="I991">
            <v>-1340000</v>
          </cell>
          <cell r="J991">
            <v>134</v>
          </cell>
          <cell r="K991">
            <v>-1339866</v>
          </cell>
          <cell r="L991">
            <v>0</v>
          </cell>
          <cell r="M991">
            <v>1340</v>
          </cell>
          <cell r="N991">
            <v>268</v>
          </cell>
          <cell r="O991">
            <v>-1340000</v>
          </cell>
          <cell r="P991">
            <v>-1272366.5</v>
          </cell>
          <cell r="Q991">
            <v>67633.5</v>
          </cell>
          <cell r="R991" t="str">
            <v>orix</v>
          </cell>
          <cell r="S991" t="str">
            <v>april</v>
          </cell>
        </row>
        <row r="992">
          <cell r="A992">
            <v>686</v>
          </cell>
          <cell r="B992">
            <v>1328</v>
          </cell>
          <cell r="C992" t="str">
            <v>ACBL</v>
          </cell>
          <cell r="D992">
            <v>39192</v>
          </cell>
          <cell r="E992">
            <v>39197</v>
          </cell>
          <cell r="F992" t="str">
            <v>S</v>
          </cell>
          <cell r="G992">
            <v>-25000</v>
          </cell>
          <cell r="H992">
            <v>-91.5</v>
          </cell>
          <cell r="I992">
            <v>-2287500</v>
          </cell>
          <cell r="J992">
            <v>228.75</v>
          </cell>
          <cell r="K992">
            <v>-2287271.25</v>
          </cell>
          <cell r="L992">
            <v>0</v>
          </cell>
          <cell r="M992">
            <v>3432.5</v>
          </cell>
          <cell r="N992">
            <v>91.5</v>
          </cell>
          <cell r="O992">
            <v>-2287500</v>
          </cell>
          <cell r="P992">
            <v>-1937727.5</v>
          </cell>
          <cell r="Q992">
            <v>349772.5</v>
          </cell>
          <cell r="R992" t="str">
            <v>AHC</v>
          </cell>
          <cell r="S992" t="str">
            <v>april</v>
          </cell>
        </row>
        <row r="993">
          <cell r="A993">
            <v>687</v>
          </cell>
          <cell r="B993">
            <v>1340</v>
          </cell>
          <cell r="C993" t="str">
            <v>PPL(H)</v>
          </cell>
          <cell r="D993">
            <v>39195</v>
          </cell>
          <cell r="E993">
            <v>39198</v>
          </cell>
          <cell r="F993" t="str">
            <v>P</v>
          </cell>
          <cell r="G993">
            <v>15000</v>
          </cell>
          <cell r="H993">
            <v>262</v>
          </cell>
          <cell r="I993">
            <v>3930000</v>
          </cell>
          <cell r="J993">
            <v>786</v>
          </cell>
          <cell r="K993">
            <v>3930786</v>
          </cell>
          <cell r="L993">
            <v>0</v>
          </cell>
          <cell r="M993">
            <v>3930</v>
          </cell>
          <cell r="N993">
            <v>262.31439999999998</v>
          </cell>
          <cell r="O993">
            <v>3934716</v>
          </cell>
          <cell r="P993">
            <v>3934716</v>
          </cell>
          <cell r="Q993">
            <v>0</v>
          </cell>
          <cell r="R993" t="str">
            <v>Orix</v>
          </cell>
          <cell r="S993" t="str">
            <v>april</v>
          </cell>
        </row>
        <row r="994">
          <cell r="A994">
            <v>688</v>
          </cell>
          <cell r="B994">
            <v>1341</v>
          </cell>
          <cell r="C994" t="str">
            <v>PPL(H)</v>
          </cell>
          <cell r="D994">
            <v>39195</v>
          </cell>
          <cell r="E994">
            <v>39198</v>
          </cell>
          <cell r="F994" t="str">
            <v>P</v>
          </cell>
          <cell r="G994">
            <v>10000</v>
          </cell>
          <cell r="H994">
            <v>262</v>
          </cell>
          <cell r="I994">
            <v>2620000</v>
          </cell>
          <cell r="J994">
            <v>524</v>
          </cell>
          <cell r="K994">
            <v>2620524</v>
          </cell>
          <cell r="L994">
            <v>0</v>
          </cell>
          <cell r="M994">
            <v>2620</v>
          </cell>
          <cell r="N994">
            <v>262.31439999999998</v>
          </cell>
          <cell r="O994">
            <v>2623144</v>
          </cell>
          <cell r="P994">
            <v>2623144</v>
          </cell>
          <cell r="Q994">
            <v>0</v>
          </cell>
          <cell r="R994" t="str">
            <v>JS</v>
          </cell>
          <cell r="S994" t="str">
            <v>april</v>
          </cell>
        </row>
        <row r="995">
          <cell r="A995">
            <v>689</v>
          </cell>
          <cell r="B995">
            <v>1356</v>
          </cell>
          <cell r="C995" t="str">
            <v>ACBL</v>
          </cell>
          <cell r="D995">
            <v>39196</v>
          </cell>
          <cell r="E995">
            <v>39199</v>
          </cell>
          <cell r="F995" t="str">
            <v>S</v>
          </cell>
          <cell r="G995">
            <v>-25000</v>
          </cell>
          <cell r="H995">
            <v>-94</v>
          </cell>
          <cell r="I995">
            <v>-2350000</v>
          </cell>
          <cell r="J995">
            <v>235</v>
          </cell>
          <cell r="K995">
            <v>-2349765</v>
          </cell>
          <cell r="L995">
            <v>0</v>
          </cell>
          <cell r="M995">
            <v>4700</v>
          </cell>
          <cell r="N995">
            <v>94</v>
          </cell>
          <cell r="O995">
            <v>-2350000</v>
          </cell>
          <cell r="P995">
            <v>-1937727.5</v>
          </cell>
          <cell r="Q995">
            <v>412272.5</v>
          </cell>
          <cell r="R995" t="str">
            <v>ahl</v>
          </cell>
          <cell r="S995" t="str">
            <v>april</v>
          </cell>
        </row>
        <row r="996">
          <cell r="A996">
            <v>690</v>
          </cell>
          <cell r="B996">
            <v>1353</v>
          </cell>
          <cell r="C996" t="str">
            <v>ACBL(H)</v>
          </cell>
          <cell r="D996">
            <v>39196</v>
          </cell>
          <cell r="E996">
            <v>39199</v>
          </cell>
          <cell r="F996" t="str">
            <v>S</v>
          </cell>
          <cell r="G996">
            <v>-25000</v>
          </cell>
          <cell r="H996">
            <v>-92.9</v>
          </cell>
          <cell r="I996">
            <v>-2322500</v>
          </cell>
          <cell r="J996">
            <v>232.25</v>
          </cell>
          <cell r="K996">
            <v>-2322267.75</v>
          </cell>
          <cell r="L996">
            <v>0</v>
          </cell>
          <cell r="M996">
            <v>3485</v>
          </cell>
          <cell r="N996">
            <v>92.9</v>
          </cell>
          <cell r="O996">
            <v>-2322500</v>
          </cell>
          <cell r="P996">
            <v>-2278869.15</v>
          </cell>
          <cell r="Q996">
            <v>43630.850000000093</v>
          </cell>
          <cell r="R996" t="str">
            <v>orix</v>
          </cell>
          <cell r="S996" t="str">
            <v>april</v>
          </cell>
        </row>
        <row r="997">
          <cell r="A997">
            <v>691</v>
          </cell>
          <cell r="B997">
            <v>1355</v>
          </cell>
          <cell r="C997" t="str">
            <v>DGKC(h)</v>
          </cell>
          <cell r="D997">
            <v>39196</v>
          </cell>
          <cell r="E997">
            <v>39199</v>
          </cell>
          <cell r="F997" t="str">
            <v>P</v>
          </cell>
          <cell r="G997">
            <v>26100</v>
          </cell>
          <cell r="H997">
            <v>96.469540229885055</v>
          </cell>
          <cell r="I997">
            <v>2517855</v>
          </cell>
          <cell r="J997">
            <v>503.57100000000003</v>
          </cell>
          <cell r="K997">
            <v>2518358.571</v>
          </cell>
          <cell r="L997">
            <v>0</v>
          </cell>
          <cell r="M997">
            <v>3776.28</v>
          </cell>
          <cell r="N997">
            <v>96.633519195402286</v>
          </cell>
          <cell r="O997">
            <v>2522134.8509999998</v>
          </cell>
          <cell r="P997">
            <v>2522134.8509999998</v>
          </cell>
          <cell r="Q997">
            <v>0</v>
          </cell>
          <cell r="R997" t="str">
            <v>ORIX</v>
          </cell>
          <cell r="S997" t="str">
            <v>april</v>
          </cell>
        </row>
        <row r="998">
          <cell r="A998">
            <v>692</v>
          </cell>
          <cell r="B998">
            <v>1354</v>
          </cell>
          <cell r="C998" t="str">
            <v>ppl(H)</v>
          </cell>
          <cell r="D998">
            <v>39196</v>
          </cell>
          <cell r="E998">
            <v>39199</v>
          </cell>
          <cell r="F998" t="str">
            <v>S</v>
          </cell>
          <cell r="G998">
            <v>-15000</v>
          </cell>
          <cell r="H998">
            <v>-265</v>
          </cell>
          <cell r="I998">
            <v>-3975000</v>
          </cell>
          <cell r="J998">
            <v>397.5</v>
          </cell>
          <cell r="K998">
            <v>-3974602.5</v>
          </cell>
          <cell r="L998">
            <v>0</v>
          </cell>
          <cell r="M998">
            <v>3975</v>
          </cell>
          <cell r="N998">
            <v>265</v>
          </cell>
          <cell r="O998">
            <v>-3975000</v>
          </cell>
          <cell r="P998">
            <v>-3934716</v>
          </cell>
          <cell r="Q998">
            <v>40284</v>
          </cell>
          <cell r="R998" t="str">
            <v>ahc</v>
          </cell>
          <cell r="S998" t="str">
            <v>april</v>
          </cell>
        </row>
        <row r="999">
          <cell r="A999">
            <v>693</v>
          </cell>
          <cell r="B999">
            <v>1362</v>
          </cell>
          <cell r="C999" t="str">
            <v>WCT</v>
          </cell>
          <cell r="D999">
            <v>39197</v>
          </cell>
          <cell r="E999">
            <v>39202</v>
          </cell>
          <cell r="F999" t="str">
            <v>S</v>
          </cell>
          <cell r="G999">
            <v>-25000</v>
          </cell>
          <cell r="H999">
            <v>-11.95</v>
          </cell>
          <cell r="I999">
            <v>-298750</v>
          </cell>
          <cell r="J999">
            <v>29.875</v>
          </cell>
          <cell r="K999">
            <v>-298720.125</v>
          </cell>
          <cell r="L999">
            <v>0</v>
          </cell>
          <cell r="M999">
            <v>447.5</v>
          </cell>
          <cell r="N999">
            <v>11.95</v>
          </cell>
          <cell r="O999">
            <v>-298750</v>
          </cell>
          <cell r="P999">
            <v>-247445</v>
          </cell>
          <cell r="Q999">
            <v>51305</v>
          </cell>
          <cell r="R999" t="str">
            <v>orix</v>
          </cell>
          <cell r="S999" t="str">
            <v>april</v>
          </cell>
        </row>
        <row r="1000">
          <cell r="A1000">
            <v>694</v>
          </cell>
          <cell r="B1000">
            <v>1360</v>
          </cell>
          <cell r="C1000" t="str">
            <v>acbl</v>
          </cell>
          <cell r="D1000">
            <v>39197</v>
          </cell>
          <cell r="E1000">
            <v>39202</v>
          </cell>
          <cell r="F1000" t="str">
            <v>S</v>
          </cell>
          <cell r="G1000">
            <v>-25000</v>
          </cell>
          <cell r="H1000">
            <v>-94.35</v>
          </cell>
          <cell r="I1000">
            <v>-2358750</v>
          </cell>
          <cell r="J1000">
            <v>235.875</v>
          </cell>
          <cell r="K1000">
            <v>-2358514.125</v>
          </cell>
          <cell r="L1000">
            <v>0</v>
          </cell>
          <cell r="M1000">
            <v>3537.5</v>
          </cell>
          <cell r="N1000">
            <v>94.35</v>
          </cell>
          <cell r="O1000">
            <v>-2358750</v>
          </cell>
          <cell r="P1000">
            <v>-1937727.5</v>
          </cell>
          <cell r="Q1000">
            <v>421022.5</v>
          </cell>
          <cell r="R1000" t="str">
            <v>ahc</v>
          </cell>
          <cell r="S1000" t="str">
            <v>april</v>
          </cell>
        </row>
        <row r="1001">
          <cell r="A1001">
            <v>695</v>
          </cell>
          <cell r="B1001">
            <v>1364</v>
          </cell>
          <cell r="C1001" t="str">
            <v>PPL(H)</v>
          </cell>
          <cell r="D1001">
            <v>39197</v>
          </cell>
          <cell r="E1001">
            <v>39202</v>
          </cell>
          <cell r="F1001" t="str">
            <v>P</v>
          </cell>
          <cell r="G1001">
            <v>5000</v>
          </cell>
          <cell r="H1001">
            <v>266.5</v>
          </cell>
          <cell r="I1001">
            <v>1332500</v>
          </cell>
          <cell r="J1001">
            <v>266.5</v>
          </cell>
          <cell r="K1001">
            <v>1332766.5</v>
          </cell>
          <cell r="L1001">
            <v>0</v>
          </cell>
          <cell r="M1001">
            <v>0</v>
          </cell>
          <cell r="N1001">
            <v>266.55329999999998</v>
          </cell>
          <cell r="O1001">
            <v>1332766.5</v>
          </cell>
          <cell r="P1001">
            <v>1332766.5</v>
          </cell>
          <cell r="Q1001">
            <v>0</v>
          </cell>
          <cell r="R1001" t="str">
            <v>fne</v>
          </cell>
          <cell r="S1001" t="str">
            <v>april</v>
          </cell>
        </row>
        <row r="1002">
          <cell r="A1002">
            <v>696</v>
          </cell>
          <cell r="B1002">
            <v>1365</v>
          </cell>
          <cell r="C1002" t="str">
            <v>NBP(h)</v>
          </cell>
          <cell r="D1002">
            <v>39197</v>
          </cell>
          <cell r="E1002">
            <v>39202</v>
          </cell>
          <cell r="F1002" t="str">
            <v>P</v>
          </cell>
          <cell r="G1002">
            <v>10000</v>
          </cell>
          <cell r="H1002">
            <v>247</v>
          </cell>
          <cell r="I1002">
            <v>2470000</v>
          </cell>
          <cell r="J1002">
            <v>494</v>
          </cell>
          <cell r="K1002">
            <v>2470494</v>
          </cell>
          <cell r="L1002">
            <v>0</v>
          </cell>
          <cell r="M1002">
            <v>2470</v>
          </cell>
          <cell r="N1002">
            <v>247.29640000000001</v>
          </cell>
          <cell r="O1002">
            <v>2472964</v>
          </cell>
          <cell r="P1002">
            <v>2472964</v>
          </cell>
          <cell r="Q1002">
            <v>0</v>
          </cell>
          <cell r="R1002" t="str">
            <v>AAH</v>
          </cell>
          <cell r="S1002" t="str">
            <v>april</v>
          </cell>
        </row>
        <row r="1003">
          <cell r="A1003">
            <v>697</v>
          </cell>
          <cell r="B1003">
            <v>1358</v>
          </cell>
          <cell r="C1003" t="str">
            <v>ppl(H)</v>
          </cell>
          <cell r="D1003">
            <v>39197</v>
          </cell>
          <cell r="E1003">
            <v>39202</v>
          </cell>
          <cell r="F1003" t="str">
            <v>P</v>
          </cell>
          <cell r="G1003">
            <v>25000</v>
          </cell>
          <cell r="H1003">
            <v>265.05</v>
          </cell>
          <cell r="I1003">
            <v>6626250</v>
          </cell>
          <cell r="J1003">
            <v>1325.25</v>
          </cell>
          <cell r="K1003">
            <v>6627575.25</v>
          </cell>
          <cell r="L1003">
            <v>0</v>
          </cell>
          <cell r="M1003">
            <v>3975.75</v>
          </cell>
          <cell r="N1003">
            <v>265.26204000000001</v>
          </cell>
          <cell r="O1003">
            <v>6631551</v>
          </cell>
          <cell r="P1003">
            <v>6631551</v>
          </cell>
          <cell r="Q1003">
            <v>0</v>
          </cell>
          <cell r="R1003" t="str">
            <v>growth</v>
          </cell>
          <cell r="S1003" t="str">
            <v>april</v>
          </cell>
        </row>
        <row r="1004">
          <cell r="A1004">
            <v>698</v>
          </cell>
          <cell r="B1004">
            <v>1358</v>
          </cell>
          <cell r="C1004" t="str">
            <v>engro(H)</v>
          </cell>
          <cell r="D1004">
            <v>39197</v>
          </cell>
          <cell r="E1004">
            <v>39202</v>
          </cell>
          <cell r="F1004" t="str">
            <v>P</v>
          </cell>
          <cell r="G1004">
            <v>15000</v>
          </cell>
          <cell r="H1004">
            <v>197</v>
          </cell>
          <cell r="I1004">
            <v>2955000</v>
          </cell>
          <cell r="J1004">
            <v>591</v>
          </cell>
          <cell r="K1004">
            <v>2955591</v>
          </cell>
          <cell r="L1004">
            <v>0</v>
          </cell>
          <cell r="M1004">
            <v>2955</v>
          </cell>
          <cell r="N1004">
            <v>197.2364</v>
          </cell>
          <cell r="O1004">
            <v>2958546</v>
          </cell>
          <cell r="P1004">
            <v>2958546</v>
          </cell>
          <cell r="Q1004">
            <v>0</v>
          </cell>
          <cell r="R1004" t="str">
            <v>js</v>
          </cell>
          <cell r="S1004" t="str">
            <v>april</v>
          </cell>
        </row>
        <row r="1005">
          <cell r="A1005">
            <v>699</v>
          </cell>
          <cell r="B1005">
            <v>1367</v>
          </cell>
          <cell r="C1005" t="str">
            <v>NBP(h)</v>
          </cell>
          <cell r="D1005">
            <v>39197</v>
          </cell>
          <cell r="E1005">
            <v>39202</v>
          </cell>
          <cell r="F1005" t="str">
            <v>P</v>
          </cell>
          <cell r="G1005">
            <v>25000</v>
          </cell>
          <cell r="H1005">
            <v>249.58879999999999</v>
          </cell>
          <cell r="I1005">
            <v>6239720</v>
          </cell>
          <cell r="J1005">
            <v>1247.944</v>
          </cell>
          <cell r="K1005">
            <v>6240967.9440000001</v>
          </cell>
          <cell r="L1005">
            <v>0</v>
          </cell>
          <cell r="M1005">
            <v>6239.72</v>
          </cell>
          <cell r="N1005">
            <v>249.88830655999999</v>
          </cell>
          <cell r="O1005">
            <v>6247207.6639999999</v>
          </cell>
          <cell r="P1005">
            <v>6247207.6639999999</v>
          </cell>
          <cell r="Q1005">
            <v>0</v>
          </cell>
          <cell r="R1005" t="str">
            <v>live</v>
          </cell>
          <cell r="S1005" t="str">
            <v>april</v>
          </cell>
        </row>
        <row r="1006">
          <cell r="A1006">
            <v>700</v>
          </cell>
          <cell r="B1006">
            <v>1357</v>
          </cell>
          <cell r="C1006" t="str">
            <v>engro(H)</v>
          </cell>
          <cell r="D1006">
            <v>39197</v>
          </cell>
          <cell r="E1006">
            <v>39202</v>
          </cell>
          <cell r="F1006" t="str">
            <v>P</v>
          </cell>
          <cell r="G1006">
            <v>20000</v>
          </cell>
          <cell r="H1006">
            <v>195.52500000000001</v>
          </cell>
          <cell r="I1006">
            <v>3910500</v>
          </cell>
          <cell r="J1006">
            <v>782.1</v>
          </cell>
          <cell r="K1006">
            <v>3911282.1</v>
          </cell>
          <cell r="L1006">
            <v>0</v>
          </cell>
          <cell r="M1006">
            <v>3910.5</v>
          </cell>
          <cell r="N1006">
            <v>195.75963000000002</v>
          </cell>
          <cell r="O1006">
            <v>3915192.6</v>
          </cell>
          <cell r="P1006">
            <v>3915192.6</v>
          </cell>
          <cell r="Q1006">
            <v>0</v>
          </cell>
          <cell r="R1006" t="str">
            <v>GROWTH</v>
          </cell>
          <cell r="S1006" t="str">
            <v>april</v>
          </cell>
        </row>
        <row r="1007">
          <cell r="A1007">
            <v>701</v>
          </cell>
          <cell r="B1007">
            <v>1368</v>
          </cell>
          <cell r="C1007" t="str">
            <v>PPL(h)</v>
          </cell>
          <cell r="D1007">
            <v>39197</v>
          </cell>
          <cell r="E1007">
            <v>39202</v>
          </cell>
          <cell r="F1007" t="str">
            <v>P</v>
          </cell>
          <cell r="G1007">
            <v>25000</v>
          </cell>
          <cell r="H1007">
            <v>264.05</v>
          </cell>
          <cell r="I1007">
            <v>6601250</v>
          </cell>
          <cell r="J1007">
            <v>1320.25</v>
          </cell>
          <cell r="K1007">
            <v>6602570.25</v>
          </cell>
          <cell r="L1007">
            <v>0</v>
          </cell>
          <cell r="M1007">
            <v>6602.5</v>
          </cell>
          <cell r="N1007">
            <v>264.36691000000002</v>
          </cell>
          <cell r="O1007">
            <v>6609172.75</v>
          </cell>
          <cell r="P1007">
            <v>6609172.75</v>
          </cell>
          <cell r="Q1007">
            <v>0</v>
          </cell>
          <cell r="R1007" t="str">
            <v>akd</v>
          </cell>
          <cell r="S1007" t="str">
            <v>april</v>
          </cell>
        </row>
        <row r="1008">
          <cell r="A1008">
            <v>702</v>
          </cell>
          <cell r="B1008">
            <v>1363</v>
          </cell>
          <cell r="C1008" t="str">
            <v>ppl(H)</v>
          </cell>
          <cell r="D1008">
            <v>39197</v>
          </cell>
          <cell r="E1008">
            <v>39202</v>
          </cell>
          <cell r="F1008" t="str">
            <v>S</v>
          </cell>
          <cell r="G1008">
            <v>-5000</v>
          </cell>
          <cell r="H1008">
            <v>-268.5</v>
          </cell>
          <cell r="I1008">
            <v>-1342500</v>
          </cell>
          <cell r="J1008">
            <v>134.25</v>
          </cell>
          <cell r="K1008">
            <v>-1342365.75</v>
          </cell>
          <cell r="L1008">
            <v>0</v>
          </cell>
          <cell r="M1008">
            <v>1342.5</v>
          </cell>
          <cell r="N1008">
            <v>268.5</v>
          </cell>
          <cell r="O1008">
            <v>-1342500</v>
          </cell>
          <cell r="P1008">
            <v>-1322818</v>
          </cell>
          <cell r="Q1008">
            <v>19682</v>
          </cell>
          <cell r="R1008" t="str">
            <v>fcel</v>
          </cell>
          <cell r="S1008" t="str">
            <v>april</v>
          </cell>
        </row>
        <row r="1009">
          <cell r="A1009">
            <v>703</v>
          </cell>
          <cell r="B1009">
            <v>1361</v>
          </cell>
          <cell r="C1009" t="str">
            <v>DGKC(h)</v>
          </cell>
          <cell r="D1009">
            <v>39197</v>
          </cell>
          <cell r="E1009">
            <v>39202</v>
          </cell>
          <cell r="F1009" t="str">
            <v>S</v>
          </cell>
          <cell r="G1009">
            <v>-20000</v>
          </cell>
          <cell r="H1009">
            <v>-97.875</v>
          </cell>
          <cell r="I1009">
            <v>-1957500</v>
          </cell>
          <cell r="J1009">
            <v>195.75</v>
          </cell>
          <cell r="K1009">
            <v>-1957304.25</v>
          </cell>
          <cell r="L1009">
            <v>0</v>
          </cell>
          <cell r="M1009">
            <v>2936</v>
          </cell>
          <cell r="N1009">
            <v>97.875</v>
          </cell>
          <cell r="O1009">
            <v>-1957500</v>
          </cell>
          <cell r="P1009">
            <v>-1932670</v>
          </cell>
          <cell r="Q1009">
            <v>24830</v>
          </cell>
          <cell r="R1009" t="str">
            <v>fcel</v>
          </cell>
          <cell r="S1009" t="str">
            <v>april</v>
          </cell>
        </row>
        <row r="1010">
          <cell r="A1010">
            <v>704</v>
          </cell>
          <cell r="B1010">
            <v>1359</v>
          </cell>
          <cell r="C1010" t="str">
            <v>PPL(h)</v>
          </cell>
          <cell r="D1010">
            <v>39197</v>
          </cell>
          <cell r="E1010">
            <v>39202</v>
          </cell>
          <cell r="F1010" t="str">
            <v>S</v>
          </cell>
          <cell r="G1010">
            <v>-10000</v>
          </cell>
          <cell r="H1010">
            <v>-267</v>
          </cell>
          <cell r="I1010">
            <v>-2670000</v>
          </cell>
          <cell r="J1010">
            <v>267</v>
          </cell>
          <cell r="K1010">
            <v>-2669733</v>
          </cell>
          <cell r="L1010">
            <v>0</v>
          </cell>
          <cell r="M1010">
            <v>2670</v>
          </cell>
          <cell r="N1010">
            <v>267</v>
          </cell>
          <cell r="O1010">
            <v>-2670000</v>
          </cell>
          <cell r="P1010">
            <v>-2645636</v>
          </cell>
          <cell r="Q1010">
            <v>24364</v>
          </cell>
          <cell r="R1010" t="str">
            <v>growth</v>
          </cell>
          <cell r="S1010" t="str">
            <v>april</v>
          </cell>
        </row>
        <row r="1011">
          <cell r="A1011">
            <v>705</v>
          </cell>
          <cell r="B1011">
            <v>1376</v>
          </cell>
          <cell r="C1011" t="str">
            <v>DGKC(h)</v>
          </cell>
          <cell r="D1011">
            <v>39198</v>
          </cell>
          <cell r="E1011">
            <v>39204</v>
          </cell>
          <cell r="F1011" t="str">
            <v>P</v>
          </cell>
          <cell r="G1011">
            <v>25000</v>
          </cell>
          <cell r="H1011">
            <v>96</v>
          </cell>
          <cell r="I1011">
            <v>2400000</v>
          </cell>
          <cell r="J1011">
            <v>480</v>
          </cell>
          <cell r="K1011">
            <v>2400480</v>
          </cell>
          <cell r="L1011">
            <v>0</v>
          </cell>
          <cell r="M1011">
            <v>3599.9999999999995</v>
          </cell>
          <cell r="N1011">
            <v>96.163200000000003</v>
          </cell>
          <cell r="O1011">
            <v>2404080</v>
          </cell>
          <cell r="P1011">
            <v>2404080</v>
          </cell>
          <cell r="Q1011">
            <v>0</v>
          </cell>
          <cell r="R1011" t="str">
            <v>AHC</v>
          </cell>
          <cell r="S1011" t="str">
            <v>april</v>
          </cell>
        </row>
        <row r="1012">
          <cell r="A1012">
            <v>706</v>
          </cell>
          <cell r="B1012">
            <v>1378</v>
          </cell>
          <cell r="C1012" t="str">
            <v>DGKC(h)</v>
          </cell>
          <cell r="D1012">
            <v>39198</v>
          </cell>
          <cell r="E1012">
            <v>39204</v>
          </cell>
          <cell r="F1012" t="str">
            <v>P</v>
          </cell>
          <cell r="G1012">
            <v>25000</v>
          </cell>
          <cell r="H1012">
            <v>99</v>
          </cell>
          <cell r="I1012">
            <v>2475000</v>
          </cell>
          <cell r="J1012">
            <v>495</v>
          </cell>
          <cell r="K1012">
            <v>2475495</v>
          </cell>
          <cell r="L1012">
            <v>0</v>
          </cell>
          <cell r="M1012">
            <v>742.5</v>
          </cell>
          <cell r="N1012">
            <v>99.049499999999995</v>
          </cell>
          <cell r="O1012">
            <v>2476237.5</v>
          </cell>
          <cell r="P1012">
            <v>2476237.5</v>
          </cell>
          <cell r="Q1012">
            <v>0</v>
          </cell>
          <cell r="R1012" t="str">
            <v>Orix</v>
          </cell>
          <cell r="S1012" t="str">
            <v>april</v>
          </cell>
        </row>
        <row r="1013">
          <cell r="A1013">
            <v>707</v>
          </cell>
          <cell r="B1013">
            <v>1381</v>
          </cell>
          <cell r="C1013" t="str">
            <v>ACBL</v>
          </cell>
          <cell r="D1013">
            <v>39198</v>
          </cell>
          <cell r="E1013">
            <v>39204</v>
          </cell>
          <cell r="F1013" t="str">
            <v>S</v>
          </cell>
          <cell r="G1013">
            <v>-25000</v>
          </cell>
          <cell r="H1013">
            <v>-94</v>
          </cell>
          <cell r="I1013">
            <v>-2350000</v>
          </cell>
          <cell r="J1013">
            <v>235</v>
          </cell>
          <cell r="K1013">
            <v>-2349765</v>
          </cell>
          <cell r="L1013">
            <v>0</v>
          </cell>
          <cell r="M1013">
            <v>4700</v>
          </cell>
          <cell r="N1013">
            <v>94</v>
          </cell>
          <cell r="O1013">
            <v>-2350000</v>
          </cell>
          <cell r="P1013">
            <v>-1937725</v>
          </cell>
          <cell r="Q1013">
            <v>412275</v>
          </cell>
          <cell r="R1013" t="str">
            <v>AHL</v>
          </cell>
          <cell r="S1013" t="str">
            <v>april</v>
          </cell>
        </row>
        <row r="1014">
          <cell r="A1014">
            <v>708</v>
          </cell>
          <cell r="B1014">
            <v>1380</v>
          </cell>
          <cell r="C1014" t="str">
            <v>WCT</v>
          </cell>
          <cell r="D1014">
            <v>39198</v>
          </cell>
          <cell r="E1014">
            <v>39204</v>
          </cell>
          <cell r="F1014" t="str">
            <v>S</v>
          </cell>
          <cell r="G1014">
            <v>-50000</v>
          </cell>
          <cell r="H1014">
            <v>-12.375</v>
          </cell>
          <cell r="I1014">
            <v>-618750</v>
          </cell>
          <cell r="J1014">
            <v>61.875</v>
          </cell>
          <cell r="K1014">
            <v>-618688.125</v>
          </cell>
          <cell r="L1014">
            <v>0</v>
          </cell>
          <cell r="M1014">
            <v>2500</v>
          </cell>
          <cell r="N1014">
            <v>12.375</v>
          </cell>
          <cell r="O1014">
            <v>-618750</v>
          </cell>
          <cell r="P1014">
            <v>-494890</v>
          </cell>
          <cell r="Q1014">
            <v>123860</v>
          </cell>
          <cell r="R1014" t="str">
            <v>FNE</v>
          </cell>
          <cell r="S1014" t="str">
            <v>april</v>
          </cell>
        </row>
        <row r="1015">
          <cell r="A1015">
            <v>709</v>
          </cell>
          <cell r="B1015">
            <v>1377</v>
          </cell>
          <cell r="C1015" t="str">
            <v>DGKC(h)</v>
          </cell>
          <cell r="D1015">
            <v>39198</v>
          </cell>
          <cell r="E1015">
            <v>39204</v>
          </cell>
          <cell r="F1015" t="str">
            <v>S</v>
          </cell>
          <cell r="G1015">
            <v>-31100</v>
          </cell>
          <cell r="H1015">
            <v>-97.419614147909968</v>
          </cell>
          <cell r="I1015">
            <v>-3029750</v>
          </cell>
          <cell r="J1015">
            <v>302.97500000000002</v>
          </cell>
          <cell r="K1015">
            <v>-3029447.0249999999</v>
          </cell>
          <cell r="L1015">
            <v>0</v>
          </cell>
          <cell r="M1015">
            <v>892.43000000000006</v>
          </cell>
          <cell r="N1015">
            <v>97.419614147909968</v>
          </cell>
          <cell r="O1015">
            <v>-3029750</v>
          </cell>
          <cell r="P1015">
            <v>-3032268.66</v>
          </cell>
          <cell r="Q1015">
            <v>-2518.660000000149</v>
          </cell>
          <cell r="R1015" t="str">
            <v>AHC</v>
          </cell>
          <cell r="S1015" t="str">
            <v>april</v>
          </cell>
        </row>
        <row r="1016">
          <cell r="A1016">
            <v>710</v>
          </cell>
          <cell r="B1016">
            <v>1379</v>
          </cell>
          <cell r="C1016" t="str">
            <v>DGKC(h)</v>
          </cell>
          <cell r="D1016">
            <v>39198</v>
          </cell>
          <cell r="E1016">
            <v>39204</v>
          </cell>
          <cell r="F1016" t="str">
            <v>S</v>
          </cell>
          <cell r="G1016">
            <v>-20000</v>
          </cell>
          <cell r="H1016">
            <v>-100.5</v>
          </cell>
          <cell r="I1016">
            <v>-2010000</v>
          </cell>
          <cell r="J1016">
            <v>201</v>
          </cell>
          <cell r="K1016">
            <v>-2009799</v>
          </cell>
          <cell r="L1016">
            <v>0</v>
          </cell>
          <cell r="M1016">
            <v>2510</v>
          </cell>
          <cell r="N1016">
            <v>100.5</v>
          </cell>
          <cell r="O1016">
            <v>-2010000</v>
          </cell>
          <cell r="P1016">
            <v>-1950012</v>
          </cell>
          <cell r="Q1016">
            <v>59988</v>
          </cell>
          <cell r="R1016" t="str">
            <v>Orix</v>
          </cell>
          <cell r="S1016" t="str">
            <v>april</v>
          </cell>
        </row>
        <row r="1017">
          <cell r="A1017">
            <v>711</v>
          </cell>
          <cell r="B1017">
            <v>1397</v>
          </cell>
          <cell r="C1017" t="str">
            <v>FFBQ(h)</v>
          </cell>
          <cell r="D1017">
            <v>39199</v>
          </cell>
          <cell r="E1017">
            <v>39205</v>
          </cell>
          <cell r="F1017" t="str">
            <v>P</v>
          </cell>
          <cell r="G1017">
            <v>300000</v>
          </cell>
          <cell r="H1017">
            <v>32.768166666666666</v>
          </cell>
          <cell r="I1017">
            <v>9830450</v>
          </cell>
          <cell r="J1017">
            <v>1966.0900000000001</v>
          </cell>
          <cell r="K1017">
            <v>9832416.0899999999</v>
          </cell>
          <cell r="L1017">
            <v>0</v>
          </cell>
          <cell r="M1017">
            <v>19660.900000000001</v>
          </cell>
          <cell r="N1017">
            <v>32.840256633333333</v>
          </cell>
          <cell r="O1017">
            <v>9852076.9900000002</v>
          </cell>
          <cell r="P1017">
            <v>9852076.9900000002</v>
          </cell>
          <cell r="Q1017">
            <v>0</v>
          </cell>
          <cell r="R1017" t="str">
            <v>AhL</v>
          </cell>
          <cell r="S1017" t="str">
            <v>april</v>
          </cell>
        </row>
        <row r="1018">
          <cell r="A1018">
            <v>712</v>
          </cell>
          <cell r="B1018">
            <v>1395</v>
          </cell>
          <cell r="C1018" t="str">
            <v>NBP(h)</v>
          </cell>
          <cell r="D1018">
            <v>39199</v>
          </cell>
          <cell r="E1018">
            <v>39205</v>
          </cell>
          <cell r="F1018" t="str">
            <v>P</v>
          </cell>
          <cell r="G1018">
            <v>10000</v>
          </cell>
          <cell r="H1018">
            <v>246</v>
          </cell>
          <cell r="I1018">
            <v>2460000</v>
          </cell>
          <cell r="J1018">
            <v>492</v>
          </cell>
          <cell r="K1018">
            <v>2460492</v>
          </cell>
          <cell r="L1018">
            <v>0</v>
          </cell>
          <cell r="M1018">
            <v>2460</v>
          </cell>
          <cell r="N1018">
            <v>246.29519999999999</v>
          </cell>
          <cell r="O1018">
            <v>2462952</v>
          </cell>
          <cell r="P1018">
            <v>2462952</v>
          </cell>
          <cell r="Q1018">
            <v>0</v>
          </cell>
          <cell r="R1018" t="str">
            <v>Finex</v>
          </cell>
          <cell r="S1018" t="str">
            <v>april</v>
          </cell>
        </row>
        <row r="1019">
          <cell r="A1019">
            <v>713</v>
          </cell>
          <cell r="B1019">
            <v>1396</v>
          </cell>
          <cell r="C1019" t="str">
            <v>FFBQ(h)</v>
          </cell>
          <cell r="D1019">
            <v>39199</v>
          </cell>
          <cell r="E1019">
            <v>39205</v>
          </cell>
          <cell r="F1019" t="str">
            <v>P</v>
          </cell>
          <cell r="G1019">
            <v>200000</v>
          </cell>
          <cell r="H1019">
            <v>32.795875000000002</v>
          </cell>
          <cell r="I1019">
            <v>6559175</v>
          </cell>
          <cell r="J1019">
            <v>1311.835</v>
          </cell>
          <cell r="K1019">
            <v>6560486.835</v>
          </cell>
          <cell r="L1019">
            <v>0</v>
          </cell>
          <cell r="M1019">
            <v>10000</v>
          </cell>
          <cell r="N1019">
            <v>32.852434174999999</v>
          </cell>
          <cell r="O1019">
            <v>6570486.835</v>
          </cell>
          <cell r="P1019">
            <v>6570486.835</v>
          </cell>
          <cell r="Q1019">
            <v>0</v>
          </cell>
          <cell r="R1019" t="str">
            <v>FNE</v>
          </cell>
          <cell r="S1019" t="str">
            <v>april</v>
          </cell>
        </row>
        <row r="1020">
          <cell r="A1020">
            <v>714</v>
          </cell>
          <cell r="B1020">
            <v>1398</v>
          </cell>
          <cell r="C1020" t="str">
            <v>DGKC(h)</v>
          </cell>
          <cell r="D1020">
            <v>39199</v>
          </cell>
          <cell r="E1020">
            <v>39205</v>
          </cell>
          <cell r="F1020" t="str">
            <v>P</v>
          </cell>
          <cell r="G1020">
            <v>7800</v>
          </cell>
          <cell r="H1020">
            <v>98</v>
          </cell>
          <cell r="I1020">
            <v>764400</v>
          </cell>
          <cell r="J1020">
            <v>152.88</v>
          </cell>
          <cell r="K1020">
            <v>764552.88</v>
          </cell>
          <cell r="L1020">
            <v>0</v>
          </cell>
          <cell r="M1020">
            <v>1146.5999999999999</v>
          </cell>
          <cell r="N1020">
            <v>98.166600000000003</v>
          </cell>
          <cell r="O1020">
            <v>765699.48</v>
          </cell>
          <cell r="P1020">
            <v>765699.48</v>
          </cell>
          <cell r="Q1020">
            <v>0</v>
          </cell>
          <cell r="R1020" t="str">
            <v>FDT</v>
          </cell>
          <cell r="S1020" t="str">
            <v>april</v>
          </cell>
        </row>
        <row r="1021">
          <cell r="A1021">
            <v>715</v>
          </cell>
          <cell r="B1021">
            <v>1399</v>
          </cell>
          <cell r="C1021" t="str">
            <v>FFBQ(h)</v>
          </cell>
          <cell r="D1021">
            <v>39199</v>
          </cell>
          <cell r="E1021">
            <v>39205</v>
          </cell>
          <cell r="F1021" t="str">
            <v>P</v>
          </cell>
          <cell r="G1021">
            <v>25000</v>
          </cell>
          <cell r="H1021">
            <v>32.700000000000003</v>
          </cell>
          <cell r="I1021">
            <v>817500</v>
          </cell>
          <cell r="J1021">
            <v>163.5</v>
          </cell>
          <cell r="K1021">
            <v>817663.5</v>
          </cell>
          <cell r="L1021">
            <v>0</v>
          </cell>
          <cell r="M1021">
            <v>1227.5</v>
          </cell>
          <cell r="N1021">
            <v>32.75564</v>
          </cell>
          <cell r="O1021">
            <v>818891</v>
          </cell>
          <cell r="P1021">
            <v>818891</v>
          </cell>
          <cell r="Q1021">
            <v>0</v>
          </cell>
          <cell r="R1021" t="str">
            <v>Orx</v>
          </cell>
          <cell r="S1021" t="str">
            <v>april</v>
          </cell>
        </row>
        <row r="1022">
          <cell r="A1022">
            <v>716</v>
          </cell>
          <cell r="B1022">
            <v>1400</v>
          </cell>
          <cell r="C1022" t="str">
            <v>DGKC(h)</v>
          </cell>
          <cell r="D1022">
            <v>39199</v>
          </cell>
          <cell r="E1022">
            <v>39205</v>
          </cell>
          <cell r="F1022" t="str">
            <v>P</v>
          </cell>
          <cell r="G1022">
            <v>25000</v>
          </cell>
          <cell r="H1022">
            <v>99</v>
          </cell>
          <cell r="I1022">
            <v>2475000</v>
          </cell>
          <cell r="J1022">
            <v>495</v>
          </cell>
          <cell r="K1022">
            <v>2475495</v>
          </cell>
          <cell r="L1022">
            <v>0</v>
          </cell>
          <cell r="M1022">
            <v>3712.5</v>
          </cell>
          <cell r="N1022">
            <v>99.168300000000002</v>
          </cell>
          <cell r="O1022">
            <v>2479207.5</v>
          </cell>
          <cell r="P1022">
            <v>2479207.5</v>
          </cell>
          <cell r="Q1022">
            <v>0</v>
          </cell>
          <cell r="R1022" t="str">
            <v>AHC</v>
          </cell>
          <cell r="S1022" t="str">
            <v>april</v>
          </cell>
        </row>
        <row r="1023">
          <cell r="A1023">
            <v>717</v>
          </cell>
          <cell r="B1023">
            <v>1169</v>
          </cell>
          <cell r="C1023" t="str">
            <v>POL(h)</v>
          </cell>
          <cell r="D1023">
            <v>39175</v>
          </cell>
          <cell r="E1023">
            <v>39205</v>
          </cell>
          <cell r="F1023" t="str">
            <v>P</v>
          </cell>
          <cell r="G1023">
            <v>5000</v>
          </cell>
          <cell r="H1023">
            <v>323.77999999999997</v>
          </cell>
          <cell r="I1023">
            <v>1618900</v>
          </cell>
          <cell r="J1023">
            <v>323.78000000000003</v>
          </cell>
          <cell r="K1023">
            <v>1619223.78</v>
          </cell>
          <cell r="L1023">
            <v>0</v>
          </cell>
          <cell r="N1023">
            <v>323.84475600000002</v>
          </cell>
          <cell r="O1023">
            <v>1619223.78</v>
          </cell>
          <cell r="P1023">
            <v>1619223.78</v>
          </cell>
          <cell r="Q1023">
            <v>0</v>
          </cell>
          <cell r="R1023" t="str">
            <v>FOUNDATION</v>
          </cell>
          <cell r="S1023" t="str">
            <v>april</v>
          </cell>
          <cell r="T1023" t="str">
            <v>Future</v>
          </cell>
        </row>
        <row r="1024">
          <cell r="A1024">
            <v>718</v>
          </cell>
          <cell r="B1024">
            <v>1154</v>
          </cell>
          <cell r="C1024" t="str">
            <v>NBP(h)</v>
          </cell>
          <cell r="D1024">
            <v>39171</v>
          </cell>
          <cell r="E1024">
            <v>39205</v>
          </cell>
          <cell r="F1024" t="str">
            <v>S</v>
          </cell>
          <cell r="G1024">
            <v>-250000</v>
          </cell>
          <cell r="H1024">
            <v>-231.52</v>
          </cell>
          <cell r="I1024">
            <v>-57880000</v>
          </cell>
          <cell r="J1024">
            <v>5788</v>
          </cell>
          <cell r="K1024">
            <v>-57874212</v>
          </cell>
          <cell r="L1024">
            <v>0</v>
          </cell>
          <cell r="N1024">
            <v>231.52</v>
          </cell>
          <cell r="O1024">
            <v>-57880000</v>
          </cell>
          <cell r="P1024">
            <v>-59298400</v>
          </cell>
          <cell r="Q1024">
            <v>-1418400</v>
          </cell>
          <cell r="R1024" t="str">
            <v>js</v>
          </cell>
          <cell r="S1024" t="str">
            <v>april</v>
          </cell>
          <cell r="T1024" t="str">
            <v>Future</v>
          </cell>
        </row>
        <row r="1025">
          <cell r="A1025">
            <v>719</v>
          </cell>
          <cell r="B1025">
            <v>1180</v>
          </cell>
          <cell r="C1025" t="str">
            <v>engro(h)</v>
          </cell>
          <cell r="D1025">
            <v>39176</v>
          </cell>
          <cell r="E1025">
            <v>39205</v>
          </cell>
          <cell r="F1025" t="str">
            <v>S</v>
          </cell>
          <cell r="G1025">
            <v>-5000</v>
          </cell>
          <cell r="H1025">
            <v>-189</v>
          </cell>
          <cell r="I1025">
            <v>-945000</v>
          </cell>
          <cell r="K1025">
            <v>-945000</v>
          </cell>
          <cell r="L1025">
            <v>0</v>
          </cell>
          <cell r="M1025">
            <v>945</v>
          </cell>
          <cell r="N1025">
            <v>189</v>
          </cell>
          <cell r="O1025">
            <v>-945000</v>
          </cell>
          <cell r="P1025">
            <v>-966333.5</v>
          </cell>
          <cell r="Q1025">
            <v>-21333.5</v>
          </cell>
          <cell r="R1025" t="str">
            <v>inv cap</v>
          </cell>
          <cell r="S1025" t="str">
            <v>april</v>
          </cell>
          <cell r="T1025" t="str">
            <v>Future</v>
          </cell>
        </row>
        <row r="1026">
          <cell r="A1026">
            <v>720</v>
          </cell>
          <cell r="B1026">
            <v>1185</v>
          </cell>
          <cell r="C1026" t="str">
            <v>NBP(h)</v>
          </cell>
          <cell r="D1026">
            <v>39175</v>
          </cell>
          <cell r="E1026">
            <v>39205</v>
          </cell>
          <cell r="F1026" t="str">
            <v>S</v>
          </cell>
          <cell r="G1026">
            <v>-10000</v>
          </cell>
          <cell r="H1026">
            <v>-232</v>
          </cell>
          <cell r="I1026">
            <v>-2320000</v>
          </cell>
          <cell r="J1026">
            <v>232</v>
          </cell>
          <cell r="K1026">
            <v>-2319768</v>
          </cell>
          <cell r="L1026">
            <v>0</v>
          </cell>
          <cell r="M1026">
            <v>2320</v>
          </cell>
          <cell r="N1026">
            <v>232</v>
          </cell>
          <cell r="O1026">
            <v>-2320000</v>
          </cell>
          <cell r="P1026">
            <v>-2371936</v>
          </cell>
          <cell r="Q1026">
            <v>-51936</v>
          </cell>
          <cell r="R1026" t="str">
            <v>Finex</v>
          </cell>
          <cell r="S1026" t="str">
            <v>april</v>
          </cell>
          <cell r="T1026" t="str">
            <v>Future</v>
          </cell>
        </row>
        <row r="1027">
          <cell r="A1027">
            <v>721</v>
          </cell>
          <cell r="B1027">
            <v>1148</v>
          </cell>
          <cell r="C1027" t="str">
            <v>POL</v>
          </cell>
          <cell r="D1027">
            <v>39170</v>
          </cell>
          <cell r="E1027">
            <v>39205</v>
          </cell>
          <cell r="F1027" t="str">
            <v>S</v>
          </cell>
          <cell r="G1027">
            <v>-5000</v>
          </cell>
          <cell r="H1027">
            <v>-323</v>
          </cell>
          <cell r="I1027">
            <v>-1615000</v>
          </cell>
          <cell r="J1027">
            <v>161.5</v>
          </cell>
          <cell r="K1027">
            <v>-1614838.5</v>
          </cell>
          <cell r="L1027">
            <v>0</v>
          </cell>
          <cell r="N1027">
            <v>323</v>
          </cell>
          <cell r="O1027">
            <v>-1615000</v>
          </cell>
          <cell r="P1027">
            <v>-1668306.5</v>
          </cell>
          <cell r="Q1027">
            <v>-53306.5</v>
          </cell>
          <cell r="R1027" t="str">
            <v>FNE</v>
          </cell>
          <cell r="S1027" t="str">
            <v>april</v>
          </cell>
          <cell r="T1027" t="str">
            <v>Future</v>
          </cell>
        </row>
        <row r="1028">
          <cell r="A1028">
            <v>722</v>
          </cell>
          <cell r="B1028">
            <v>1150</v>
          </cell>
          <cell r="C1028" t="str">
            <v>NBP</v>
          </cell>
          <cell r="D1028">
            <v>39170</v>
          </cell>
          <cell r="E1028">
            <v>39205</v>
          </cell>
          <cell r="F1028" t="str">
            <v>S</v>
          </cell>
          <cell r="G1028">
            <v>-15000</v>
          </cell>
          <cell r="H1028">
            <v>-232</v>
          </cell>
          <cell r="I1028">
            <v>-3480000</v>
          </cell>
          <cell r="J1028">
            <v>348</v>
          </cell>
          <cell r="K1028">
            <v>-3479652</v>
          </cell>
          <cell r="L1028">
            <v>0</v>
          </cell>
          <cell r="M1028">
            <v>6960</v>
          </cell>
          <cell r="N1028">
            <v>232</v>
          </cell>
          <cell r="O1028">
            <v>-3480000</v>
          </cell>
          <cell r="P1028">
            <v>-3593092.5</v>
          </cell>
          <cell r="Q1028">
            <v>-113092.5</v>
          </cell>
          <cell r="R1028" t="str">
            <v>ifsl</v>
          </cell>
          <cell r="S1028" t="str">
            <v>april</v>
          </cell>
          <cell r="T1028" t="str">
            <v>Future</v>
          </cell>
        </row>
        <row r="1029">
          <cell r="A1029">
            <v>723</v>
          </cell>
          <cell r="B1029">
            <v>1139</v>
          </cell>
          <cell r="C1029" t="str">
            <v>POL</v>
          </cell>
          <cell r="D1029">
            <v>39169</v>
          </cell>
          <cell r="E1029">
            <v>39205</v>
          </cell>
          <cell r="F1029" t="str">
            <v>P</v>
          </cell>
          <cell r="G1029">
            <v>-5000</v>
          </cell>
          <cell r="H1029">
            <v>-326</v>
          </cell>
          <cell r="I1029">
            <v>-1630000</v>
          </cell>
          <cell r="J1029">
            <v>163</v>
          </cell>
          <cell r="K1029">
            <v>-1629837</v>
          </cell>
          <cell r="L1029">
            <v>0</v>
          </cell>
          <cell r="M1029">
            <v>0</v>
          </cell>
          <cell r="N1029">
            <v>325.9674</v>
          </cell>
          <cell r="O1029">
            <v>-1629837</v>
          </cell>
          <cell r="P1029">
            <v>-1726289.47</v>
          </cell>
          <cell r="Q1029">
            <v>-96452.469999999972</v>
          </cell>
          <cell r="R1029" t="str">
            <v>fne</v>
          </cell>
          <cell r="S1029" t="str">
            <v>april</v>
          </cell>
          <cell r="T1029" t="str">
            <v>Future</v>
          </cell>
        </row>
        <row r="1030">
          <cell r="A1030">
            <v>724</v>
          </cell>
          <cell r="B1030">
            <v>1141</v>
          </cell>
          <cell r="C1030" t="str">
            <v>PPL</v>
          </cell>
          <cell r="D1030">
            <v>39169</v>
          </cell>
          <cell r="E1030">
            <v>39205</v>
          </cell>
          <cell r="F1030" t="str">
            <v>S</v>
          </cell>
          <cell r="G1030">
            <v>-10000</v>
          </cell>
          <cell r="H1030">
            <v>-250</v>
          </cell>
          <cell r="I1030">
            <v>-2500000</v>
          </cell>
          <cell r="J1030">
            <v>250</v>
          </cell>
          <cell r="K1030">
            <v>-2499750</v>
          </cell>
          <cell r="L1030">
            <v>0</v>
          </cell>
          <cell r="M1030">
            <v>2500</v>
          </cell>
          <cell r="N1030">
            <v>250</v>
          </cell>
          <cell r="O1030">
            <v>-2500000</v>
          </cell>
          <cell r="P1030">
            <v>-2544733</v>
          </cell>
          <cell r="Q1030">
            <v>-44733</v>
          </cell>
          <cell r="R1030" t="str">
            <v>orix</v>
          </cell>
          <cell r="S1030" t="str">
            <v>april</v>
          </cell>
          <cell r="T1030" t="str">
            <v>Future</v>
          </cell>
        </row>
        <row r="1031">
          <cell r="A1031">
            <v>725</v>
          </cell>
          <cell r="B1031">
            <v>1137</v>
          </cell>
          <cell r="C1031" t="str">
            <v>PPL</v>
          </cell>
          <cell r="D1031">
            <v>39169</v>
          </cell>
          <cell r="E1031">
            <v>39205</v>
          </cell>
          <cell r="F1031" t="str">
            <v>S</v>
          </cell>
          <cell r="G1031">
            <v>-5000</v>
          </cell>
          <cell r="H1031">
            <v>-249.9</v>
          </cell>
          <cell r="I1031">
            <v>-1249500</v>
          </cell>
          <cell r="J1031">
            <v>124.95</v>
          </cell>
          <cell r="K1031">
            <v>-1249375.05</v>
          </cell>
          <cell r="L1031">
            <v>0</v>
          </cell>
          <cell r="N1031">
            <v>249.9</v>
          </cell>
          <cell r="O1031">
            <v>-1249500</v>
          </cell>
          <cell r="P1031">
            <v>-1272366.5</v>
          </cell>
          <cell r="Q1031">
            <v>-22866.5</v>
          </cell>
          <cell r="R1031" t="str">
            <v>FNE</v>
          </cell>
          <cell r="S1031" t="str">
            <v>april</v>
          </cell>
          <cell r="T1031" t="str">
            <v>Future</v>
          </cell>
        </row>
        <row r="1032">
          <cell r="A1032">
            <v>726</v>
          </cell>
          <cell r="B1032">
            <v>1131</v>
          </cell>
          <cell r="C1032" t="str">
            <v>POL</v>
          </cell>
          <cell r="D1032">
            <v>39168</v>
          </cell>
          <cell r="E1032">
            <v>39205</v>
          </cell>
          <cell r="F1032" t="str">
            <v>S</v>
          </cell>
          <cell r="G1032">
            <v>-5000</v>
          </cell>
          <cell r="H1032">
            <v>-326</v>
          </cell>
          <cell r="I1032">
            <v>-1630000</v>
          </cell>
          <cell r="J1032">
            <v>163</v>
          </cell>
          <cell r="K1032">
            <v>-1629837</v>
          </cell>
          <cell r="L1032">
            <v>0</v>
          </cell>
          <cell r="M1032">
            <v>3260</v>
          </cell>
          <cell r="N1032">
            <v>326</v>
          </cell>
          <cell r="O1032">
            <v>-1630000</v>
          </cell>
          <cell r="P1032">
            <v>-1668306.5</v>
          </cell>
          <cell r="Q1032">
            <v>-38306.5</v>
          </cell>
          <cell r="R1032" t="str">
            <v>ifsl</v>
          </cell>
          <cell r="S1032" t="str">
            <v>april</v>
          </cell>
          <cell r="T1032" t="str">
            <v>Future</v>
          </cell>
        </row>
        <row r="1033">
          <cell r="A1033">
            <v>727</v>
          </cell>
          <cell r="B1033">
            <v>1127</v>
          </cell>
          <cell r="C1033" t="str">
            <v>POL</v>
          </cell>
          <cell r="D1033">
            <v>39168</v>
          </cell>
          <cell r="E1033">
            <v>39205</v>
          </cell>
          <cell r="F1033" t="str">
            <v>S</v>
          </cell>
          <cell r="G1033">
            <v>-5000</v>
          </cell>
          <cell r="H1033">
            <v>-323</v>
          </cell>
          <cell r="I1033">
            <v>-1615000</v>
          </cell>
          <cell r="J1033">
            <v>161.5</v>
          </cell>
          <cell r="K1033">
            <v>-1614838.5</v>
          </cell>
          <cell r="L1033">
            <v>0</v>
          </cell>
          <cell r="M1033">
            <v>1615</v>
          </cell>
          <cell r="N1033">
            <v>323</v>
          </cell>
          <cell r="O1033">
            <v>-1615000</v>
          </cell>
          <cell r="P1033">
            <v>-1668306.5</v>
          </cell>
          <cell r="Q1033">
            <v>-53306.5</v>
          </cell>
          <cell r="R1033" t="str">
            <v>finex</v>
          </cell>
          <cell r="S1033" t="str">
            <v>april</v>
          </cell>
          <cell r="T1033" t="str">
            <v>Future</v>
          </cell>
        </row>
        <row r="1034">
          <cell r="A1034">
            <v>728</v>
          </cell>
          <cell r="B1034">
            <v>1156</v>
          </cell>
          <cell r="C1034" t="str">
            <v>POL</v>
          </cell>
          <cell r="D1034">
            <v>39171</v>
          </cell>
          <cell r="E1034">
            <v>39205</v>
          </cell>
          <cell r="F1034" t="str">
            <v>S</v>
          </cell>
          <cell r="G1034">
            <v>-5000</v>
          </cell>
          <cell r="H1034">
            <v>-323.54899999999998</v>
          </cell>
          <cell r="I1034">
            <v>-1617745</v>
          </cell>
          <cell r="J1034">
            <v>161.77450000000002</v>
          </cell>
          <cell r="K1034">
            <v>-1617583.2254999999</v>
          </cell>
          <cell r="L1034">
            <v>0</v>
          </cell>
          <cell r="M1034">
            <v>2426.62</v>
          </cell>
          <cell r="N1034">
            <v>323.54899999999998</v>
          </cell>
          <cell r="O1034">
            <v>-1617745</v>
          </cell>
          <cell r="P1034">
            <v>-1668306.5</v>
          </cell>
          <cell r="Q1034">
            <v>-50561.5</v>
          </cell>
          <cell r="R1034" t="str">
            <v>FNE</v>
          </cell>
          <cell r="S1034" t="str">
            <v>april</v>
          </cell>
          <cell r="T1034" t="str">
            <v>Future</v>
          </cell>
        </row>
        <row r="1035">
          <cell r="A1035">
            <v>729</v>
          </cell>
          <cell r="B1035">
            <v>1158</v>
          </cell>
          <cell r="C1035" t="str">
            <v>NBP(h)</v>
          </cell>
          <cell r="D1035">
            <v>39171</v>
          </cell>
          <cell r="E1035">
            <v>39205</v>
          </cell>
          <cell r="F1035" t="str">
            <v>S</v>
          </cell>
          <cell r="G1035">
            <v>-10000</v>
          </cell>
          <cell r="H1035">
            <v>-232</v>
          </cell>
          <cell r="I1035">
            <v>-2320000</v>
          </cell>
          <cell r="J1035">
            <v>232</v>
          </cell>
          <cell r="K1035">
            <v>-2319768</v>
          </cell>
          <cell r="L1035">
            <v>0</v>
          </cell>
          <cell r="M1035">
            <v>4640</v>
          </cell>
          <cell r="N1035">
            <v>232</v>
          </cell>
          <cell r="O1035">
            <v>-2320000</v>
          </cell>
          <cell r="P1035">
            <v>-2371936</v>
          </cell>
          <cell r="Q1035">
            <v>-51936</v>
          </cell>
          <cell r="R1035" t="str">
            <v>ifsl</v>
          </cell>
          <cell r="S1035" t="str">
            <v>april</v>
          </cell>
          <cell r="T1035" t="str">
            <v>Future</v>
          </cell>
        </row>
        <row r="1036">
          <cell r="A1036">
            <v>730</v>
          </cell>
          <cell r="B1036">
            <v>1170</v>
          </cell>
          <cell r="C1036" t="str">
            <v>POL(h)</v>
          </cell>
          <cell r="D1036">
            <v>39175</v>
          </cell>
          <cell r="E1036">
            <v>39205</v>
          </cell>
          <cell r="F1036" t="str">
            <v>S</v>
          </cell>
          <cell r="G1036">
            <v>-20000</v>
          </cell>
          <cell r="H1036">
            <v>-323.04500000000002</v>
          </cell>
          <cell r="I1036">
            <v>-6460900</v>
          </cell>
          <cell r="J1036">
            <v>646.09</v>
          </cell>
          <cell r="K1036">
            <v>-6460253.9100000001</v>
          </cell>
          <cell r="L1036">
            <v>0</v>
          </cell>
          <cell r="M1036">
            <v>4845</v>
          </cell>
          <cell r="N1036">
            <v>323.04500000000002</v>
          </cell>
          <cell r="O1036">
            <v>-6460900</v>
          </cell>
          <cell r="P1036">
            <v>-6405050</v>
          </cell>
          <cell r="Q1036">
            <v>55850</v>
          </cell>
          <cell r="R1036" t="str">
            <v>foundation</v>
          </cell>
          <cell r="S1036" t="str">
            <v>april</v>
          </cell>
          <cell r="T1036" t="str">
            <v>Future</v>
          </cell>
        </row>
        <row r="1037">
          <cell r="A1037">
            <v>731</v>
          </cell>
          <cell r="B1037">
            <v>1163</v>
          </cell>
          <cell r="C1037" t="str">
            <v>Engro(h)</v>
          </cell>
          <cell r="D1037">
            <v>39175</v>
          </cell>
          <cell r="E1037">
            <v>39205</v>
          </cell>
          <cell r="F1037" t="str">
            <v>S</v>
          </cell>
          <cell r="G1037">
            <v>-10000</v>
          </cell>
          <cell r="H1037">
            <v>-188.75</v>
          </cell>
          <cell r="I1037">
            <v>-1887500</v>
          </cell>
          <cell r="J1037">
            <v>188.75</v>
          </cell>
          <cell r="K1037">
            <v>-1887311.25</v>
          </cell>
          <cell r="L1037">
            <v>0</v>
          </cell>
          <cell r="M1037">
            <v>3775</v>
          </cell>
          <cell r="N1037">
            <v>188.75</v>
          </cell>
          <cell r="O1037">
            <v>-1887500</v>
          </cell>
          <cell r="P1037">
            <v>-1932666.9999999998</v>
          </cell>
          <cell r="Q1037">
            <v>-45166.999999999767</v>
          </cell>
          <cell r="R1037" t="str">
            <v>ifsl</v>
          </cell>
          <cell r="S1037" t="str">
            <v>april</v>
          </cell>
          <cell r="T1037" t="str">
            <v>Future</v>
          </cell>
        </row>
        <row r="1038">
          <cell r="A1038">
            <v>732</v>
          </cell>
          <cell r="B1038">
            <v>1205</v>
          </cell>
          <cell r="C1038" t="str">
            <v>POL</v>
          </cell>
          <cell r="D1038">
            <v>39178</v>
          </cell>
          <cell r="E1038">
            <v>39205</v>
          </cell>
          <cell r="F1038" t="str">
            <v>S</v>
          </cell>
          <cell r="G1038">
            <v>-5000</v>
          </cell>
          <cell r="H1038">
            <v>-326</v>
          </cell>
          <cell r="I1038">
            <v>-1630000</v>
          </cell>
          <cell r="J1038">
            <v>163</v>
          </cell>
          <cell r="K1038">
            <v>-1629837</v>
          </cell>
          <cell r="L1038">
            <v>0</v>
          </cell>
          <cell r="M1038">
            <v>1630</v>
          </cell>
          <cell r="N1038">
            <v>326</v>
          </cell>
          <cell r="O1038">
            <v>-1630000</v>
          </cell>
          <cell r="P1038">
            <v>-1668306.5</v>
          </cell>
          <cell r="Q1038">
            <v>-38306.5</v>
          </cell>
          <cell r="R1038" t="str">
            <v>growth</v>
          </cell>
          <cell r="S1038" t="str">
            <v>april</v>
          </cell>
          <cell r="T1038" t="str">
            <v>Future</v>
          </cell>
        </row>
        <row r="1039">
          <cell r="A1039">
            <v>733</v>
          </cell>
          <cell r="B1039">
            <v>1410</v>
          </cell>
          <cell r="C1039" t="str">
            <v>NBP(h)</v>
          </cell>
          <cell r="D1039">
            <v>39202</v>
          </cell>
          <cell r="E1039">
            <v>39206</v>
          </cell>
          <cell r="F1039" t="str">
            <v>P</v>
          </cell>
          <cell r="G1039">
            <v>20000</v>
          </cell>
          <cell r="H1039">
            <v>247.6</v>
          </cell>
          <cell r="I1039">
            <v>4952000</v>
          </cell>
          <cell r="J1039">
            <v>990.40000000000009</v>
          </cell>
          <cell r="K1039">
            <v>4952990.4000000004</v>
          </cell>
          <cell r="L1039">
            <v>0</v>
          </cell>
          <cell r="M1039">
            <v>0</v>
          </cell>
          <cell r="N1039">
            <v>247.64952000000002</v>
          </cell>
          <cell r="O1039">
            <v>4952990.4000000004</v>
          </cell>
          <cell r="P1039">
            <v>4952990.4000000004</v>
          </cell>
          <cell r="Q1039">
            <v>0</v>
          </cell>
          <cell r="R1039" t="str">
            <v>LIVE</v>
          </cell>
          <cell r="S1039" t="str">
            <v>april</v>
          </cell>
        </row>
        <row r="1040">
          <cell r="A1040">
            <v>734</v>
          </cell>
          <cell r="B1040">
            <v>1416</v>
          </cell>
          <cell r="C1040" t="str">
            <v>NBP(h)</v>
          </cell>
          <cell r="D1040">
            <v>39202</v>
          </cell>
          <cell r="E1040">
            <v>39206</v>
          </cell>
          <cell r="F1040" t="str">
            <v>S</v>
          </cell>
          <cell r="G1040">
            <v>-20000</v>
          </cell>
          <cell r="H1040">
            <v>-249.45</v>
          </cell>
          <cell r="I1040">
            <v>-4989000</v>
          </cell>
          <cell r="J1040">
            <v>498.90000000000003</v>
          </cell>
          <cell r="K1040">
            <v>-4988501.0999999996</v>
          </cell>
          <cell r="L1040">
            <v>0</v>
          </cell>
          <cell r="M1040">
            <v>4989</v>
          </cell>
          <cell r="N1040">
            <v>249.45</v>
          </cell>
          <cell r="O1040">
            <v>-4989000</v>
          </cell>
          <cell r="P1040">
            <v>-4808214</v>
          </cell>
          <cell r="Q1040">
            <v>180786</v>
          </cell>
          <cell r="R1040" t="str">
            <v>LIVE</v>
          </cell>
          <cell r="S1040" t="str">
            <v>april</v>
          </cell>
        </row>
        <row r="1041">
          <cell r="A1041">
            <v>735</v>
          </cell>
          <cell r="B1041">
            <v>1417</v>
          </cell>
          <cell r="C1041" t="str">
            <v>ACBL</v>
          </cell>
          <cell r="D1041">
            <v>39202</v>
          </cell>
          <cell r="E1041">
            <v>39206</v>
          </cell>
          <cell r="F1041" t="str">
            <v>S</v>
          </cell>
          <cell r="G1041">
            <v>-25000</v>
          </cell>
          <cell r="H1041">
            <v>-95</v>
          </cell>
          <cell r="I1041">
            <v>-2375000</v>
          </cell>
          <cell r="J1041">
            <v>237.5</v>
          </cell>
          <cell r="K1041">
            <v>-2374762.5</v>
          </cell>
          <cell r="L1041">
            <v>0</v>
          </cell>
          <cell r="M1041">
            <v>3562.5</v>
          </cell>
          <cell r="N1041">
            <v>95</v>
          </cell>
          <cell r="O1041">
            <v>-2375000</v>
          </cell>
          <cell r="P1041">
            <v>-1937725</v>
          </cell>
          <cell r="Q1041">
            <v>437275</v>
          </cell>
          <cell r="R1041" t="str">
            <v>ACM</v>
          </cell>
          <cell r="S1041" t="str">
            <v>april</v>
          </cell>
        </row>
        <row r="1042">
          <cell r="A1042">
            <v>736</v>
          </cell>
          <cell r="B1042">
            <v>1418</v>
          </cell>
          <cell r="C1042" t="str">
            <v>BOP(h)</v>
          </cell>
          <cell r="D1042">
            <v>39202</v>
          </cell>
          <cell r="E1042">
            <v>39206</v>
          </cell>
          <cell r="F1042" t="str">
            <v>S</v>
          </cell>
          <cell r="G1042">
            <v>-25000</v>
          </cell>
          <cell r="H1042">
            <v>-107.9</v>
          </cell>
          <cell r="I1042">
            <v>-2697500</v>
          </cell>
          <cell r="J1042">
            <v>269.75</v>
          </cell>
          <cell r="K1042">
            <v>-2697230.25</v>
          </cell>
          <cell r="L1042">
            <v>0</v>
          </cell>
          <cell r="M1042">
            <v>2697.5</v>
          </cell>
          <cell r="N1042">
            <v>107.9</v>
          </cell>
          <cell r="O1042">
            <v>-2697500</v>
          </cell>
          <cell r="P1042">
            <v>-2628150</v>
          </cell>
          <cell r="Q1042">
            <v>69350</v>
          </cell>
          <cell r="R1042" t="str">
            <v>fne</v>
          </cell>
          <cell r="S1042" t="str">
            <v>april</v>
          </cell>
        </row>
        <row r="1043">
          <cell r="A1043">
            <v>737</v>
          </cell>
          <cell r="B1043">
            <v>1418</v>
          </cell>
          <cell r="C1043" t="str">
            <v>engro(H)</v>
          </cell>
          <cell r="D1043">
            <v>39202</v>
          </cell>
          <cell r="E1043">
            <v>39206</v>
          </cell>
          <cell r="F1043" t="str">
            <v>S</v>
          </cell>
          <cell r="G1043">
            <v>-35000</v>
          </cell>
          <cell r="H1043">
            <v>-199</v>
          </cell>
          <cell r="I1043">
            <v>-6965000</v>
          </cell>
          <cell r="J1043">
            <v>696.5</v>
          </cell>
          <cell r="K1043">
            <v>-6964303.5</v>
          </cell>
          <cell r="L1043">
            <v>0</v>
          </cell>
          <cell r="M1043">
            <v>6965</v>
          </cell>
          <cell r="N1043">
            <v>199</v>
          </cell>
          <cell r="O1043">
            <v>-6965000</v>
          </cell>
          <cell r="P1043">
            <v>-6764331</v>
          </cell>
          <cell r="Q1043">
            <v>200669</v>
          </cell>
          <cell r="R1043" t="str">
            <v>ifsl</v>
          </cell>
          <cell r="S1043" t="str">
            <v>april</v>
          </cell>
        </row>
        <row r="1044">
          <cell r="A1044">
            <v>738</v>
          </cell>
          <cell r="B1044">
            <v>1415</v>
          </cell>
          <cell r="C1044" t="str">
            <v>ppl(H)</v>
          </cell>
          <cell r="D1044">
            <v>39202</v>
          </cell>
          <cell r="E1044">
            <v>39206</v>
          </cell>
          <cell r="F1044" t="str">
            <v>S</v>
          </cell>
          <cell r="G1044">
            <v>-25000</v>
          </cell>
          <cell r="H1044">
            <v>-266.5</v>
          </cell>
          <cell r="I1044">
            <v>-6662500</v>
          </cell>
          <cell r="J1044">
            <v>666.25</v>
          </cell>
          <cell r="K1044">
            <v>-6661833.75</v>
          </cell>
          <cell r="L1044">
            <v>0</v>
          </cell>
          <cell r="M1044">
            <v>6662.5</v>
          </cell>
          <cell r="N1044">
            <v>266.5</v>
          </cell>
          <cell r="O1044">
            <v>-6662500</v>
          </cell>
          <cell r="P1044">
            <v>-6614090</v>
          </cell>
          <cell r="Q1044">
            <v>48410</v>
          </cell>
          <cell r="R1044" t="str">
            <v>gsl</v>
          </cell>
          <cell r="S1044" t="str">
            <v>april</v>
          </cell>
        </row>
        <row r="1045">
          <cell r="A1045">
            <v>739</v>
          </cell>
          <cell r="B1045">
            <v>1411</v>
          </cell>
          <cell r="C1045" t="str">
            <v>FFBQ(h)</v>
          </cell>
          <cell r="D1045">
            <v>39202</v>
          </cell>
          <cell r="E1045">
            <v>39206</v>
          </cell>
          <cell r="F1045" t="str">
            <v>S</v>
          </cell>
          <cell r="G1045">
            <v>-25000</v>
          </cell>
          <cell r="H1045">
            <v>-35.299999999999997</v>
          </cell>
          <cell r="I1045">
            <v>-882500</v>
          </cell>
          <cell r="J1045">
            <v>88.25</v>
          </cell>
          <cell r="K1045">
            <v>-882411.75</v>
          </cell>
          <cell r="L1045">
            <v>0</v>
          </cell>
          <cell r="M1045">
            <v>1325</v>
          </cell>
          <cell r="N1045">
            <v>35.299999999999997</v>
          </cell>
          <cell r="O1045">
            <v>-882500</v>
          </cell>
          <cell r="P1045">
            <v>-821022.5</v>
          </cell>
          <cell r="Q1045">
            <v>61477.5</v>
          </cell>
          <cell r="R1045" t="str">
            <v>FOUNDATION</v>
          </cell>
          <cell r="S1045" t="str">
            <v>april</v>
          </cell>
        </row>
        <row r="1046">
          <cell r="A1046">
            <v>740</v>
          </cell>
          <cell r="B1046">
            <v>1412</v>
          </cell>
          <cell r="C1046" t="str">
            <v>DGKC(h)</v>
          </cell>
          <cell r="D1046">
            <v>39202</v>
          </cell>
          <cell r="E1046">
            <v>39206</v>
          </cell>
          <cell r="F1046" t="str">
            <v>P</v>
          </cell>
          <cell r="G1046">
            <v>20000</v>
          </cell>
          <cell r="H1046">
            <v>97.5</v>
          </cell>
          <cell r="I1046">
            <v>1950000</v>
          </cell>
          <cell r="J1046">
            <v>390</v>
          </cell>
          <cell r="K1046">
            <v>1950390</v>
          </cell>
          <cell r="L1046">
            <v>0</v>
          </cell>
          <cell r="M1046">
            <v>0</v>
          </cell>
          <cell r="N1046">
            <v>97.519499999999994</v>
          </cell>
          <cell r="O1046">
            <v>1950390</v>
          </cell>
          <cell r="P1046">
            <v>1950390</v>
          </cell>
          <cell r="Q1046">
            <v>0</v>
          </cell>
          <cell r="R1046" t="str">
            <v>FOUNDATION</v>
          </cell>
          <cell r="S1046" t="str">
            <v>april</v>
          </cell>
        </row>
        <row r="1047">
          <cell r="A1047">
            <v>741</v>
          </cell>
          <cell r="B1047">
            <v>1413</v>
          </cell>
          <cell r="C1047" t="str">
            <v>DGKC(h)</v>
          </cell>
          <cell r="D1047">
            <v>39202</v>
          </cell>
          <cell r="E1047">
            <v>39206</v>
          </cell>
          <cell r="F1047" t="str">
            <v>S</v>
          </cell>
          <cell r="G1047">
            <v>-30000</v>
          </cell>
          <cell r="H1047">
            <v>-99.5</v>
          </cell>
          <cell r="I1047">
            <v>-2985000</v>
          </cell>
          <cell r="J1047">
            <v>298.5</v>
          </cell>
          <cell r="K1047">
            <v>-2984701.5</v>
          </cell>
          <cell r="L1047">
            <v>0</v>
          </cell>
          <cell r="M1047">
            <v>4477.8999999999996</v>
          </cell>
          <cell r="N1047">
            <v>99.5</v>
          </cell>
          <cell r="O1047">
            <v>-2985000</v>
          </cell>
          <cell r="P1047">
            <v>-2949549</v>
          </cell>
          <cell r="Q1047">
            <v>35451</v>
          </cell>
          <cell r="R1047" t="str">
            <v>FOUNDATION</v>
          </cell>
          <cell r="S1047" t="str">
            <v>april</v>
          </cell>
        </row>
        <row r="1048">
          <cell r="A1048">
            <v>742</v>
          </cell>
          <cell r="B1048">
            <v>1419</v>
          </cell>
          <cell r="C1048" t="str">
            <v>DGKC(h)</v>
          </cell>
          <cell r="D1048">
            <v>39202</v>
          </cell>
          <cell r="E1048">
            <v>39206</v>
          </cell>
          <cell r="F1048" t="str">
            <v>S</v>
          </cell>
          <cell r="G1048">
            <v>-20000</v>
          </cell>
          <cell r="H1048">
            <v>-100.75</v>
          </cell>
          <cell r="I1048">
            <v>-2015000</v>
          </cell>
          <cell r="J1048">
            <v>201.5</v>
          </cell>
          <cell r="K1048">
            <v>-2014798.5</v>
          </cell>
          <cell r="L1048">
            <v>0</v>
          </cell>
          <cell r="M1048">
            <v>2015</v>
          </cell>
          <cell r="N1048">
            <v>100.75</v>
          </cell>
          <cell r="O1048">
            <v>-2015000</v>
          </cell>
          <cell r="P1048">
            <v>-1966366</v>
          </cell>
          <cell r="Q1048">
            <v>48634</v>
          </cell>
          <cell r="R1048" t="str">
            <v>FCEL</v>
          </cell>
          <cell r="S1048" t="str">
            <v>april</v>
          </cell>
        </row>
        <row r="1049">
          <cell r="A1049">
            <v>743</v>
          </cell>
          <cell r="B1049">
            <v>1441</v>
          </cell>
          <cell r="C1049" t="str">
            <v>PSAF(H)</v>
          </cell>
          <cell r="D1049">
            <v>39204</v>
          </cell>
          <cell r="E1049">
            <v>39209</v>
          </cell>
          <cell r="F1049" t="str">
            <v>P</v>
          </cell>
          <cell r="G1049">
            <v>54000</v>
          </cell>
          <cell r="H1049">
            <v>9.1231481481481485</v>
          </cell>
          <cell r="I1049">
            <v>492650</v>
          </cell>
          <cell r="J1049">
            <v>98.53</v>
          </cell>
          <cell r="K1049">
            <v>492748.53</v>
          </cell>
          <cell r="L1049">
            <v>0</v>
          </cell>
          <cell r="M1049">
            <v>739.9</v>
          </cell>
          <cell r="N1049">
            <v>9.1386746296296302</v>
          </cell>
          <cell r="O1049">
            <v>493488.43000000005</v>
          </cell>
          <cell r="P1049">
            <v>493488.43000000005</v>
          </cell>
          <cell r="Q1049">
            <v>0</v>
          </cell>
          <cell r="R1049" t="str">
            <v>TAURUS</v>
          </cell>
          <cell r="S1049" t="str">
            <v>May</v>
          </cell>
        </row>
        <row r="1050">
          <cell r="A1050">
            <v>744</v>
          </cell>
          <cell r="B1050">
            <v>1439</v>
          </cell>
          <cell r="C1050" t="str">
            <v>DGKC(h)</v>
          </cell>
          <cell r="D1050">
            <v>39204</v>
          </cell>
          <cell r="E1050">
            <v>39209</v>
          </cell>
          <cell r="F1050" t="str">
            <v>P</v>
          </cell>
          <cell r="G1050">
            <v>25000</v>
          </cell>
          <cell r="H1050">
            <v>99</v>
          </cell>
          <cell r="I1050">
            <v>2475000</v>
          </cell>
          <cell r="J1050">
            <v>495</v>
          </cell>
          <cell r="K1050">
            <v>2475495</v>
          </cell>
          <cell r="L1050">
            <v>0</v>
          </cell>
          <cell r="M1050">
            <v>3712.5</v>
          </cell>
          <cell r="N1050">
            <v>99.168300000000002</v>
          </cell>
          <cell r="O1050">
            <v>2479207.5</v>
          </cell>
          <cell r="P1050">
            <v>2479207.5</v>
          </cell>
          <cell r="Q1050">
            <v>0</v>
          </cell>
          <cell r="R1050" t="str">
            <v>Atlas</v>
          </cell>
          <cell r="S1050" t="str">
            <v>May</v>
          </cell>
        </row>
        <row r="1051">
          <cell r="A1051">
            <v>745</v>
          </cell>
          <cell r="B1051">
            <v>1436</v>
          </cell>
          <cell r="C1051" t="str">
            <v>PSAF(H)</v>
          </cell>
          <cell r="D1051">
            <v>39204</v>
          </cell>
          <cell r="E1051">
            <v>39209</v>
          </cell>
          <cell r="F1051" t="str">
            <v>P</v>
          </cell>
          <cell r="G1051">
            <v>10000</v>
          </cell>
          <cell r="H1051">
            <v>9.0500000000000007</v>
          </cell>
          <cell r="I1051">
            <v>90500</v>
          </cell>
          <cell r="J1051">
            <v>18.100000000000001</v>
          </cell>
          <cell r="K1051">
            <v>90518.1</v>
          </cell>
          <cell r="L1051">
            <v>0</v>
          </cell>
          <cell r="M1051">
            <v>136</v>
          </cell>
          <cell r="N1051">
            <v>9.06541</v>
          </cell>
          <cell r="O1051">
            <v>90654.1</v>
          </cell>
          <cell r="P1051">
            <v>90654.1</v>
          </cell>
          <cell r="Q1051">
            <v>0</v>
          </cell>
          <cell r="R1051" t="str">
            <v>foundation</v>
          </cell>
          <cell r="S1051" t="str">
            <v>May</v>
          </cell>
        </row>
        <row r="1052">
          <cell r="A1052">
            <v>746</v>
          </cell>
          <cell r="B1052">
            <v>1455</v>
          </cell>
          <cell r="C1052" t="str">
            <v>NBP(h)</v>
          </cell>
          <cell r="D1052">
            <v>39204</v>
          </cell>
          <cell r="E1052">
            <v>39209</v>
          </cell>
          <cell r="F1052" t="str">
            <v>P</v>
          </cell>
          <cell r="G1052">
            <v>20000</v>
          </cell>
          <cell r="H1052">
            <v>248.5</v>
          </cell>
          <cell r="I1052">
            <v>4970000</v>
          </cell>
          <cell r="J1052">
            <v>994</v>
          </cell>
          <cell r="K1052">
            <v>4970994</v>
          </cell>
          <cell r="L1052">
            <v>0</v>
          </cell>
          <cell r="N1052">
            <v>248.5497</v>
          </cell>
          <cell r="O1052">
            <v>4970994</v>
          </cell>
          <cell r="P1052">
            <v>4970994</v>
          </cell>
          <cell r="Q1052">
            <v>0</v>
          </cell>
          <cell r="R1052" t="str">
            <v>finex</v>
          </cell>
          <cell r="S1052" t="str">
            <v>May</v>
          </cell>
        </row>
        <row r="1053">
          <cell r="A1053">
            <v>747</v>
          </cell>
          <cell r="B1053">
            <v>1445</v>
          </cell>
          <cell r="C1053" t="str">
            <v>engro(H)</v>
          </cell>
          <cell r="D1053">
            <v>39204</v>
          </cell>
          <cell r="E1053">
            <v>39209</v>
          </cell>
          <cell r="F1053" t="str">
            <v>P</v>
          </cell>
          <cell r="G1053">
            <v>25000</v>
          </cell>
          <cell r="H1053">
            <v>208</v>
          </cell>
          <cell r="I1053">
            <v>5200000</v>
          </cell>
          <cell r="J1053">
            <v>1040</v>
          </cell>
          <cell r="K1053">
            <v>5201040</v>
          </cell>
          <cell r="L1053">
            <v>0</v>
          </cell>
          <cell r="M1053">
            <v>5200</v>
          </cell>
          <cell r="N1053">
            <v>208.24959999999999</v>
          </cell>
          <cell r="O1053">
            <v>5206240</v>
          </cell>
          <cell r="P1053">
            <v>5206240</v>
          </cell>
          <cell r="Q1053">
            <v>0</v>
          </cell>
          <cell r="R1053" t="str">
            <v>ahc</v>
          </cell>
          <cell r="S1053" t="str">
            <v>May</v>
          </cell>
        </row>
        <row r="1054">
          <cell r="A1054">
            <v>748</v>
          </cell>
          <cell r="B1054">
            <v>1443</v>
          </cell>
          <cell r="C1054" t="str">
            <v>PPL(H)</v>
          </cell>
          <cell r="D1054">
            <v>39204</v>
          </cell>
          <cell r="E1054">
            <v>39209</v>
          </cell>
          <cell r="F1054" t="str">
            <v>P</v>
          </cell>
          <cell r="G1054">
            <v>10000</v>
          </cell>
          <cell r="H1054">
            <v>266.5</v>
          </cell>
          <cell r="I1054">
            <v>2665000</v>
          </cell>
          <cell r="J1054">
            <v>533</v>
          </cell>
          <cell r="K1054">
            <v>2665533</v>
          </cell>
          <cell r="L1054">
            <v>0</v>
          </cell>
          <cell r="N1054">
            <v>266.55329999999998</v>
          </cell>
          <cell r="O1054">
            <v>2665533</v>
          </cell>
          <cell r="P1054">
            <v>2665533</v>
          </cell>
          <cell r="Q1054">
            <v>0</v>
          </cell>
          <cell r="R1054" t="str">
            <v>FCEL</v>
          </cell>
          <cell r="S1054" t="str">
            <v>May</v>
          </cell>
        </row>
        <row r="1055">
          <cell r="A1055">
            <v>749</v>
          </cell>
          <cell r="B1055">
            <v>1453</v>
          </cell>
          <cell r="C1055" t="str">
            <v>ACBL</v>
          </cell>
          <cell r="D1055">
            <v>39204</v>
          </cell>
          <cell r="E1055">
            <v>39209</v>
          </cell>
          <cell r="F1055" t="str">
            <v>S</v>
          </cell>
          <cell r="G1055">
            <v>-23</v>
          </cell>
          <cell r="H1055">
            <v>-95</v>
          </cell>
          <cell r="I1055">
            <v>-2185</v>
          </cell>
          <cell r="J1055">
            <v>0.2185</v>
          </cell>
          <cell r="K1055">
            <v>-2184.7815000000001</v>
          </cell>
          <cell r="L1055">
            <v>0</v>
          </cell>
          <cell r="M1055">
            <v>3.2774999999999999</v>
          </cell>
          <cell r="N1055">
            <v>95</v>
          </cell>
          <cell r="O1055">
            <v>-2185</v>
          </cell>
          <cell r="P1055">
            <v>-1782.71</v>
          </cell>
          <cell r="Q1055">
            <v>402.28999999999996</v>
          </cell>
          <cell r="R1055" t="str">
            <v>FNE</v>
          </cell>
          <cell r="S1055" t="str">
            <v>May</v>
          </cell>
        </row>
        <row r="1056">
          <cell r="A1056">
            <v>750</v>
          </cell>
          <cell r="B1056">
            <v>1451</v>
          </cell>
          <cell r="C1056" t="str">
            <v>ACBL</v>
          </cell>
          <cell r="D1056">
            <v>39204</v>
          </cell>
          <cell r="E1056">
            <v>39209</v>
          </cell>
          <cell r="F1056" t="str">
            <v>S</v>
          </cell>
          <cell r="G1056">
            <v>-25000</v>
          </cell>
          <cell r="H1056">
            <v>-95.2</v>
          </cell>
          <cell r="I1056">
            <v>-2380000</v>
          </cell>
          <cell r="J1056">
            <v>238</v>
          </cell>
          <cell r="K1056">
            <v>-2379762</v>
          </cell>
          <cell r="L1056">
            <v>0</v>
          </cell>
          <cell r="M1056">
            <v>3570.0000000000005</v>
          </cell>
          <cell r="N1056">
            <v>95.2</v>
          </cell>
          <cell r="O1056">
            <v>-2380000</v>
          </cell>
          <cell r="P1056">
            <v>-1937725</v>
          </cell>
          <cell r="Q1056">
            <v>442275</v>
          </cell>
          <cell r="R1056" t="str">
            <v>TAURUS</v>
          </cell>
          <cell r="S1056" t="str">
            <v>May</v>
          </cell>
        </row>
        <row r="1057">
          <cell r="A1057">
            <v>751</v>
          </cell>
          <cell r="B1057">
            <v>1452</v>
          </cell>
          <cell r="C1057" t="str">
            <v>ACBL</v>
          </cell>
          <cell r="D1057">
            <v>39204</v>
          </cell>
          <cell r="E1057">
            <v>39209</v>
          </cell>
          <cell r="F1057" t="str">
            <v>S</v>
          </cell>
          <cell r="G1057">
            <v>-70800</v>
          </cell>
          <cell r="H1057">
            <v>-95.158898305084747</v>
          </cell>
          <cell r="I1057">
            <v>-6737250</v>
          </cell>
          <cell r="J1057">
            <v>673.72500000000002</v>
          </cell>
          <cell r="K1057">
            <v>-6736576.2750000004</v>
          </cell>
          <cell r="L1057">
            <v>0</v>
          </cell>
          <cell r="M1057">
            <v>10105.879999999999</v>
          </cell>
          <cell r="N1057">
            <v>95.158898305084747</v>
          </cell>
          <cell r="O1057">
            <v>-6737250</v>
          </cell>
          <cell r="P1057">
            <v>-5487637.2000000002</v>
          </cell>
          <cell r="Q1057">
            <v>1249612.7999999998</v>
          </cell>
          <cell r="R1057" t="str">
            <v>FNE</v>
          </cell>
          <cell r="S1057" t="str">
            <v>May</v>
          </cell>
        </row>
        <row r="1058">
          <cell r="A1058">
            <v>752</v>
          </cell>
          <cell r="B1058">
            <v>1449</v>
          </cell>
          <cell r="C1058" t="str">
            <v>WCT</v>
          </cell>
          <cell r="D1058">
            <v>39204</v>
          </cell>
          <cell r="E1058">
            <v>39209</v>
          </cell>
          <cell r="F1058" t="str">
            <v>S</v>
          </cell>
          <cell r="G1058">
            <v>-32000</v>
          </cell>
          <cell r="H1058">
            <v>-13.653124999999999</v>
          </cell>
          <cell r="I1058">
            <v>-436900</v>
          </cell>
          <cell r="J1058">
            <v>43.690000000000005</v>
          </cell>
          <cell r="K1058">
            <v>-436856.31</v>
          </cell>
          <cell r="L1058">
            <v>0</v>
          </cell>
          <cell r="M1058">
            <v>655.5</v>
          </cell>
          <cell r="N1058">
            <v>13.653124999999999</v>
          </cell>
          <cell r="O1058">
            <v>-436900</v>
          </cell>
          <cell r="P1058">
            <v>-316732.79999999999</v>
          </cell>
          <cell r="Q1058">
            <v>120167.20000000001</v>
          </cell>
          <cell r="R1058" t="str">
            <v xml:space="preserve">ABA </v>
          </cell>
          <cell r="S1058" t="str">
            <v>May</v>
          </cell>
        </row>
        <row r="1059">
          <cell r="A1059">
            <v>753</v>
          </cell>
          <cell r="B1059">
            <v>1450</v>
          </cell>
          <cell r="C1059" t="str">
            <v>WCT</v>
          </cell>
          <cell r="D1059">
            <v>39204</v>
          </cell>
          <cell r="E1059">
            <v>39209</v>
          </cell>
          <cell r="F1059" t="str">
            <v>S</v>
          </cell>
          <cell r="G1059">
            <v>-53500</v>
          </cell>
          <cell r="H1059">
            <v>-13.7</v>
          </cell>
          <cell r="I1059">
            <v>-732950</v>
          </cell>
          <cell r="J1059">
            <v>73.295000000000002</v>
          </cell>
          <cell r="K1059">
            <v>-732876.70499999996</v>
          </cell>
          <cell r="L1059">
            <v>0</v>
          </cell>
          <cell r="M1059">
            <v>2675</v>
          </cell>
          <cell r="N1059">
            <v>13.7</v>
          </cell>
          <cell r="O1059">
            <v>-732950</v>
          </cell>
          <cell r="P1059">
            <v>-529537.65</v>
          </cell>
          <cell r="Q1059">
            <v>203412.34999999998</v>
          </cell>
          <cell r="R1059" t="str">
            <v>AKS</v>
          </cell>
          <cell r="S1059" t="str">
            <v>May</v>
          </cell>
        </row>
        <row r="1060">
          <cell r="A1060">
            <v>754</v>
          </cell>
          <cell r="B1060">
            <v>1442</v>
          </cell>
          <cell r="C1060" t="str">
            <v>PPL(H)</v>
          </cell>
          <cell r="D1060">
            <v>39204</v>
          </cell>
          <cell r="E1060">
            <v>39209</v>
          </cell>
          <cell r="F1060" t="str">
            <v>S</v>
          </cell>
          <cell r="G1060">
            <v>-30000</v>
          </cell>
          <cell r="H1060">
            <v>-268.41833333333335</v>
          </cell>
          <cell r="I1060">
            <v>-8052550</v>
          </cell>
          <cell r="J1060">
            <v>805.255</v>
          </cell>
          <cell r="K1060">
            <v>-8051744.7450000001</v>
          </cell>
          <cell r="L1060">
            <v>0</v>
          </cell>
          <cell r="M1060">
            <v>8052.55</v>
          </cell>
          <cell r="N1060">
            <v>268.41833333333335</v>
          </cell>
          <cell r="O1060">
            <v>-8052550</v>
          </cell>
          <cell r="P1060">
            <v>-7953963</v>
          </cell>
          <cell r="Q1060">
            <v>98587</v>
          </cell>
          <cell r="R1060" t="str">
            <v>FEL</v>
          </cell>
          <cell r="S1060" t="str">
            <v>May</v>
          </cell>
        </row>
        <row r="1061">
          <cell r="A1061">
            <v>755</v>
          </cell>
          <cell r="B1061">
            <v>1448</v>
          </cell>
          <cell r="C1061" t="str">
            <v>ACBL</v>
          </cell>
          <cell r="D1061">
            <v>39204</v>
          </cell>
          <cell r="E1061">
            <v>39209</v>
          </cell>
          <cell r="F1061" t="str">
            <v>S</v>
          </cell>
          <cell r="G1061">
            <v>-25000</v>
          </cell>
          <cell r="H1061">
            <v>-95.500100000000003</v>
          </cell>
          <cell r="I1061">
            <v>-2387502.5</v>
          </cell>
          <cell r="J1061">
            <v>238.75025000000002</v>
          </cell>
          <cell r="K1061">
            <v>-2387263.74975</v>
          </cell>
          <cell r="L1061">
            <v>0</v>
          </cell>
          <cell r="M1061">
            <v>3581.2499999999995</v>
          </cell>
          <cell r="N1061">
            <v>95.500100000000003</v>
          </cell>
          <cell r="O1061">
            <v>-2387502.5</v>
          </cell>
          <cell r="P1061">
            <v>-1937725</v>
          </cell>
          <cell r="Q1061">
            <v>449777.5</v>
          </cell>
          <cell r="R1061" t="str">
            <v>AAH</v>
          </cell>
          <cell r="S1061" t="str">
            <v>May</v>
          </cell>
        </row>
        <row r="1062">
          <cell r="A1062">
            <v>756</v>
          </cell>
          <cell r="B1062">
            <v>1446</v>
          </cell>
          <cell r="C1062" t="str">
            <v>Engro(H)</v>
          </cell>
          <cell r="D1062">
            <v>39204</v>
          </cell>
          <cell r="E1062">
            <v>39209</v>
          </cell>
          <cell r="F1062" t="str">
            <v>S</v>
          </cell>
          <cell r="G1062">
            <v>-25000</v>
          </cell>
          <cell r="H1062">
            <v>-210</v>
          </cell>
          <cell r="I1062">
            <v>-5250000</v>
          </cell>
          <cell r="J1062">
            <v>525</v>
          </cell>
          <cell r="K1062">
            <v>-5249475</v>
          </cell>
          <cell r="L1062">
            <v>0</v>
          </cell>
          <cell r="N1062">
            <v>210</v>
          </cell>
          <cell r="O1062">
            <v>-5250000</v>
          </cell>
          <cell r="P1062">
            <v>-5206241.0999999996</v>
          </cell>
          <cell r="Q1062">
            <v>43758.900000000373</v>
          </cell>
          <cell r="R1062" t="str">
            <v>AHC</v>
          </cell>
          <cell r="S1062" t="str">
            <v>May</v>
          </cell>
        </row>
        <row r="1063">
          <cell r="A1063">
            <v>757</v>
          </cell>
          <cell r="B1063">
            <v>1444</v>
          </cell>
          <cell r="C1063" t="str">
            <v>WCT</v>
          </cell>
          <cell r="D1063">
            <v>39204</v>
          </cell>
          <cell r="E1063">
            <v>39209</v>
          </cell>
          <cell r="F1063" t="str">
            <v>S</v>
          </cell>
          <cell r="G1063">
            <v>-48000</v>
          </cell>
          <cell r="H1063">
            <v>-13.625</v>
          </cell>
          <cell r="I1063">
            <v>-654000</v>
          </cell>
          <cell r="J1063">
            <v>65.400000000000006</v>
          </cell>
          <cell r="K1063">
            <v>-653934.6</v>
          </cell>
          <cell r="L1063">
            <v>0</v>
          </cell>
          <cell r="M1063">
            <v>981.12</v>
          </cell>
          <cell r="N1063">
            <v>13.625</v>
          </cell>
          <cell r="O1063">
            <v>-654000</v>
          </cell>
          <cell r="P1063">
            <v>-475099.2</v>
          </cell>
          <cell r="Q1063">
            <v>178900.8</v>
          </cell>
          <cell r="R1063" t="str">
            <v>FCEL</v>
          </cell>
          <cell r="S1063" t="str">
            <v>May</v>
          </cell>
        </row>
        <row r="1064">
          <cell r="A1064">
            <v>758</v>
          </cell>
          <cell r="B1064">
            <v>1438</v>
          </cell>
          <cell r="C1064" t="str">
            <v>WCT</v>
          </cell>
          <cell r="D1064">
            <v>39204</v>
          </cell>
          <cell r="E1064">
            <v>39209</v>
          </cell>
          <cell r="F1064" t="str">
            <v>S</v>
          </cell>
          <cell r="G1064">
            <v>-100000</v>
          </cell>
          <cell r="H1064">
            <v>-13.9</v>
          </cell>
          <cell r="I1064">
            <v>-1390000</v>
          </cell>
          <cell r="J1064">
            <v>139</v>
          </cell>
          <cell r="K1064">
            <v>-1389861</v>
          </cell>
          <cell r="L1064">
            <v>0</v>
          </cell>
          <cell r="M1064">
            <v>2085</v>
          </cell>
          <cell r="N1064">
            <v>13.9</v>
          </cell>
          <cell r="O1064">
            <v>-1390000</v>
          </cell>
          <cell r="P1064">
            <v>-989790</v>
          </cell>
          <cell r="Q1064">
            <v>400210</v>
          </cell>
          <cell r="R1064" t="str">
            <v>FOUNDATION</v>
          </cell>
          <cell r="S1064" t="str">
            <v>May</v>
          </cell>
        </row>
        <row r="1065">
          <cell r="A1065">
            <v>759</v>
          </cell>
          <cell r="B1065">
            <v>1437</v>
          </cell>
          <cell r="C1065" t="str">
            <v>FFBQ(h)</v>
          </cell>
          <cell r="D1065">
            <v>39204</v>
          </cell>
          <cell r="E1065">
            <v>39209</v>
          </cell>
          <cell r="F1065" t="str">
            <v>S</v>
          </cell>
          <cell r="G1065">
            <v>-50000</v>
          </cell>
          <cell r="H1065">
            <v>-35.299999999999997</v>
          </cell>
          <cell r="I1065">
            <v>-1765000</v>
          </cell>
          <cell r="J1065">
            <v>176.5</v>
          </cell>
          <cell r="K1065">
            <v>-1764823.5</v>
          </cell>
          <cell r="L1065">
            <v>0</v>
          </cell>
          <cell r="M1065">
            <v>2650</v>
          </cell>
          <cell r="N1065">
            <v>35.299999999999997</v>
          </cell>
          <cell r="O1065">
            <v>-1765000</v>
          </cell>
          <cell r="P1065">
            <v>-1642045</v>
          </cell>
          <cell r="Q1065">
            <v>122955</v>
          </cell>
          <cell r="R1065" t="str">
            <v>FOUNDATION</v>
          </cell>
          <cell r="S1065" t="str">
            <v>May</v>
          </cell>
        </row>
        <row r="1066">
          <cell r="A1066">
            <v>760</v>
          </cell>
          <cell r="B1066">
            <v>1447</v>
          </cell>
          <cell r="C1066" t="str">
            <v>WCT</v>
          </cell>
          <cell r="D1066">
            <v>39204</v>
          </cell>
          <cell r="E1066">
            <v>39209</v>
          </cell>
          <cell r="F1066" t="str">
            <v>S</v>
          </cell>
          <cell r="G1066">
            <v>-66500</v>
          </cell>
          <cell r="H1066">
            <v>-13.64360902255639</v>
          </cell>
          <cell r="I1066">
            <v>-907300</v>
          </cell>
          <cell r="J1066">
            <v>90.73</v>
          </cell>
          <cell r="K1066">
            <v>-907209.27</v>
          </cell>
          <cell r="L1066">
            <v>0</v>
          </cell>
          <cell r="M1066">
            <v>3325</v>
          </cell>
          <cell r="N1066">
            <v>13.64360902255639</v>
          </cell>
          <cell r="O1066">
            <v>-907300</v>
          </cell>
          <cell r="P1066">
            <v>-658210.35</v>
          </cell>
          <cell r="Q1066">
            <v>249089.65000000002</v>
          </cell>
          <cell r="R1066" t="str">
            <v>IFSL</v>
          </cell>
          <cell r="S1066" t="str">
            <v>May</v>
          </cell>
        </row>
        <row r="1067">
          <cell r="A1067">
            <v>761</v>
          </cell>
          <cell r="B1067">
            <v>1440</v>
          </cell>
          <cell r="C1067" t="str">
            <v>DGKC(h)</v>
          </cell>
          <cell r="D1067">
            <v>39204</v>
          </cell>
          <cell r="E1067">
            <v>39209</v>
          </cell>
          <cell r="F1067" t="str">
            <v>S</v>
          </cell>
          <cell r="G1067">
            <v>-7800</v>
          </cell>
          <cell r="H1067">
            <v>-102</v>
          </cell>
          <cell r="I1067">
            <v>-795600</v>
          </cell>
          <cell r="J1067">
            <v>79.56</v>
          </cell>
          <cell r="K1067">
            <v>-795520.44</v>
          </cell>
          <cell r="L1067">
            <v>0</v>
          </cell>
          <cell r="M1067">
            <v>0</v>
          </cell>
          <cell r="N1067">
            <v>102</v>
          </cell>
          <cell r="O1067">
            <v>-795600</v>
          </cell>
          <cell r="P1067">
            <v>-771936.36</v>
          </cell>
          <cell r="Q1067">
            <v>23663.640000000014</v>
          </cell>
          <cell r="R1067" t="str">
            <v>ACM</v>
          </cell>
          <cell r="S1067" t="str">
            <v>May</v>
          </cell>
        </row>
        <row r="1068">
          <cell r="A1068">
            <v>762</v>
          </cell>
          <cell r="B1068">
            <v>1456</v>
          </cell>
          <cell r="C1068" t="str">
            <v>NBP(h)</v>
          </cell>
          <cell r="D1068">
            <v>39204</v>
          </cell>
          <cell r="E1068">
            <v>39209</v>
          </cell>
          <cell r="F1068" t="str">
            <v>S</v>
          </cell>
          <cell r="G1068">
            <v>-30000</v>
          </cell>
          <cell r="H1068">
            <v>-252.5</v>
          </cell>
          <cell r="I1068">
            <v>-7575000</v>
          </cell>
          <cell r="J1068">
            <v>757.5</v>
          </cell>
          <cell r="K1068">
            <v>-7574242.5</v>
          </cell>
          <cell r="L1068">
            <v>0</v>
          </cell>
          <cell r="M1068">
            <v>7575</v>
          </cell>
          <cell r="N1068">
            <v>252.5</v>
          </cell>
          <cell r="O1068">
            <v>-7575000</v>
          </cell>
          <cell r="P1068">
            <v>-7287450</v>
          </cell>
          <cell r="Q1068">
            <v>287550</v>
          </cell>
          <cell r="R1068" t="str">
            <v>FINEX</v>
          </cell>
          <cell r="S1068" t="str">
            <v>May</v>
          </cell>
        </row>
        <row r="1069">
          <cell r="A1069">
            <v>763</v>
          </cell>
          <cell r="B1069">
            <v>1457</v>
          </cell>
          <cell r="C1069" t="str">
            <v>FFBQ(h)</v>
          </cell>
          <cell r="D1069">
            <v>39204</v>
          </cell>
          <cell r="E1069">
            <v>39209</v>
          </cell>
          <cell r="F1069" t="str">
            <v>S</v>
          </cell>
          <cell r="G1069">
            <v>-100000</v>
          </cell>
          <cell r="H1069">
            <v>-35.299999999999997</v>
          </cell>
          <cell r="I1069">
            <v>-3530000</v>
          </cell>
          <cell r="J1069">
            <v>353</v>
          </cell>
          <cell r="K1069">
            <v>-3529647</v>
          </cell>
          <cell r="L1069">
            <v>0</v>
          </cell>
          <cell r="M1069">
            <v>5300</v>
          </cell>
          <cell r="N1069">
            <v>35.299999999999997</v>
          </cell>
          <cell r="O1069">
            <v>-3530000</v>
          </cell>
          <cell r="P1069">
            <v>-3284090</v>
          </cell>
          <cell r="Q1069">
            <v>245910</v>
          </cell>
          <cell r="R1069" t="str">
            <v>GLOBAL</v>
          </cell>
          <cell r="S1069" t="str">
            <v>May</v>
          </cell>
        </row>
        <row r="1070">
          <cell r="A1070">
            <v>764</v>
          </cell>
          <cell r="B1070">
            <v>1454</v>
          </cell>
          <cell r="C1070" t="str">
            <v>FFBQ(h)</v>
          </cell>
          <cell r="D1070">
            <v>39204</v>
          </cell>
          <cell r="E1070">
            <v>39209</v>
          </cell>
          <cell r="F1070" t="str">
            <v>S</v>
          </cell>
          <cell r="G1070">
            <v>-100000</v>
          </cell>
          <cell r="H1070">
            <v>-35.35</v>
          </cell>
          <cell r="I1070">
            <v>-3535000</v>
          </cell>
          <cell r="J1070">
            <v>353.5</v>
          </cell>
          <cell r="K1070">
            <v>-3534646.5</v>
          </cell>
          <cell r="L1070">
            <v>0</v>
          </cell>
          <cell r="M1070">
            <v>7070</v>
          </cell>
          <cell r="N1070">
            <v>35.35</v>
          </cell>
          <cell r="O1070">
            <v>-3535000</v>
          </cell>
          <cell r="P1070">
            <v>-3284090</v>
          </cell>
          <cell r="Q1070">
            <v>250910</v>
          </cell>
          <cell r="R1070" t="str">
            <v>AHL</v>
          </cell>
          <cell r="S1070" t="str">
            <v>May</v>
          </cell>
        </row>
        <row r="1071">
          <cell r="A1071">
            <v>765</v>
          </cell>
          <cell r="B1071">
            <v>1482</v>
          </cell>
          <cell r="C1071" t="str">
            <v>PSAF(H)</v>
          </cell>
          <cell r="D1071">
            <v>39205</v>
          </cell>
          <cell r="E1071">
            <v>39210</v>
          </cell>
          <cell r="F1071" t="str">
            <v>P</v>
          </cell>
          <cell r="G1071">
            <v>10000</v>
          </cell>
          <cell r="H1071">
            <v>9.0749999999999993</v>
          </cell>
          <cell r="I1071">
            <v>90750</v>
          </cell>
          <cell r="J1071">
            <v>18.150000000000002</v>
          </cell>
          <cell r="K1071">
            <v>90768.15</v>
          </cell>
          <cell r="L1071">
            <v>0</v>
          </cell>
          <cell r="M1071">
            <v>136.15</v>
          </cell>
          <cell r="N1071">
            <v>9.0904299999999996</v>
          </cell>
          <cell r="O1071">
            <v>90904.299999999988</v>
          </cell>
          <cell r="P1071">
            <v>90904.299999999988</v>
          </cell>
          <cell r="Q1071">
            <v>0</v>
          </cell>
          <cell r="R1071" t="str">
            <v>AAH</v>
          </cell>
          <cell r="S1071" t="str">
            <v>May</v>
          </cell>
        </row>
        <row r="1072">
          <cell r="A1072">
            <v>766</v>
          </cell>
          <cell r="B1072">
            <v>1474</v>
          </cell>
          <cell r="C1072" t="str">
            <v>PSAF(H)</v>
          </cell>
          <cell r="D1072">
            <v>39205</v>
          </cell>
          <cell r="E1072">
            <v>39210</v>
          </cell>
          <cell r="F1072" t="str">
            <v>P</v>
          </cell>
          <cell r="G1072">
            <v>5000</v>
          </cell>
          <cell r="H1072">
            <v>9.0500000000000007</v>
          </cell>
          <cell r="I1072">
            <v>45250</v>
          </cell>
          <cell r="J1072">
            <v>9.0500000000000007</v>
          </cell>
          <cell r="K1072">
            <v>45259.05</v>
          </cell>
          <cell r="L1072">
            <v>0</v>
          </cell>
          <cell r="M1072">
            <v>250</v>
          </cell>
          <cell r="N1072">
            <v>9.1018100000000004</v>
          </cell>
          <cell r="O1072">
            <v>45509.05</v>
          </cell>
          <cell r="P1072">
            <v>45509.05</v>
          </cell>
          <cell r="Q1072">
            <v>0</v>
          </cell>
          <cell r="R1072" t="str">
            <v>IFSL</v>
          </cell>
          <cell r="S1072" t="str">
            <v>May</v>
          </cell>
        </row>
        <row r="1073">
          <cell r="A1073">
            <v>767</v>
          </cell>
          <cell r="B1073">
            <v>1476</v>
          </cell>
          <cell r="C1073" t="str">
            <v>PPL(h)</v>
          </cell>
          <cell r="D1073">
            <v>39205</v>
          </cell>
          <cell r="E1073">
            <v>39210</v>
          </cell>
          <cell r="F1073" t="str">
            <v>P</v>
          </cell>
          <cell r="G1073">
            <v>13500</v>
          </cell>
          <cell r="H1073">
            <v>267.05</v>
          </cell>
          <cell r="I1073">
            <v>3605175</v>
          </cell>
          <cell r="J1073">
            <v>721.03500000000008</v>
          </cell>
          <cell r="K1073">
            <v>3605896.0350000001</v>
          </cell>
          <cell r="L1073">
            <v>0</v>
          </cell>
          <cell r="M1073">
            <v>934.68</v>
          </cell>
          <cell r="N1073">
            <v>267.17264555555556</v>
          </cell>
          <cell r="O1073">
            <v>3606830.7150000003</v>
          </cell>
          <cell r="P1073">
            <v>3606830.7150000003</v>
          </cell>
          <cell r="Q1073">
            <v>0</v>
          </cell>
          <cell r="R1073" t="str">
            <v>FCEL</v>
          </cell>
          <cell r="S1073" t="str">
            <v>May</v>
          </cell>
        </row>
        <row r="1074">
          <cell r="A1074">
            <v>768</v>
          </cell>
          <cell r="B1074">
            <v>1483</v>
          </cell>
          <cell r="C1074" t="str">
            <v>PSAF(h)</v>
          </cell>
          <cell r="D1074">
            <v>39205</v>
          </cell>
          <cell r="E1074">
            <v>39210</v>
          </cell>
          <cell r="F1074" t="str">
            <v>P</v>
          </cell>
          <cell r="G1074">
            <v>5000</v>
          </cell>
          <cell r="H1074">
            <v>9</v>
          </cell>
          <cell r="I1074">
            <v>45000</v>
          </cell>
          <cell r="J1074">
            <v>9</v>
          </cell>
          <cell r="K1074">
            <v>45009</v>
          </cell>
          <cell r="L1074">
            <v>0</v>
          </cell>
          <cell r="M1074">
            <v>67.5</v>
          </cell>
          <cell r="N1074">
            <v>9.0152999999999999</v>
          </cell>
          <cell r="O1074">
            <v>45076.5</v>
          </cell>
          <cell r="P1074">
            <v>45076.5</v>
          </cell>
          <cell r="Q1074">
            <v>0</v>
          </cell>
          <cell r="R1074" t="str">
            <v>LIVE</v>
          </cell>
          <cell r="S1074" t="str">
            <v>May</v>
          </cell>
        </row>
        <row r="1075">
          <cell r="A1075">
            <v>769</v>
          </cell>
          <cell r="B1075">
            <v>1481</v>
          </cell>
          <cell r="C1075" t="str">
            <v>WCT</v>
          </cell>
          <cell r="D1075">
            <v>39205</v>
          </cell>
          <cell r="E1075">
            <v>39210</v>
          </cell>
          <cell r="F1075" t="str">
            <v>S</v>
          </cell>
          <cell r="G1075">
            <v>-101000</v>
          </cell>
          <cell r="H1075">
            <v>-13.654</v>
          </cell>
          <cell r="I1075">
            <v>-1379054</v>
          </cell>
          <cell r="J1075">
            <v>137.90540000000001</v>
          </cell>
          <cell r="K1075">
            <v>-1378916.0946</v>
          </cell>
          <cell r="L1075">
            <v>0</v>
          </cell>
          <cell r="M1075">
            <v>2074.25</v>
          </cell>
          <cell r="N1075">
            <v>13.654</v>
          </cell>
          <cell r="O1075">
            <v>-1379054</v>
          </cell>
          <cell r="P1075">
            <v>-999687.9</v>
          </cell>
          <cell r="Q1075">
            <v>379366.1</v>
          </cell>
          <cell r="R1075" t="str">
            <v>GSL</v>
          </cell>
          <cell r="S1075" t="str">
            <v>May</v>
          </cell>
        </row>
        <row r="1076">
          <cell r="A1076">
            <v>770</v>
          </cell>
          <cell r="B1076">
            <v>1478</v>
          </cell>
          <cell r="C1076" t="str">
            <v>WCT</v>
          </cell>
          <cell r="D1076">
            <v>39205</v>
          </cell>
          <cell r="E1076">
            <v>39210</v>
          </cell>
          <cell r="F1076" t="str">
            <v>S</v>
          </cell>
          <cell r="G1076">
            <v>-55000</v>
          </cell>
          <cell r="H1076">
            <v>-13.383636363636363</v>
          </cell>
          <cell r="I1076">
            <v>-736100</v>
          </cell>
          <cell r="J1076">
            <v>73.61</v>
          </cell>
          <cell r="K1076">
            <v>-736026.39</v>
          </cell>
          <cell r="L1076">
            <v>0</v>
          </cell>
          <cell r="M1076">
            <v>1104.3399999999999</v>
          </cell>
          <cell r="N1076">
            <v>13.383636363636363</v>
          </cell>
          <cell r="O1076">
            <v>-736100</v>
          </cell>
          <cell r="P1076">
            <v>-544356.09</v>
          </cell>
          <cell r="Q1076">
            <v>191743.91000000003</v>
          </cell>
          <cell r="R1076" t="str">
            <v>FCEL</v>
          </cell>
          <cell r="S1076" t="str">
            <v>May</v>
          </cell>
        </row>
        <row r="1077">
          <cell r="A1077">
            <v>771</v>
          </cell>
          <cell r="B1077">
            <v>1479</v>
          </cell>
          <cell r="C1077" t="str">
            <v>WCT</v>
          </cell>
          <cell r="D1077">
            <v>39205</v>
          </cell>
          <cell r="E1077">
            <v>39210</v>
          </cell>
          <cell r="F1077" t="str">
            <v>S</v>
          </cell>
          <cell r="G1077">
            <v>-150000</v>
          </cell>
          <cell r="H1077">
            <v>-13.436166666666667</v>
          </cell>
          <cell r="I1077">
            <v>-2015425</v>
          </cell>
          <cell r="J1077">
            <v>201.54250000000002</v>
          </cell>
          <cell r="K1077">
            <v>-2015223.4575</v>
          </cell>
          <cell r="L1077">
            <v>0</v>
          </cell>
          <cell r="M1077">
            <v>3024.85</v>
          </cell>
          <cell r="N1077">
            <v>13.436166666666667</v>
          </cell>
          <cell r="O1077">
            <v>-2015425</v>
          </cell>
          <cell r="P1077">
            <v>-1484685</v>
          </cell>
          <cell r="Q1077">
            <v>530740</v>
          </cell>
          <cell r="R1077" t="str">
            <v>FINEX</v>
          </cell>
          <cell r="S1077" t="str">
            <v>May</v>
          </cell>
        </row>
        <row r="1078">
          <cell r="A1078">
            <v>772</v>
          </cell>
          <cell r="B1078">
            <v>1477</v>
          </cell>
          <cell r="C1078" t="str">
            <v>PPL(h)</v>
          </cell>
          <cell r="D1078">
            <v>39205</v>
          </cell>
          <cell r="E1078">
            <v>39210</v>
          </cell>
          <cell r="F1078" t="str">
            <v>S</v>
          </cell>
          <cell r="G1078">
            <v>-10000</v>
          </cell>
          <cell r="H1078">
            <v>-269.5</v>
          </cell>
          <cell r="I1078">
            <v>-2695000</v>
          </cell>
          <cell r="J1078">
            <v>269.5</v>
          </cell>
          <cell r="K1078">
            <v>-2694730.5</v>
          </cell>
          <cell r="L1078">
            <v>0</v>
          </cell>
          <cell r="M1078">
            <v>2695</v>
          </cell>
          <cell r="N1078">
            <v>269.5</v>
          </cell>
          <cell r="O1078">
            <v>-2695000</v>
          </cell>
          <cell r="P1078">
            <v>-2666211</v>
          </cell>
          <cell r="Q1078">
            <v>28789</v>
          </cell>
          <cell r="R1078" t="str">
            <v>FCEL</v>
          </cell>
          <cell r="S1078" t="str">
            <v>May</v>
          </cell>
        </row>
        <row r="1079">
          <cell r="A1079">
            <v>773</v>
          </cell>
          <cell r="B1079">
            <v>1475</v>
          </cell>
          <cell r="C1079" t="str">
            <v>DGKC(h)</v>
          </cell>
          <cell r="D1079">
            <v>39205</v>
          </cell>
          <cell r="E1079">
            <v>39210</v>
          </cell>
          <cell r="F1079" t="str">
            <v>S</v>
          </cell>
          <cell r="G1079">
            <v>-10000</v>
          </cell>
          <cell r="H1079">
            <v>-100.5</v>
          </cell>
          <cell r="I1079">
            <v>-1005000</v>
          </cell>
          <cell r="J1079">
            <v>100.5</v>
          </cell>
          <cell r="K1079">
            <v>-1004899.5</v>
          </cell>
          <cell r="L1079">
            <v>0</v>
          </cell>
          <cell r="M1079">
            <v>1005</v>
          </cell>
          <cell r="N1079">
            <v>100.5</v>
          </cell>
          <cell r="O1079">
            <v>-1005000</v>
          </cell>
          <cell r="P1079">
            <v>-989662</v>
          </cell>
          <cell r="Q1079">
            <v>15338</v>
          </cell>
          <cell r="R1079" t="str">
            <v>IFSL</v>
          </cell>
          <cell r="S1079" t="str">
            <v>May</v>
          </cell>
        </row>
        <row r="1080">
          <cell r="A1080">
            <v>774</v>
          </cell>
          <cell r="B1080">
            <v>1480</v>
          </cell>
          <cell r="C1080" t="str">
            <v>NBP(h)</v>
          </cell>
          <cell r="D1080">
            <v>39205</v>
          </cell>
          <cell r="E1080">
            <v>39210</v>
          </cell>
          <cell r="F1080" t="str">
            <v>S</v>
          </cell>
          <cell r="G1080">
            <v>-10000</v>
          </cell>
          <cell r="H1080">
            <v>-251</v>
          </cell>
          <cell r="I1080">
            <v>-2510000</v>
          </cell>
          <cell r="J1080">
            <v>251</v>
          </cell>
          <cell r="K1080">
            <v>-2509749</v>
          </cell>
          <cell r="L1080">
            <v>0</v>
          </cell>
          <cell r="M1080">
            <v>2510</v>
          </cell>
          <cell r="N1080">
            <v>251</v>
          </cell>
          <cell r="O1080">
            <v>-2510000</v>
          </cell>
          <cell r="P1080">
            <v>-2429149</v>
          </cell>
          <cell r="Q1080">
            <v>80851</v>
          </cell>
          <cell r="R1080" t="str">
            <v>AHC</v>
          </cell>
          <cell r="S1080" t="str">
            <v>May</v>
          </cell>
        </row>
        <row r="1081">
          <cell r="A1081">
            <v>775</v>
          </cell>
          <cell r="B1081">
            <v>1515</v>
          </cell>
          <cell r="C1081" t="str">
            <v>ppl(H)</v>
          </cell>
          <cell r="D1081">
            <v>39206</v>
          </cell>
          <cell r="E1081">
            <v>39211</v>
          </cell>
          <cell r="F1081" t="str">
            <v>P</v>
          </cell>
          <cell r="G1081">
            <v>25000</v>
          </cell>
          <cell r="H1081">
            <v>270</v>
          </cell>
          <cell r="I1081">
            <v>6750000</v>
          </cell>
          <cell r="J1081">
            <v>1350</v>
          </cell>
          <cell r="K1081">
            <v>6751350</v>
          </cell>
          <cell r="L1081">
            <v>0</v>
          </cell>
          <cell r="M1081">
            <v>6750</v>
          </cell>
          <cell r="N1081">
            <v>270.32400000000001</v>
          </cell>
          <cell r="O1081">
            <v>6758100</v>
          </cell>
          <cell r="P1081">
            <v>6758100</v>
          </cell>
          <cell r="Q1081">
            <v>0</v>
          </cell>
          <cell r="R1081" t="str">
            <v>AHC</v>
          </cell>
          <cell r="S1081" t="str">
            <v>May</v>
          </cell>
        </row>
        <row r="1082">
          <cell r="A1082">
            <v>776</v>
          </cell>
          <cell r="B1082">
            <v>1517</v>
          </cell>
          <cell r="C1082" t="str">
            <v>BOP(h)</v>
          </cell>
          <cell r="D1082">
            <v>39206</v>
          </cell>
          <cell r="E1082">
            <v>39211</v>
          </cell>
          <cell r="F1082" t="str">
            <v>P</v>
          </cell>
          <cell r="G1082">
            <v>25000</v>
          </cell>
          <cell r="H1082">
            <v>107.55</v>
          </cell>
          <cell r="I1082">
            <v>2688750</v>
          </cell>
          <cell r="J1082">
            <v>537.75</v>
          </cell>
          <cell r="K1082">
            <v>2689287.75</v>
          </cell>
          <cell r="L1082">
            <v>0</v>
          </cell>
          <cell r="M1082">
            <v>2690</v>
          </cell>
          <cell r="N1082">
            <v>107.67910999999999</v>
          </cell>
          <cell r="O1082">
            <v>2691977.75</v>
          </cell>
          <cell r="P1082">
            <v>2691977.75</v>
          </cell>
          <cell r="Q1082">
            <v>0</v>
          </cell>
          <cell r="R1082" t="str">
            <v>ORIX</v>
          </cell>
          <cell r="S1082" t="str">
            <v>May</v>
          </cell>
        </row>
        <row r="1083">
          <cell r="A1083">
            <v>777</v>
          </cell>
          <cell r="B1083">
            <v>1516</v>
          </cell>
          <cell r="C1083" t="str">
            <v>PSAF(H)</v>
          </cell>
          <cell r="D1083">
            <v>39206</v>
          </cell>
          <cell r="E1083">
            <v>39211</v>
          </cell>
          <cell r="F1083" t="str">
            <v>P</v>
          </cell>
          <cell r="G1083">
            <v>5000</v>
          </cell>
          <cell r="H1083">
            <v>9.1</v>
          </cell>
          <cell r="I1083">
            <v>45500</v>
          </cell>
          <cell r="J1083">
            <v>9.1</v>
          </cell>
          <cell r="K1083">
            <v>45509.1</v>
          </cell>
          <cell r="L1083">
            <v>0</v>
          </cell>
          <cell r="M1083">
            <v>68.5</v>
          </cell>
          <cell r="N1083">
            <v>9.1155200000000001</v>
          </cell>
          <cell r="O1083">
            <v>45577.599999999999</v>
          </cell>
          <cell r="P1083">
            <v>45577.599999999999</v>
          </cell>
          <cell r="Q1083">
            <v>0</v>
          </cell>
          <cell r="R1083" t="str">
            <v>FINEX</v>
          </cell>
          <cell r="S1083" t="str">
            <v>May</v>
          </cell>
        </row>
        <row r="1084">
          <cell r="A1084">
            <v>778</v>
          </cell>
          <cell r="B1084">
            <v>1511</v>
          </cell>
          <cell r="C1084" t="str">
            <v>DGKC(h)</v>
          </cell>
          <cell r="D1084">
            <v>39206</v>
          </cell>
          <cell r="E1084">
            <v>39211</v>
          </cell>
          <cell r="F1084" t="str">
            <v>S</v>
          </cell>
          <cell r="G1084">
            <v>-15000</v>
          </cell>
          <cell r="H1084">
            <v>-101.16666666666667</v>
          </cell>
          <cell r="I1084">
            <v>-1517500</v>
          </cell>
          <cell r="J1084">
            <v>151.75</v>
          </cell>
          <cell r="K1084">
            <v>-1517348.25</v>
          </cell>
          <cell r="L1084">
            <v>0</v>
          </cell>
          <cell r="M1084">
            <v>1517.5</v>
          </cell>
          <cell r="N1084">
            <v>101.16666666666667</v>
          </cell>
          <cell r="O1084">
            <v>-1517500</v>
          </cell>
          <cell r="P1084">
            <v>-1484493</v>
          </cell>
          <cell r="Q1084">
            <v>33007</v>
          </cell>
          <cell r="R1084" t="str">
            <v>LIVE</v>
          </cell>
          <cell r="S1084" t="str">
            <v>May</v>
          </cell>
        </row>
        <row r="1085">
          <cell r="A1085">
            <v>779</v>
          </cell>
          <cell r="B1085">
            <v>1512</v>
          </cell>
          <cell r="C1085" t="str">
            <v>NBP(h)</v>
          </cell>
          <cell r="D1085">
            <v>39206</v>
          </cell>
          <cell r="E1085">
            <v>39211</v>
          </cell>
          <cell r="F1085" t="str">
            <v>S</v>
          </cell>
          <cell r="G1085">
            <v>-25000</v>
          </cell>
          <cell r="H1085">
            <v>-251.96</v>
          </cell>
          <cell r="I1085">
            <v>-6299000</v>
          </cell>
          <cell r="J1085">
            <v>629.9</v>
          </cell>
          <cell r="K1085">
            <v>-6298370.0999999996</v>
          </cell>
          <cell r="L1085">
            <v>0</v>
          </cell>
          <cell r="M1085">
            <v>6299</v>
          </cell>
          <cell r="N1085">
            <v>251.96</v>
          </cell>
          <cell r="O1085">
            <v>-6299000</v>
          </cell>
          <cell r="P1085">
            <v>-6072872.5</v>
          </cell>
          <cell r="Q1085">
            <v>226127.5</v>
          </cell>
          <cell r="R1085" t="str">
            <v>FOUNDATION</v>
          </cell>
          <cell r="S1085" t="str">
            <v>May</v>
          </cell>
        </row>
        <row r="1086">
          <cell r="A1086">
            <v>780</v>
          </cell>
          <cell r="B1086">
            <v>1514</v>
          </cell>
          <cell r="C1086" t="str">
            <v>PPL(H)</v>
          </cell>
          <cell r="D1086">
            <v>39206</v>
          </cell>
          <cell r="E1086">
            <v>39211</v>
          </cell>
          <cell r="F1086" t="str">
            <v>S</v>
          </cell>
          <cell r="G1086">
            <v>-13700</v>
          </cell>
          <cell r="H1086">
            <v>-269.63503649635038</v>
          </cell>
          <cell r="I1086">
            <v>-3694000</v>
          </cell>
          <cell r="J1086">
            <v>369.40000000000003</v>
          </cell>
          <cell r="K1086">
            <v>-3693630.6</v>
          </cell>
          <cell r="L1086">
            <v>0</v>
          </cell>
          <cell r="M1086">
            <v>0</v>
          </cell>
          <cell r="N1086">
            <v>269.63503649635038</v>
          </cell>
          <cell r="O1086">
            <v>-3694000</v>
          </cell>
          <cell r="P1086">
            <v>-3690567.65</v>
          </cell>
          <cell r="Q1086">
            <v>3432.3500000000931</v>
          </cell>
          <cell r="R1086" t="str">
            <v>AHC</v>
          </cell>
          <cell r="S1086" t="str">
            <v>May</v>
          </cell>
        </row>
        <row r="1087">
          <cell r="A1087">
            <v>781</v>
          </cell>
          <cell r="B1087">
            <v>1564</v>
          </cell>
          <cell r="C1087" t="str">
            <v>OGDC(h)</v>
          </cell>
          <cell r="D1087">
            <v>39209</v>
          </cell>
          <cell r="E1087">
            <v>39212</v>
          </cell>
          <cell r="F1087" t="str">
            <v>P</v>
          </cell>
          <cell r="G1087">
            <v>25000</v>
          </cell>
          <cell r="H1087">
            <v>123</v>
          </cell>
          <cell r="I1087">
            <v>3075000</v>
          </cell>
          <cell r="J1087">
            <v>615</v>
          </cell>
          <cell r="K1087">
            <v>3075615</v>
          </cell>
          <cell r="L1087">
            <v>0</v>
          </cell>
          <cell r="M1087">
            <v>3075</v>
          </cell>
          <cell r="N1087">
            <v>123.1476</v>
          </cell>
          <cell r="O1087">
            <v>3078690</v>
          </cell>
          <cell r="P1087">
            <v>3078690</v>
          </cell>
          <cell r="Q1087">
            <v>0</v>
          </cell>
          <cell r="R1087" t="str">
            <v>aah</v>
          </cell>
          <cell r="S1087" t="str">
            <v>May</v>
          </cell>
        </row>
        <row r="1088">
          <cell r="A1088">
            <v>782</v>
          </cell>
          <cell r="B1088">
            <v>1558</v>
          </cell>
          <cell r="C1088" t="str">
            <v>ffbq</v>
          </cell>
          <cell r="D1088">
            <v>39209</v>
          </cell>
          <cell r="E1088">
            <v>39212</v>
          </cell>
          <cell r="F1088" t="str">
            <v>P</v>
          </cell>
          <cell r="G1088">
            <v>122000</v>
          </cell>
          <cell r="H1088">
            <v>34.911475409836065</v>
          </cell>
          <cell r="I1088">
            <v>4259200</v>
          </cell>
          <cell r="J1088">
            <v>851.84</v>
          </cell>
          <cell r="K1088">
            <v>4260051.84</v>
          </cell>
          <cell r="L1088">
            <v>0</v>
          </cell>
          <cell r="M1088">
            <v>6388.8</v>
          </cell>
          <cell r="N1088">
            <v>34.970824918032783</v>
          </cell>
          <cell r="O1088">
            <v>4266440.6399999997</v>
          </cell>
          <cell r="P1088">
            <v>4266440.6399999997</v>
          </cell>
          <cell r="Q1088">
            <v>0</v>
          </cell>
          <cell r="R1088" t="str">
            <v>live</v>
          </cell>
          <cell r="S1088" t="str">
            <v>May</v>
          </cell>
        </row>
        <row r="1089">
          <cell r="A1089">
            <v>783</v>
          </cell>
          <cell r="B1089">
            <v>1553</v>
          </cell>
          <cell r="C1089" t="str">
            <v>BOP</v>
          </cell>
          <cell r="D1089">
            <v>39209</v>
          </cell>
          <cell r="E1089">
            <v>39212</v>
          </cell>
          <cell r="F1089" t="str">
            <v>P</v>
          </cell>
          <cell r="G1089">
            <v>25000</v>
          </cell>
          <cell r="H1089">
            <v>106.9</v>
          </cell>
          <cell r="I1089">
            <v>2672500</v>
          </cell>
          <cell r="J1089">
            <v>534.5</v>
          </cell>
          <cell r="K1089">
            <v>2673034.5</v>
          </cell>
          <cell r="L1089">
            <v>0</v>
          </cell>
          <cell r="M1089">
            <v>2672.5</v>
          </cell>
          <cell r="N1089">
            <v>107.02828</v>
          </cell>
          <cell r="O1089">
            <v>2675707</v>
          </cell>
          <cell r="P1089">
            <v>2675707</v>
          </cell>
          <cell r="Q1089">
            <v>0</v>
          </cell>
          <cell r="R1089" t="str">
            <v>AKD</v>
          </cell>
          <cell r="S1089" t="str">
            <v>May</v>
          </cell>
        </row>
        <row r="1090">
          <cell r="A1090">
            <v>784</v>
          </cell>
          <cell r="B1090">
            <v>1554</v>
          </cell>
          <cell r="C1090" t="str">
            <v>BOP(h)</v>
          </cell>
          <cell r="D1090">
            <v>39209</v>
          </cell>
          <cell r="E1090">
            <v>39212</v>
          </cell>
          <cell r="F1090" t="str">
            <v>P</v>
          </cell>
          <cell r="G1090">
            <v>10000</v>
          </cell>
          <cell r="H1090">
            <v>104</v>
          </cell>
          <cell r="I1090">
            <v>1040000</v>
          </cell>
          <cell r="J1090">
            <v>208</v>
          </cell>
          <cell r="K1090">
            <v>1040208</v>
          </cell>
          <cell r="L1090">
            <v>0</v>
          </cell>
          <cell r="M1090">
            <v>1040</v>
          </cell>
          <cell r="N1090">
            <v>104.12479999999999</v>
          </cell>
          <cell r="O1090">
            <v>1041248</v>
          </cell>
          <cell r="P1090">
            <v>1041248</v>
          </cell>
          <cell r="Q1090">
            <v>0</v>
          </cell>
          <cell r="R1090" t="str">
            <v>AKD</v>
          </cell>
          <cell r="S1090" t="str">
            <v>May</v>
          </cell>
        </row>
        <row r="1091">
          <cell r="A1091">
            <v>785</v>
          </cell>
          <cell r="B1091">
            <v>1554</v>
          </cell>
          <cell r="C1091" t="str">
            <v>PSAF</v>
          </cell>
          <cell r="D1091">
            <v>39209</v>
          </cell>
          <cell r="E1091">
            <v>39212</v>
          </cell>
          <cell r="F1091" t="str">
            <v>P</v>
          </cell>
          <cell r="G1091">
            <v>20000</v>
          </cell>
          <cell r="H1091">
            <v>9.0625</v>
          </cell>
          <cell r="I1091">
            <v>181250</v>
          </cell>
          <cell r="J1091">
            <v>36.25</v>
          </cell>
          <cell r="K1091">
            <v>181286.25</v>
          </cell>
          <cell r="L1091">
            <v>0</v>
          </cell>
          <cell r="M1091">
            <v>271.88</v>
          </cell>
          <cell r="N1091">
            <v>9.077906500000001</v>
          </cell>
          <cell r="O1091">
            <v>181558.13</v>
          </cell>
          <cell r="P1091">
            <v>181558.13</v>
          </cell>
          <cell r="Q1091">
            <v>0</v>
          </cell>
          <cell r="R1091" t="str">
            <v>AKD</v>
          </cell>
          <cell r="S1091" t="str">
            <v>May</v>
          </cell>
        </row>
        <row r="1092">
          <cell r="A1092">
            <v>786</v>
          </cell>
          <cell r="B1092">
            <v>1556</v>
          </cell>
          <cell r="C1092" t="str">
            <v>FFBQ</v>
          </cell>
          <cell r="D1092">
            <v>39209</v>
          </cell>
          <cell r="E1092">
            <v>39212</v>
          </cell>
          <cell r="F1092" t="str">
            <v>P</v>
          </cell>
          <cell r="G1092">
            <v>35000</v>
          </cell>
          <cell r="H1092">
            <v>34.729999999999997</v>
          </cell>
          <cell r="I1092">
            <v>1215550</v>
          </cell>
          <cell r="J1092">
            <v>243.11</v>
          </cell>
          <cell r="K1092">
            <v>1215793.1100000001</v>
          </cell>
          <cell r="L1092">
            <v>0</v>
          </cell>
          <cell r="M1092">
            <v>1823.2</v>
          </cell>
          <cell r="N1092">
            <v>34.789037428571433</v>
          </cell>
          <cell r="O1092">
            <v>1217616.31</v>
          </cell>
          <cell r="P1092">
            <v>1217616.31</v>
          </cell>
          <cell r="Q1092">
            <v>0</v>
          </cell>
          <cell r="R1092" t="str">
            <v>ICAP</v>
          </cell>
          <cell r="S1092" t="str">
            <v>May</v>
          </cell>
        </row>
        <row r="1093">
          <cell r="A1093">
            <v>787</v>
          </cell>
          <cell r="B1093">
            <v>1561</v>
          </cell>
          <cell r="C1093" t="str">
            <v>ENGRO</v>
          </cell>
          <cell r="D1093">
            <v>39209</v>
          </cell>
          <cell r="E1093">
            <v>39212</v>
          </cell>
          <cell r="F1093" t="str">
            <v>P</v>
          </cell>
          <cell r="G1093">
            <v>25000</v>
          </cell>
          <cell r="H1093">
            <v>203</v>
          </cell>
          <cell r="I1093">
            <v>5075000</v>
          </cell>
          <cell r="J1093">
            <v>1015</v>
          </cell>
          <cell r="K1093">
            <v>5076015</v>
          </cell>
          <cell r="L1093">
            <v>0</v>
          </cell>
          <cell r="M1093">
            <v>5075</v>
          </cell>
          <cell r="N1093">
            <v>203.24359999999999</v>
          </cell>
          <cell r="O1093">
            <v>5081090</v>
          </cell>
          <cell r="P1093">
            <v>5081090</v>
          </cell>
          <cell r="Q1093">
            <v>0</v>
          </cell>
          <cell r="R1093" t="str">
            <v>GLOBAL</v>
          </cell>
          <cell r="S1093" t="str">
            <v>May</v>
          </cell>
        </row>
        <row r="1094">
          <cell r="A1094">
            <v>788</v>
          </cell>
          <cell r="B1094">
            <v>1557</v>
          </cell>
          <cell r="C1094" t="str">
            <v>FFBQ</v>
          </cell>
          <cell r="D1094">
            <v>39209</v>
          </cell>
          <cell r="E1094">
            <v>39212</v>
          </cell>
          <cell r="F1094" t="str">
            <v>P</v>
          </cell>
          <cell r="G1094">
            <v>45000</v>
          </cell>
          <cell r="H1094">
            <v>34.87777777777778</v>
          </cell>
          <cell r="I1094">
            <v>1569500</v>
          </cell>
          <cell r="J1094">
            <v>313.90000000000003</v>
          </cell>
          <cell r="K1094">
            <v>1569813.9</v>
          </cell>
          <cell r="L1094">
            <v>0</v>
          </cell>
          <cell r="M1094">
            <v>2250</v>
          </cell>
          <cell r="N1094">
            <v>34.934753333333333</v>
          </cell>
          <cell r="O1094">
            <v>1572063.9</v>
          </cell>
          <cell r="P1094">
            <v>1572063.9</v>
          </cell>
          <cell r="Q1094">
            <v>0</v>
          </cell>
          <cell r="R1094" t="str">
            <v>IFSL</v>
          </cell>
          <cell r="S1094" t="str">
            <v>May</v>
          </cell>
        </row>
        <row r="1095">
          <cell r="A1095">
            <v>789</v>
          </cell>
          <cell r="B1095">
            <v>1563</v>
          </cell>
          <cell r="C1095" t="str">
            <v>ENGRO</v>
          </cell>
          <cell r="D1095">
            <v>39209</v>
          </cell>
          <cell r="E1095">
            <v>39212</v>
          </cell>
          <cell r="F1095" t="str">
            <v>P</v>
          </cell>
          <cell r="G1095">
            <v>25000</v>
          </cell>
          <cell r="H1095">
            <v>203.2</v>
          </cell>
          <cell r="I1095">
            <v>5080000</v>
          </cell>
          <cell r="J1095">
            <v>1016</v>
          </cell>
          <cell r="K1095">
            <v>5081016</v>
          </cell>
          <cell r="L1095">
            <v>0</v>
          </cell>
          <cell r="M1095">
            <v>5080</v>
          </cell>
          <cell r="N1095">
            <v>203.44383999999999</v>
          </cell>
          <cell r="O1095">
            <v>5086096</v>
          </cell>
          <cell r="P1095">
            <v>5086096</v>
          </cell>
          <cell r="Q1095">
            <v>0</v>
          </cell>
          <cell r="R1095" t="str">
            <v>TAURUS</v>
          </cell>
          <cell r="S1095" t="str">
            <v>May</v>
          </cell>
        </row>
        <row r="1096">
          <cell r="A1096">
            <v>790</v>
          </cell>
          <cell r="B1096">
            <v>1562</v>
          </cell>
          <cell r="C1096" t="str">
            <v>ENGRO</v>
          </cell>
          <cell r="D1096">
            <v>39209</v>
          </cell>
          <cell r="E1096">
            <v>39212</v>
          </cell>
          <cell r="F1096" t="str">
            <v>P</v>
          </cell>
          <cell r="G1096">
            <v>25000</v>
          </cell>
          <cell r="H1096">
            <v>203.05</v>
          </cell>
          <cell r="I1096">
            <v>5076250</v>
          </cell>
          <cell r="J1096">
            <v>1015.25</v>
          </cell>
          <cell r="K1096">
            <v>5077265.25</v>
          </cell>
          <cell r="L1096">
            <v>0</v>
          </cell>
          <cell r="M1096">
            <v>5077.5</v>
          </cell>
          <cell r="N1096">
            <v>203.29371</v>
          </cell>
          <cell r="O1096">
            <v>5082342.75</v>
          </cell>
          <cell r="P1096">
            <v>5082342.75</v>
          </cell>
          <cell r="Q1096">
            <v>0</v>
          </cell>
          <cell r="R1096" t="str">
            <v>FOUNDATION</v>
          </cell>
          <cell r="S1096" t="str">
            <v>May</v>
          </cell>
        </row>
        <row r="1097">
          <cell r="A1097">
            <v>791</v>
          </cell>
          <cell r="B1097">
            <v>1551</v>
          </cell>
          <cell r="C1097" t="str">
            <v>ENGRO</v>
          </cell>
          <cell r="D1097">
            <v>39209</v>
          </cell>
          <cell r="E1097">
            <v>39212</v>
          </cell>
          <cell r="F1097" t="str">
            <v>P</v>
          </cell>
          <cell r="G1097">
            <v>25000</v>
          </cell>
          <cell r="H1097">
            <v>208</v>
          </cell>
          <cell r="I1097">
            <v>5200000</v>
          </cell>
          <cell r="J1097">
            <v>1040</v>
          </cell>
          <cell r="K1097">
            <v>5201040</v>
          </cell>
          <cell r="L1097">
            <v>0</v>
          </cell>
          <cell r="M1097">
            <v>5200</v>
          </cell>
          <cell r="N1097">
            <v>208.24959999999999</v>
          </cell>
          <cell r="O1097">
            <v>5206240</v>
          </cell>
          <cell r="P1097">
            <v>5206240</v>
          </cell>
          <cell r="Q1097">
            <v>0</v>
          </cell>
          <cell r="R1097" t="str">
            <v>AHC</v>
          </cell>
          <cell r="S1097" t="str">
            <v>May</v>
          </cell>
        </row>
        <row r="1098">
          <cell r="A1098">
            <v>792</v>
          </cell>
          <cell r="B1098">
            <v>1555</v>
          </cell>
          <cell r="C1098" t="str">
            <v>FFBQ</v>
          </cell>
          <cell r="D1098">
            <v>39209</v>
          </cell>
          <cell r="E1098">
            <v>39212</v>
          </cell>
          <cell r="F1098" t="str">
            <v>P</v>
          </cell>
          <cell r="G1098">
            <v>65000</v>
          </cell>
          <cell r="H1098">
            <v>34.596923076923076</v>
          </cell>
          <cell r="I1098">
            <v>2248800</v>
          </cell>
          <cell r="J1098">
            <v>449.76000000000005</v>
          </cell>
          <cell r="K1098">
            <v>2249249.7599999998</v>
          </cell>
          <cell r="L1098">
            <v>0</v>
          </cell>
          <cell r="M1098">
            <v>3373.22</v>
          </cell>
          <cell r="N1098">
            <v>34.655738153846151</v>
          </cell>
          <cell r="O1098">
            <v>2252622.98</v>
          </cell>
          <cell r="P1098">
            <v>2252622.98</v>
          </cell>
          <cell r="Q1098">
            <v>0</v>
          </cell>
          <cell r="R1098" t="str">
            <v>AAH</v>
          </cell>
          <cell r="S1098" t="str">
            <v>May</v>
          </cell>
        </row>
        <row r="1099">
          <cell r="A1099">
            <v>793</v>
          </cell>
          <cell r="B1099">
            <v>1552</v>
          </cell>
          <cell r="C1099" t="str">
            <v>PPL</v>
          </cell>
          <cell r="D1099">
            <v>39209</v>
          </cell>
          <cell r="E1099">
            <v>39212</v>
          </cell>
          <cell r="F1099" t="str">
            <v>P</v>
          </cell>
          <cell r="G1099">
            <v>40000</v>
          </cell>
          <cell r="H1099">
            <v>264.0625</v>
          </cell>
          <cell r="I1099">
            <v>10562500</v>
          </cell>
          <cell r="J1099">
            <v>2112.5</v>
          </cell>
          <cell r="K1099">
            <v>10564612.5</v>
          </cell>
          <cell r="L1099">
            <v>0</v>
          </cell>
          <cell r="M1099">
            <v>10562.5</v>
          </cell>
          <cell r="N1099">
            <v>264.37937499999998</v>
          </cell>
          <cell r="O1099">
            <v>10575175</v>
          </cell>
          <cell r="P1099">
            <v>10575175</v>
          </cell>
          <cell r="Q1099">
            <v>0</v>
          </cell>
          <cell r="R1099" t="str">
            <v>AAH</v>
          </cell>
          <cell r="S1099" t="str">
            <v>May</v>
          </cell>
        </row>
        <row r="1100">
          <cell r="A1100">
            <v>794</v>
          </cell>
          <cell r="B1100">
            <v>1550</v>
          </cell>
          <cell r="C1100" t="str">
            <v>NBP</v>
          </cell>
          <cell r="D1100">
            <v>39209</v>
          </cell>
          <cell r="E1100">
            <v>39212</v>
          </cell>
          <cell r="F1100" t="str">
            <v>P</v>
          </cell>
          <cell r="G1100">
            <v>35000</v>
          </cell>
          <cell r="H1100">
            <v>247.92857142857142</v>
          </cell>
          <cell r="I1100">
            <v>8677500</v>
          </cell>
          <cell r="J1100">
            <v>1735.5</v>
          </cell>
          <cell r="K1100">
            <v>8679235.5</v>
          </cell>
          <cell r="L1100">
            <v>0</v>
          </cell>
          <cell r="M1100">
            <v>8677.5</v>
          </cell>
          <cell r="N1100">
            <v>248.22608571428572</v>
          </cell>
          <cell r="O1100">
            <v>8687913</v>
          </cell>
          <cell r="P1100">
            <v>8687913</v>
          </cell>
          <cell r="Q1100">
            <v>0</v>
          </cell>
          <cell r="R1100" t="str">
            <v>AHC</v>
          </cell>
          <cell r="S1100" t="str">
            <v>May</v>
          </cell>
        </row>
        <row r="1101">
          <cell r="A1101">
            <v>795</v>
          </cell>
          <cell r="B1101">
            <v>1560</v>
          </cell>
          <cell r="C1101" t="str">
            <v>ENGRO</v>
          </cell>
          <cell r="D1101">
            <v>39209</v>
          </cell>
          <cell r="E1101">
            <v>39212</v>
          </cell>
          <cell r="F1101" t="str">
            <v>P</v>
          </cell>
          <cell r="G1101">
            <v>25000</v>
          </cell>
          <cell r="H1101">
            <v>203.6</v>
          </cell>
          <cell r="I1101">
            <v>5090000</v>
          </cell>
          <cell r="J1101">
            <v>1018</v>
          </cell>
          <cell r="K1101">
            <v>5091018</v>
          </cell>
          <cell r="L1101">
            <v>0</v>
          </cell>
          <cell r="M1101">
            <v>5090</v>
          </cell>
          <cell r="N1101">
            <v>203.84432000000001</v>
          </cell>
          <cell r="O1101">
            <v>5096108</v>
          </cell>
          <cell r="P1101">
            <v>5096108</v>
          </cell>
          <cell r="Q1101">
            <v>0</v>
          </cell>
          <cell r="R1101" t="str">
            <v>FINEX</v>
          </cell>
          <cell r="S1101" t="str">
            <v>May</v>
          </cell>
        </row>
        <row r="1102">
          <cell r="A1102">
            <v>796</v>
          </cell>
          <cell r="B1102">
            <v>1559</v>
          </cell>
          <cell r="C1102" t="str">
            <v>BOP(h)</v>
          </cell>
          <cell r="D1102">
            <v>39209</v>
          </cell>
          <cell r="E1102">
            <v>39212</v>
          </cell>
          <cell r="F1102" t="str">
            <v>S</v>
          </cell>
          <cell r="G1102">
            <v>-10000</v>
          </cell>
          <cell r="H1102">
            <v>-102.116</v>
          </cell>
          <cell r="I1102">
            <v>-1021160</v>
          </cell>
          <cell r="J1102">
            <v>102.116</v>
          </cell>
          <cell r="K1102">
            <v>-1021057.884</v>
          </cell>
          <cell r="L1102">
            <v>0</v>
          </cell>
          <cell r="M1102">
            <v>0</v>
          </cell>
          <cell r="N1102">
            <v>102.116</v>
          </cell>
          <cell r="O1102">
            <v>-1021160</v>
          </cell>
          <cell r="P1102">
            <v>-1066636</v>
          </cell>
          <cell r="Q1102">
            <v>-45476</v>
          </cell>
          <cell r="R1102" t="str">
            <v>AKD</v>
          </cell>
          <cell r="S1102" t="str">
            <v>May</v>
          </cell>
        </row>
        <row r="1103">
          <cell r="A1103">
            <v>797</v>
          </cell>
          <cell r="B1103">
            <v>1589</v>
          </cell>
          <cell r="C1103" t="str">
            <v>nbp(H)</v>
          </cell>
          <cell r="D1103">
            <v>39210</v>
          </cell>
          <cell r="E1103">
            <v>39213</v>
          </cell>
          <cell r="F1103" t="str">
            <v>P</v>
          </cell>
          <cell r="G1103">
            <v>25000</v>
          </cell>
          <cell r="H1103">
            <v>243</v>
          </cell>
          <cell r="I1103">
            <v>6075000</v>
          </cell>
          <cell r="J1103">
            <v>1215</v>
          </cell>
          <cell r="K1103">
            <v>6076215</v>
          </cell>
          <cell r="L1103">
            <v>0</v>
          </cell>
          <cell r="M1103">
            <v>6075</v>
          </cell>
          <cell r="N1103">
            <v>243.29159999999999</v>
          </cell>
          <cell r="O1103">
            <v>6082290</v>
          </cell>
          <cell r="P1103">
            <v>6082290</v>
          </cell>
          <cell r="Q1103">
            <v>0</v>
          </cell>
          <cell r="R1103" t="str">
            <v>live</v>
          </cell>
          <cell r="S1103" t="str">
            <v>May</v>
          </cell>
        </row>
        <row r="1104">
          <cell r="A1104">
            <v>798</v>
          </cell>
          <cell r="B1104">
            <v>1590</v>
          </cell>
          <cell r="C1104" t="str">
            <v>ppl(H)</v>
          </cell>
          <cell r="D1104">
            <v>39210</v>
          </cell>
          <cell r="E1104">
            <v>39213</v>
          </cell>
          <cell r="F1104" t="str">
            <v>P</v>
          </cell>
          <cell r="G1104">
            <v>10000</v>
          </cell>
          <cell r="H1104">
            <v>258</v>
          </cell>
          <cell r="I1104">
            <v>2580000</v>
          </cell>
          <cell r="J1104">
            <v>516</v>
          </cell>
          <cell r="K1104">
            <v>2580516</v>
          </cell>
          <cell r="L1104">
            <v>0</v>
          </cell>
          <cell r="M1104">
            <v>2580</v>
          </cell>
          <cell r="N1104">
            <v>258.30959999999999</v>
          </cell>
          <cell r="O1104">
            <v>2583096</v>
          </cell>
          <cell r="P1104">
            <v>2583096</v>
          </cell>
          <cell r="Q1104">
            <v>0</v>
          </cell>
          <cell r="R1104" t="str">
            <v>foundation</v>
          </cell>
          <cell r="S1104" t="str">
            <v>May</v>
          </cell>
        </row>
        <row r="1105">
          <cell r="A1105">
            <v>799</v>
          </cell>
          <cell r="B1105">
            <v>1586</v>
          </cell>
          <cell r="C1105" t="str">
            <v>ppl(H)</v>
          </cell>
          <cell r="D1105">
            <v>39210</v>
          </cell>
          <cell r="E1105">
            <v>39213</v>
          </cell>
          <cell r="F1105" t="str">
            <v>P</v>
          </cell>
          <cell r="G1105">
            <v>25000</v>
          </cell>
          <cell r="H1105">
            <v>258.5</v>
          </cell>
          <cell r="I1105">
            <v>6462500</v>
          </cell>
          <cell r="J1105">
            <v>1292.5</v>
          </cell>
          <cell r="K1105">
            <v>6463792.5</v>
          </cell>
          <cell r="L1105">
            <v>0</v>
          </cell>
          <cell r="M1105">
            <v>6462.5</v>
          </cell>
          <cell r="N1105">
            <v>258.81020000000001</v>
          </cell>
          <cell r="O1105">
            <v>6470255</v>
          </cell>
          <cell r="P1105">
            <v>6470255</v>
          </cell>
          <cell r="Q1105">
            <v>0</v>
          </cell>
          <cell r="R1105" t="str">
            <v>finex</v>
          </cell>
          <cell r="S1105" t="str">
            <v>May</v>
          </cell>
        </row>
        <row r="1106">
          <cell r="A1106">
            <v>800</v>
          </cell>
          <cell r="B1106">
            <v>1593</v>
          </cell>
          <cell r="C1106" t="str">
            <v>psaf(H)</v>
          </cell>
          <cell r="D1106">
            <v>39210</v>
          </cell>
          <cell r="E1106">
            <v>39213</v>
          </cell>
          <cell r="F1106" t="str">
            <v>P</v>
          </cell>
          <cell r="G1106">
            <v>5000</v>
          </cell>
          <cell r="H1106">
            <v>9.1</v>
          </cell>
          <cell r="I1106">
            <v>45500</v>
          </cell>
          <cell r="J1106">
            <v>9.1</v>
          </cell>
          <cell r="K1106">
            <v>45509.1</v>
          </cell>
          <cell r="L1106">
            <v>0</v>
          </cell>
          <cell r="M1106">
            <v>68.5</v>
          </cell>
          <cell r="N1106">
            <v>9.1155200000000001</v>
          </cell>
          <cell r="O1106">
            <v>45577.599999999999</v>
          </cell>
          <cell r="P1106">
            <v>45577.599999999999</v>
          </cell>
          <cell r="Q1106">
            <v>0</v>
          </cell>
          <cell r="R1106" t="str">
            <v>orix</v>
          </cell>
          <cell r="S1106" t="str">
            <v>May</v>
          </cell>
        </row>
        <row r="1107">
          <cell r="A1107">
            <v>801</v>
          </cell>
          <cell r="B1107">
            <v>1584</v>
          </cell>
          <cell r="C1107" t="str">
            <v>PPL(h)</v>
          </cell>
          <cell r="D1107">
            <v>39210</v>
          </cell>
          <cell r="E1107">
            <v>39213</v>
          </cell>
          <cell r="F1107" t="str">
            <v>P</v>
          </cell>
          <cell r="G1107">
            <v>10000</v>
          </cell>
          <cell r="H1107">
            <v>259.75</v>
          </cell>
          <cell r="I1107">
            <v>2597500</v>
          </cell>
          <cell r="J1107">
            <v>519.5</v>
          </cell>
          <cell r="K1107">
            <v>2598019.5</v>
          </cell>
          <cell r="L1107">
            <v>0</v>
          </cell>
          <cell r="M1107">
            <v>2598</v>
          </cell>
          <cell r="N1107">
            <v>260.06175000000002</v>
          </cell>
          <cell r="O1107">
            <v>2600617.5</v>
          </cell>
          <cell r="P1107">
            <v>2600617.5</v>
          </cell>
          <cell r="Q1107">
            <v>0</v>
          </cell>
          <cell r="R1107" t="str">
            <v>ifsl</v>
          </cell>
          <cell r="S1107" t="str">
            <v>May</v>
          </cell>
        </row>
        <row r="1108">
          <cell r="A1108">
            <v>802</v>
          </cell>
          <cell r="B1108">
            <v>1596</v>
          </cell>
          <cell r="C1108" t="str">
            <v>PPL(h)</v>
          </cell>
          <cell r="D1108">
            <v>39210</v>
          </cell>
          <cell r="E1108">
            <v>39213</v>
          </cell>
          <cell r="F1108" t="str">
            <v>P</v>
          </cell>
          <cell r="G1108">
            <v>35000</v>
          </cell>
          <cell r="H1108">
            <v>259.26142857142855</v>
          </cell>
          <cell r="I1108">
            <v>9074150</v>
          </cell>
          <cell r="J1108">
            <v>1814.8300000000002</v>
          </cell>
          <cell r="K1108">
            <v>9075964.8300000001</v>
          </cell>
          <cell r="L1108">
            <v>0</v>
          </cell>
          <cell r="M1108">
            <v>18148.3</v>
          </cell>
          <cell r="N1108">
            <v>259.83180371428574</v>
          </cell>
          <cell r="O1108">
            <v>9094113.1300000008</v>
          </cell>
          <cell r="P1108">
            <v>9094113.1300000008</v>
          </cell>
          <cell r="Q1108">
            <v>0</v>
          </cell>
          <cell r="R1108" t="str">
            <v>AHL</v>
          </cell>
          <cell r="S1108" t="str">
            <v>May</v>
          </cell>
        </row>
        <row r="1109">
          <cell r="A1109">
            <v>803</v>
          </cell>
          <cell r="B1109">
            <v>1591</v>
          </cell>
          <cell r="C1109" t="str">
            <v>ppf(H)</v>
          </cell>
          <cell r="D1109">
            <v>39210</v>
          </cell>
          <cell r="E1109">
            <v>39213</v>
          </cell>
          <cell r="F1109" t="str">
            <v>P</v>
          </cell>
          <cell r="G1109">
            <v>125000</v>
          </cell>
          <cell r="H1109">
            <v>12.977399999999999</v>
          </cell>
          <cell r="I1109">
            <v>1622175</v>
          </cell>
          <cell r="J1109">
            <v>324.435</v>
          </cell>
          <cell r="K1109">
            <v>1622499.4350000001</v>
          </cell>
          <cell r="L1109">
            <v>0</v>
          </cell>
          <cell r="M1109">
            <v>2434.35</v>
          </cell>
          <cell r="N1109">
            <v>12.999470280000001</v>
          </cell>
          <cell r="O1109">
            <v>1624933.7850000001</v>
          </cell>
          <cell r="P1109">
            <v>1624933.7850000001</v>
          </cell>
          <cell r="Q1109">
            <v>0</v>
          </cell>
          <cell r="R1109" t="str">
            <v>icap</v>
          </cell>
          <cell r="S1109" t="str">
            <v>May</v>
          </cell>
        </row>
        <row r="1110">
          <cell r="A1110">
            <v>804</v>
          </cell>
          <cell r="B1110">
            <v>1595</v>
          </cell>
          <cell r="C1110" t="str">
            <v>ppl(H)</v>
          </cell>
          <cell r="D1110">
            <v>39210</v>
          </cell>
          <cell r="E1110">
            <v>39213</v>
          </cell>
          <cell r="F1110" t="str">
            <v>P</v>
          </cell>
          <cell r="G1110">
            <v>10000</v>
          </cell>
          <cell r="H1110">
            <v>257.75</v>
          </cell>
          <cell r="I1110">
            <v>2577500</v>
          </cell>
          <cell r="J1110">
            <v>515.5</v>
          </cell>
          <cell r="K1110">
            <v>2578015.5</v>
          </cell>
          <cell r="L1110">
            <v>0</v>
          </cell>
          <cell r="M1110">
            <v>2578</v>
          </cell>
          <cell r="N1110">
            <v>258.05934999999999</v>
          </cell>
          <cell r="O1110">
            <v>2580593.5</v>
          </cell>
          <cell r="P1110">
            <v>2580593.5</v>
          </cell>
          <cell r="Q1110">
            <v>0</v>
          </cell>
          <cell r="R1110" t="str">
            <v>acm</v>
          </cell>
          <cell r="S1110" t="str">
            <v>May</v>
          </cell>
        </row>
        <row r="1111">
          <cell r="A1111">
            <v>805</v>
          </cell>
          <cell r="B1111">
            <v>1592</v>
          </cell>
          <cell r="C1111" t="str">
            <v>ppl(H)</v>
          </cell>
          <cell r="D1111">
            <v>39210</v>
          </cell>
          <cell r="E1111">
            <v>39213</v>
          </cell>
          <cell r="F1111" t="str">
            <v>P</v>
          </cell>
          <cell r="G1111">
            <v>30000</v>
          </cell>
          <cell r="H1111">
            <v>259.91666666666669</v>
          </cell>
          <cell r="I1111">
            <v>7797500</v>
          </cell>
          <cell r="J1111">
            <v>1559.5</v>
          </cell>
          <cell r="K1111">
            <v>7799059.5</v>
          </cell>
          <cell r="L1111">
            <v>0</v>
          </cell>
          <cell r="M1111">
            <v>7798</v>
          </cell>
          <cell r="N1111">
            <v>260.22858333333335</v>
          </cell>
          <cell r="O1111">
            <v>7806857.5</v>
          </cell>
          <cell r="P1111">
            <v>7806857.5</v>
          </cell>
          <cell r="Q1111">
            <v>0</v>
          </cell>
          <cell r="R1111" t="str">
            <v>icap</v>
          </cell>
          <cell r="S1111" t="str">
            <v>May</v>
          </cell>
        </row>
        <row r="1112">
          <cell r="A1112">
            <v>806</v>
          </cell>
          <cell r="B1112">
            <v>1588</v>
          </cell>
          <cell r="C1112" t="str">
            <v>ppl(H)</v>
          </cell>
          <cell r="D1112">
            <v>39210</v>
          </cell>
          <cell r="E1112">
            <v>39213</v>
          </cell>
          <cell r="F1112" t="str">
            <v>P</v>
          </cell>
          <cell r="G1112">
            <v>10000</v>
          </cell>
          <cell r="H1112">
            <v>258.75</v>
          </cell>
          <cell r="I1112">
            <v>2587500</v>
          </cell>
          <cell r="J1112">
            <v>517.5</v>
          </cell>
          <cell r="K1112">
            <v>2588017.5</v>
          </cell>
          <cell r="L1112">
            <v>0</v>
          </cell>
          <cell r="M1112">
            <v>2587.5</v>
          </cell>
          <cell r="N1112">
            <v>259.06049999999999</v>
          </cell>
          <cell r="O1112">
            <v>2590605</v>
          </cell>
          <cell r="P1112">
            <v>2590605</v>
          </cell>
          <cell r="Q1112">
            <v>0</v>
          </cell>
          <cell r="R1112" t="str">
            <v>aah</v>
          </cell>
          <cell r="S1112" t="str">
            <v>May</v>
          </cell>
        </row>
        <row r="1113">
          <cell r="A1113">
            <v>807</v>
          </cell>
          <cell r="B1113">
            <v>1587</v>
          </cell>
          <cell r="C1113" t="str">
            <v>psaf(H)</v>
          </cell>
          <cell r="D1113">
            <v>39210</v>
          </cell>
          <cell r="E1113">
            <v>39213</v>
          </cell>
          <cell r="F1113" t="str">
            <v>P</v>
          </cell>
          <cell r="G1113">
            <v>24000</v>
          </cell>
          <cell r="H1113">
            <v>9.2458333333333336</v>
          </cell>
          <cell r="I1113">
            <v>221900</v>
          </cell>
          <cell r="J1113">
            <v>44.38</v>
          </cell>
          <cell r="K1113">
            <v>221944.38</v>
          </cell>
          <cell r="L1113">
            <v>0</v>
          </cell>
          <cell r="M1113">
            <v>332.97</v>
          </cell>
          <cell r="N1113">
            <v>9.2615562499999999</v>
          </cell>
          <cell r="O1113">
            <v>222277.35</v>
          </cell>
          <cell r="P1113">
            <v>222277.35</v>
          </cell>
          <cell r="Q1113">
            <v>0</v>
          </cell>
          <cell r="R1113" t="str">
            <v>aah</v>
          </cell>
          <cell r="S1113" t="str">
            <v>May</v>
          </cell>
        </row>
        <row r="1114">
          <cell r="A1114">
            <v>808</v>
          </cell>
          <cell r="B1114">
            <v>1585</v>
          </cell>
          <cell r="C1114" t="str">
            <v>engro</v>
          </cell>
          <cell r="D1114">
            <v>39209</v>
          </cell>
          <cell r="E1114">
            <v>39212</v>
          </cell>
          <cell r="F1114" t="str">
            <v>S</v>
          </cell>
          <cell r="G1114">
            <v>-25000</v>
          </cell>
          <cell r="H1114">
            <v>-207.4</v>
          </cell>
          <cell r="I1114">
            <v>-5185000</v>
          </cell>
          <cell r="J1114">
            <v>518.5</v>
          </cell>
          <cell r="K1114">
            <v>-5184481.5</v>
          </cell>
          <cell r="L1114">
            <v>0</v>
          </cell>
          <cell r="M1114">
            <v>5185</v>
          </cell>
          <cell r="N1114">
            <v>207.4</v>
          </cell>
          <cell r="O1114">
            <v>-5185000</v>
          </cell>
          <cell r="P1114">
            <v>-5110375</v>
          </cell>
          <cell r="Q1114">
            <v>74625</v>
          </cell>
          <cell r="R1114" t="str">
            <v>ahc</v>
          </cell>
          <cell r="S1114" t="str">
            <v>May</v>
          </cell>
        </row>
        <row r="1115">
          <cell r="A1115">
            <v>809</v>
          </cell>
          <cell r="B1115">
            <v>1603</v>
          </cell>
          <cell r="C1115" t="str">
            <v>ppf(H)</v>
          </cell>
          <cell r="D1115">
            <v>39210</v>
          </cell>
          <cell r="E1115">
            <v>39213</v>
          </cell>
          <cell r="F1115" t="str">
            <v>P</v>
          </cell>
          <cell r="G1115">
            <v>10500</v>
          </cell>
          <cell r="H1115">
            <v>12.747619047619047</v>
          </cell>
          <cell r="I1115">
            <v>133850</v>
          </cell>
          <cell r="J1115">
            <v>26.77</v>
          </cell>
          <cell r="K1115">
            <v>133876.76999999999</v>
          </cell>
          <cell r="L1115">
            <v>0</v>
          </cell>
          <cell r="M1115">
            <v>525</v>
          </cell>
          <cell r="N1115">
            <v>12.80016857142857</v>
          </cell>
          <cell r="O1115">
            <v>134401.76999999999</v>
          </cell>
          <cell r="P1115">
            <v>134401.76999999999</v>
          </cell>
          <cell r="Q1115">
            <v>0</v>
          </cell>
          <cell r="R1115" t="str">
            <v>icap</v>
          </cell>
          <cell r="S1115" t="str">
            <v>May</v>
          </cell>
        </row>
        <row r="1116">
          <cell r="A1116">
            <v>810</v>
          </cell>
          <cell r="B1116">
            <v>1607</v>
          </cell>
          <cell r="C1116" t="str">
            <v>PPL(H)</v>
          </cell>
          <cell r="D1116">
            <v>39211</v>
          </cell>
          <cell r="E1116">
            <v>39216</v>
          </cell>
          <cell r="F1116" t="str">
            <v>P</v>
          </cell>
          <cell r="G1116">
            <v>20000</v>
          </cell>
          <cell r="H1116">
            <v>259</v>
          </cell>
          <cell r="I1116">
            <v>5180000</v>
          </cell>
          <cell r="J1116">
            <v>1036</v>
          </cell>
          <cell r="K1116">
            <v>5181036</v>
          </cell>
          <cell r="L1116">
            <v>0</v>
          </cell>
          <cell r="M1116">
            <v>5180</v>
          </cell>
          <cell r="N1116">
            <v>259.31079999999997</v>
          </cell>
          <cell r="O1116">
            <v>5186216</v>
          </cell>
          <cell r="P1116">
            <v>5186216</v>
          </cell>
          <cell r="Q1116">
            <v>0</v>
          </cell>
          <cell r="R1116" t="str">
            <v>AHC</v>
          </cell>
          <cell r="S1116" t="str">
            <v>May</v>
          </cell>
        </row>
        <row r="1117">
          <cell r="A1117">
            <v>811</v>
          </cell>
          <cell r="B1117">
            <v>1608</v>
          </cell>
          <cell r="C1117" t="str">
            <v>PPF(H)</v>
          </cell>
          <cell r="D1117">
            <v>39211</v>
          </cell>
          <cell r="E1117">
            <v>39216</v>
          </cell>
          <cell r="F1117" t="str">
            <v>P</v>
          </cell>
          <cell r="G1117">
            <v>10000</v>
          </cell>
          <cell r="H1117">
            <v>12.9001</v>
          </cell>
          <cell r="I1117">
            <v>129001</v>
          </cell>
          <cell r="J1117">
            <v>25.8002</v>
          </cell>
          <cell r="K1117">
            <v>129026.8002</v>
          </cell>
          <cell r="L1117">
            <v>0</v>
          </cell>
          <cell r="M1117">
            <v>193.5</v>
          </cell>
          <cell r="N1117">
            <v>12.922030019999999</v>
          </cell>
          <cell r="O1117">
            <v>129220.3002</v>
          </cell>
          <cell r="P1117">
            <v>129220.3002</v>
          </cell>
          <cell r="Q1117">
            <v>0</v>
          </cell>
          <cell r="R1117" t="str">
            <v>AAH</v>
          </cell>
          <cell r="S1117" t="str">
            <v>May</v>
          </cell>
        </row>
        <row r="1118">
          <cell r="A1118">
            <v>812</v>
          </cell>
          <cell r="B1118">
            <v>1610</v>
          </cell>
          <cell r="C1118" t="str">
            <v>PPL(H)</v>
          </cell>
          <cell r="D1118">
            <v>39211</v>
          </cell>
          <cell r="E1118">
            <v>39216</v>
          </cell>
          <cell r="F1118" t="str">
            <v>P</v>
          </cell>
          <cell r="G1118">
            <v>15000</v>
          </cell>
          <cell r="H1118">
            <v>257.5</v>
          </cell>
          <cell r="I1118">
            <v>3862500</v>
          </cell>
          <cell r="J1118">
            <v>772.5</v>
          </cell>
          <cell r="K1118">
            <v>3863272.5</v>
          </cell>
          <cell r="L1118">
            <v>0</v>
          </cell>
          <cell r="M1118">
            <v>3862.5</v>
          </cell>
          <cell r="N1118">
            <v>257.80900000000003</v>
          </cell>
          <cell r="O1118">
            <v>3867135</v>
          </cell>
          <cell r="P1118">
            <v>3867135</v>
          </cell>
          <cell r="Q1118">
            <v>0</v>
          </cell>
          <cell r="R1118" t="str">
            <v>Orix</v>
          </cell>
          <cell r="S1118" t="str">
            <v>May</v>
          </cell>
        </row>
        <row r="1119">
          <cell r="A1119">
            <v>813</v>
          </cell>
          <cell r="B1119">
            <v>1604</v>
          </cell>
          <cell r="C1119" t="str">
            <v>Engro(H)</v>
          </cell>
          <cell r="D1119">
            <v>39211</v>
          </cell>
          <cell r="E1119">
            <v>39216</v>
          </cell>
          <cell r="F1119" t="str">
            <v>P</v>
          </cell>
          <cell r="G1119">
            <v>40000</v>
          </cell>
          <cell r="H1119">
            <v>209.5</v>
          </cell>
          <cell r="I1119">
            <v>8380000</v>
          </cell>
          <cell r="J1119">
            <v>1676</v>
          </cell>
          <cell r="K1119">
            <v>8381676</v>
          </cell>
          <cell r="L1119">
            <v>0</v>
          </cell>
          <cell r="N1119">
            <v>209.5419</v>
          </cell>
          <cell r="O1119">
            <v>8381676</v>
          </cell>
          <cell r="P1119">
            <v>8381676</v>
          </cell>
          <cell r="Q1119">
            <v>0</v>
          </cell>
          <cell r="R1119" t="str">
            <v>Finex</v>
          </cell>
          <cell r="S1119" t="str">
            <v>May</v>
          </cell>
        </row>
        <row r="1120">
          <cell r="A1120">
            <v>814</v>
          </cell>
          <cell r="B1120">
            <v>1585</v>
          </cell>
          <cell r="C1120" t="str">
            <v>engro</v>
          </cell>
          <cell r="D1120">
            <v>39211</v>
          </cell>
          <cell r="E1120">
            <v>39216</v>
          </cell>
          <cell r="F1120" t="str">
            <v>S</v>
          </cell>
          <cell r="G1120">
            <v>-20000</v>
          </cell>
          <cell r="H1120">
            <v>-213.06375</v>
          </cell>
          <cell r="I1120">
            <v>-4261275</v>
          </cell>
          <cell r="J1120">
            <v>426.1275</v>
          </cell>
          <cell r="K1120">
            <v>-4260848.8724999996</v>
          </cell>
          <cell r="L1120">
            <v>0</v>
          </cell>
          <cell r="M1120">
            <v>4261.28</v>
          </cell>
          <cell r="N1120">
            <v>213.06375</v>
          </cell>
          <cell r="O1120">
            <v>-4261275</v>
          </cell>
          <cell r="P1120">
            <v>-4088300</v>
          </cell>
          <cell r="Q1120">
            <v>172975</v>
          </cell>
          <cell r="R1120" t="str">
            <v>FCEL</v>
          </cell>
          <cell r="S1120" t="str">
            <v>May</v>
          </cell>
        </row>
        <row r="1121">
          <cell r="A1121">
            <v>815</v>
          </cell>
          <cell r="B1121">
            <v>1600</v>
          </cell>
          <cell r="C1121" t="str">
            <v>NBP</v>
          </cell>
          <cell r="D1121">
            <v>39211</v>
          </cell>
          <cell r="E1121">
            <v>39216</v>
          </cell>
          <cell r="F1121" t="str">
            <v>S</v>
          </cell>
          <cell r="G1121">
            <v>-10000</v>
          </cell>
          <cell r="H1121">
            <v>-247</v>
          </cell>
          <cell r="I1121">
            <v>-2470000</v>
          </cell>
          <cell r="J1121">
            <v>247</v>
          </cell>
          <cell r="K1121">
            <v>-2469753</v>
          </cell>
          <cell r="L1121">
            <v>0</v>
          </cell>
          <cell r="M1121">
            <v>2470</v>
          </cell>
          <cell r="N1121">
            <v>247</v>
          </cell>
          <cell r="O1121">
            <v>-2470000</v>
          </cell>
          <cell r="P1121">
            <v>-2482261</v>
          </cell>
          <cell r="Q1121">
            <v>-12261</v>
          </cell>
          <cell r="R1121" t="str">
            <v>ifsl</v>
          </cell>
          <cell r="S1121" t="str">
            <v>May</v>
          </cell>
        </row>
        <row r="1122">
          <cell r="A1122">
            <v>816</v>
          </cell>
          <cell r="B1122" t="str">
            <v>1600a</v>
          </cell>
          <cell r="C1122" t="str">
            <v>NBP(H)</v>
          </cell>
          <cell r="D1122">
            <v>39211</v>
          </cell>
          <cell r="E1122">
            <v>39216</v>
          </cell>
          <cell r="F1122" t="str">
            <v>S</v>
          </cell>
          <cell r="G1122">
            <v>-25000</v>
          </cell>
          <cell r="H1122">
            <v>-246</v>
          </cell>
          <cell r="I1122">
            <v>-6150000</v>
          </cell>
          <cell r="J1122">
            <v>615</v>
          </cell>
          <cell r="K1122">
            <v>-6149385</v>
          </cell>
          <cell r="L1122">
            <v>0</v>
          </cell>
          <cell r="M1122">
            <v>6150</v>
          </cell>
          <cell r="N1122">
            <v>246</v>
          </cell>
          <cell r="O1122">
            <v>-6150000</v>
          </cell>
          <cell r="P1122">
            <v>-6082291.1500000004</v>
          </cell>
          <cell r="Q1122">
            <v>67708.849999999627</v>
          </cell>
          <cell r="R1122" t="str">
            <v>ifsl</v>
          </cell>
          <cell r="S1122" t="str">
            <v>May</v>
          </cell>
        </row>
        <row r="1123">
          <cell r="A1123">
            <v>817</v>
          </cell>
          <cell r="B1123">
            <v>1605</v>
          </cell>
          <cell r="C1123" t="str">
            <v>engro</v>
          </cell>
          <cell r="D1123">
            <v>39211</v>
          </cell>
          <cell r="E1123">
            <v>39216</v>
          </cell>
          <cell r="F1123" t="str">
            <v>S</v>
          </cell>
          <cell r="G1123">
            <v>-20000</v>
          </cell>
          <cell r="H1123">
            <v>-211.65</v>
          </cell>
          <cell r="I1123">
            <v>-4233000</v>
          </cell>
          <cell r="J1123">
            <v>423.3</v>
          </cell>
          <cell r="K1123">
            <v>-4232576.7</v>
          </cell>
          <cell r="L1123">
            <v>0</v>
          </cell>
          <cell r="M1123">
            <v>12699</v>
          </cell>
          <cell r="N1123">
            <v>211.65</v>
          </cell>
          <cell r="O1123">
            <v>-4233000</v>
          </cell>
          <cell r="P1123">
            <v>-4088300</v>
          </cell>
          <cell r="Q1123">
            <v>144700</v>
          </cell>
          <cell r="R1123" t="str">
            <v>Finex</v>
          </cell>
          <cell r="S1123" t="str">
            <v>May</v>
          </cell>
        </row>
        <row r="1124">
          <cell r="A1124">
            <v>818</v>
          </cell>
          <cell r="B1124" t="str">
            <v>1605a</v>
          </cell>
          <cell r="C1124" t="str">
            <v>Engro(h)</v>
          </cell>
          <cell r="D1124">
            <v>39211</v>
          </cell>
          <cell r="E1124">
            <v>39216</v>
          </cell>
          <cell r="F1124" t="str">
            <v>S</v>
          </cell>
          <cell r="G1124">
            <v>-40000</v>
          </cell>
          <cell r="H1124">
            <v>-211.65</v>
          </cell>
          <cell r="I1124">
            <v>-8466000</v>
          </cell>
          <cell r="J1124">
            <v>846.6</v>
          </cell>
          <cell r="K1124">
            <v>-8465153.4000000004</v>
          </cell>
          <cell r="L1124">
            <v>0</v>
          </cell>
          <cell r="N1124">
            <v>211.65</v>
          </cell>
          <cell r="O1124">
            <v>-8466000</v>
          </cell>
          <cell r="P1124">
            <v>-8381676</v>
          </cell>
          <cell r="Q1124">
            <v>84324</v>
          </cell>
          <cell r="R1124" t="str">
            <v>Finex</v>
          </cell>
          <cell r="S1124" t="str">
            <v>May</v>
          </cell>
        </row>
        <row r="1125">
          <cell r="A1125">
            <v>819</v>
          </cell>
          <cell r="B1125">
            <v>1617</v>
          </cell>
          <cell r="C1125" t="str">
            <v>ppf(H)</v>
          </cell>
          <cell r="D1125">
            <v>39212</v>
          </cell>
          <cell r="E1125">
            <v>39217</v>
          </cell>
          <cell r="F1125" t="str">
            <v>P</v>
          </cell>
          <cell r="G1125">
            <v>10000</v>
          </cell>
          <cell r="H1125">
            <v>12.8</v>
          </cell>
          <cell r="I1125">
            <v>128000</v>
          </cell>
          <cell r="J1125">
            <v>25.6</v>
          </cell>
          <cell r="K1125">
            <v>128025.60000000001</v>
          </cell>
          <cell r="L1125">
            <v>0</v>
          </cell>
          <cell r="M1125">
            <v>191.99999999999997</v>
          </cell>
          <cell r="N1125">
            <v>12.821760000000001</v>
          </cell>
          <cell r="O1125">
            <v>128217.60000000001</v>
          </cell>
          <cell r="P1125">
            <v>128217.60000000001</v>
          </cell>
          <cell r="Q1125">
            <v>0</v>
          </cell>
          <cell r="R1125" t="str">
            <v>AAH</v>
          </cell>
          <cell r="S1125" t="str">
            <v>May</v>
          </cell>
        </row>
        <row r="1126">
          <cell r="A1126">
            <v>820</v>
          </cell>
          <cell r="B1126">
            <v>1616</v>
          </cell>
          <cell r="C1126" t="str">
            <v>NBP(h)</v>
          </cell>
          <cell r="D1126">
            <v>39212</v>
          </cell>
          <cell r="E1126">
            <v>39217</v>
          </cell>
          <cell r="F1126" t="str">
            <v>P</v>
          </cell>
          <cell r="G1126">
            <v>25000</v>
          </cell>
          <cell r="H1126">
            <v>244.05</v>
          </cell>
          <cell r="I1126">
            <v>6101250</v>
          </cell>
          <cell r="J1126">
            <v>1220.25</v>
          </cell>
          <cell r="K1126">
            <v>6102470.25</v>
          </cell>
          <cell r="L1126">
            <v>0</v>
          </cell>
          <cell r="M1126">
            <v>6102.5</v>
          </cell>
          <cell r="N1126">
            <v>244.34290999999999</v>
          </cell>
          <cell r="O1126">
            <v>6108572.75</v>
          </cell>
          <cell r="P1126">
            <v>6108572.75</v>
          </cell>
          <cell r="Q1126">
            <v>0</v>
          </cell>
          <cell r="R1126" t="str">
            <v>foundation</v>
          </cell>
          <cell r="S1126" t="str">
            <v>May</v>
          </cell>
        </row>
        <row r="1127">
          <cell r="A1127">
            <v>821</v>
          </cell>
          <cell r="B1127">
            <v>1615</v>
          </cell>
          <cell r="C1127" t="str">
            <v>Engro(h)</v>
          </cell>
          <cell r="D1127">
            <v>39212</v>
          </cell>
          <cell r="E1127">
            <v>39217</v>
          </cell>
          <cell r="F1127" t="str">
            <v>P</v>
          </cell>
          <cell r="G1127">
            <v>40000</v>
          </cell>
          <cell r="H1127">
            <v>208.75</v>
          </cell>
          <cell r="I1127">
            <v>8350000</v>
          </cell>
          <cell r="J1127">
            <v>1670</v>
          </cell>
          <cell r="K1127">
            <v>8351670</v>
          </cell>
          <cell r="L1127">
            <v>0</v>
          </cell>
          <cell r="M1127">
            <v>5635</v>
          </cell>
          <cell r="N1127">
            <v>208.932625</v>
          </cell>
          <cell r="O1127">
            <v>8357305</v>
          </cell>
          <cell r="P1127">
            <v>8357305</v>
          </cell>
          <cell r="Q1127">
            <v>0</v>
          </cell>
          <cell r="R1127" t="str">
            <v>GLOBAL</v>
          </cell>
          <cell r="S1127" t="str">
            <v>May</v>
          </cell>
        </row>
        <row r="1128">
          <cell r="A1128">
            <v>822</v>
          </cell>
          <cell r="B1128">
            <v>1614</v>
          </cell>
          <cell r="C1128" t="str">
            <v>Engro(h)</v>
          </cell>
          <cell r="D1128">
            <v>39212</v>
          </cell>
          <cell r="E1128">
            <v>39217</v>
          </cell>
          <cell r="F1128" t="str">
            <v>S</v>
          </cell>
          <cell r="G1128">
            <v>-25000</v>
          </cell>
          <cell r="H1128">
            <v>-210.6</v>
          </cell>
          <cell r="I1128">
            <v>-5265000</v>
          </cell>
          <cell r="J1128">
            <v>526.5</v>
          </cell>
          <cell r="K1128">
            <v>-5264473.5</v>
          </cell>
          <cell r="L1128">
            <v>0</v>
          </cell>
          <cell r="N1128">
            <v>210.6</v>
          </cell>
          <cell r="O1128">
            <v>-5265000</v>
          </cell>
          <cell r="P1128">
            <v>-5223315</v>
          </cell>
          <cell r="Q1128">
            <v>41685</v>
          </cell>
          <cell r="R1128" t="str">
            <v>GLOBAL</v>
          </cell>
          <cell r="S1128" t="str">
            <v>May</v>
          </cell>
        </row>
        <row r="1129">
          <cell r="A1129">
            <v>823</v>
          </cell>
          <cell r="B1129">
            <v>1618</v>
          </cell>
          <cell r="C1129" t="str">
            <v>ACBL</v>
          </cell>
          <cell r="D1129">
            <v>39212</v>
          </cell>
          <cell r="E1129">
            <v>39217</v>
          </cell>
          <cell r="F1129" t="str">
            <v>S</v>
          </cell>
          <cell r="G1129">
            <v>-27</v>
          </cell>
          <cell r="H1129">
            <v>-91.851851851851848</v>
          </cell>
          <cell r="I1129">
            <v>-2480</v>
          </cell>
          <cell r="J1129">
            <v>0.248</v>
          </cell>
          <cell r="K1129">
            <v>-2479.752</v>
          </cell>
          <cell r="L1129">
            <v>0</v>
          </cell>
          <cell r="M1129">
            <v>3.73</v>
          </cell>
          <cell r="N1129">
            <v>91.851851851851848</v>
          </cell>
          <cell r="O1129">
            <v>-2480</v>
          </cell>
          <cell r="P1129">
            <v>-2098.77</v>
          </cell>
          <cell r="Q1129">
            <v>381.23</v>
          </cell>
          <cell r="R1129" t="str">
            <v>Finex</v>
          </cell>
          <cell r="S1129" t="str">
            <v>May</v>
          </cell>
        </row>
        <row r="1130">
          <cell r="A1130">
            <v>824</v>
          </cell>
          <cell r="B1130">
            <v>1633</v>
          </cell>
          <cell r="C1130" t="str">
            <v>PASL</v>
          </cell>
          <cell r="F1130" t="str">
            <v>P</v>
          </cell>
          <cell r="G1130">
            <v>5000000</v>
          </cell>
          <cell r="H1130">
            <v>10</v>
          </cell>
          <cell r="I1130">
            <v>50000000</v>
          </cell>
          <cell r="K1130">
            <v>50000000</v>
          </cell>
          <cell r="L1130">
            <v>0</v>
          </cell>
          <cell r="N1130">
            <v>10</v>
          </cell>
          <cell r="O1130">
            <v>50000000</v>
          </cell>
          <cell r="P1130">
            <v>50000000</v>
          </cell>
          <cell r="Q1130">
            <v>0</v>
          </cell>
          <cell r="S1130" t="str">
            <v>May</v>
          </cell>
        </row>
        <row r="1131">
          <cell r="A1131">
            <v>825</v>
          </cell>
          <cell r="B1131">
            <v>1632</v>
          </cell>
          <cell r="C1131" t="str">
            <v>FFBQ(h)</v>
          </cell>
          <cell r="D1131">
            <v>39213</v>
          </cell>
          <cell r="E1131">
            <v>39218</v>
          </cell>
          <cell r="F1131" t="str">
            <v>P</v>
          </cell>
          <cell r="G1131">
            <v>25000</v>
          </cell>
          <cell r="H1131">
            <v>36.15</v>
          </cell>
          <cell r="I1131">
            <v>903750</v>
          </cell>
          <cell r="J1131">
            <v>180.75</v>
          </cell>
          <cell r="K1131">
            <v>903930.75</v>
          </cell>
          <cell r="L1131">
            <v>0</v>
          </cell>
          <cell r="M1131">
            <v>1355</v>
          </cell>
          <cell r="N1131">
            <v>36.21143</v>
          </cell>
          <cell r="O1131">
            <v>905285.75</v>
          </cell>
          <cell r="P1131">
            <v>905285.75</v>
          </cell>
          <cell r="Q1131">
            <v>0</v>
          </cell>
          <cell r="R1131" t="str">
            <v>gsl</v>
          </cell>
          <cell r="S1131" t="str">
            <v>May</v>
          </cell>
        </row>
        <row r="1132">
          <cell r="A1132">
            <v>826</v>
          </cell>
          <cell r="B1132">
            <v>1628</v>
          </cell>
          <cell r="C1132" t="str">
            <v>ppf</v>
          </cell>
          <cell r="D1132">
            <v>39213</v>
          </cell>
          <cell r="E1132">
            <v>39218</v>
          </cell>
          <cell r="F1132" t="str">
            <v>P</v>
          </cell>
          <cell r="G1132">
            <v>25000</v>
          </cell>
          <cell r="H1132">
            <v>13</v>
          </cell>
          <cell r="I1132">
            <v>325000</v>
          </cell>
          <cell r="J1132">
            <v>65</v>
          </cell>
          <cell r="K1132">
            <v>325065</v>
          </cell>
          <cell r="L1132">
            <v>0</v>
          </cell>
          <cell r="M1132">
            <v>1250</v>
          </cell>
          <cell r="N1132">
            <v>13.0526</v>
          </cell>
          <cell r="O1132">
            <v>326315</v>
          </cell>
          <cell r="P1132">
            <v>326315</v>
          </cell>
          <cell r="Q1132">
            <v>0</v>
          </cell>
          <cell r="R1132" t="str">
            <v>AHL</v>
          </cell>
          <cell r="S1132" t="str">
            <v>May</v>
          </cell>
        </row>
        <row r="1133">
          <cell r="A1133">
            <v>827</v>
          </cell>
          <cell r="B1133">
            <v>1627</v>
          </cell>
          <cell r="C1133" t="str">
            <v>FFBQ(h)</v>
          </cell>
          <cell r="D1133">
            <v>39213</v>
          </cell>
          <cell r="E1133">
            <v>39218</v>
          </cell>
          <cell r="F1133" t="str">
            <v>P</v>
          </cell>
          <cell r="G1133">
            <v>204500</v>
          </cell>
          <cell r="H1133">
            <v>35.606845965770169</v>
          </cell>
          <cell r="I1133">
            <v>7281600</v>
          </cell>
          <cell r="J1133">
            <v>1456.3200000000002</v>
          </cell>
          <cell r="K1133">
            <v>7283056.3200000003</v>
          </cell>
          <cell r="L1133">
            <v>0</v>
          </cell>
          <cell r="M1133">
            <v>14563.2</v>
          </cell>
          <cell r="N1133">
            <v>35.685181026894867</v>
          </cell>
          <cell r="O1133">
            <v>7297619.5200000005</v>
          </cell>
          <cell r="P1133">
            <v>7297619.5200000005</v>
          </cell>
          <cell r="Q1133">
            <v>0</v>
          </cell>
          <cell r="R1133" t="str">
            <v>AHL</v>
          </cell>
          <cell r="S1133" t="str">
            <v>May</v>
          </cell>
        </row>
        <row r="1134">
          <cell r="A1134">
            <v>828</v>
          </cell>
          <cell r="B1134">
            <v>1630</v>
          </cell>
          <cell r="C1134" t="str">
            <v>FFBQ(h)</v>
          </cell>
          <cell r="D1134">
            <v>39213</v>
          </cell>
          <cell r="E1134">
            <v>39218</v>
          </cell>
          <cell r="F1134" t="str">
            <v>P</v>
          </cell>
          <cell r="G1134">
            <v>39500</v>
          </cell>
          <cell r="H1134">
            <v>35.834177215189875</v>
          </cell>
          <cell r="I1134">
            <v>1415450</v>
          </cell>
          <cell r="J1134">
            <v>283.09000000000003</v>
          </cell>
          <cell r="K1134">
            <v>1415733.09</v>
          </cell>
          <cell r="L1134">
            <v>0</v>
          </cell>
          <cell r="M1134">
            <v>2123.31</v>
          </cell>
          <cell r="N1134">
            <v>35.895098734177218</v>
          </cell>
          <cell r="O1134">
            <v>1417856.4000000001</v>
          </cell>
          <cell r="P1134">
            <v>1417856.4000000001</v>
          </cell>
          <cell r="Q1134">
            <v>0</v>
          </cell>
          <cell r="R1134" t="str">
            <v xml:space="preserve">ABA </v>
          </cell>
          <cell r="S1134" t="str">
            <v>May</v>
          </cell>
        </row>
        <row r="1135">
          <cell r="A1135">
            <v>829</v>
          </cell>
          <cell r="B1135">
            <v>1624</v>
          </cell>
          <cell r="C1135" t="str">
            <v>PSAF</v>
          </cell>
          <cell r="D1135">
            <v>39213</v>
          </cell>
          <cell r="E1135">
            <v>39218</v>
          </cell>
          <cell r="F1135" t="str">
            <v>P</v>
          </cell>
          <cell r="G1135">
            <v>22000</v>
          </cell>
          <cell r="H1135">
            <v>9.543181818181818</v>
          </cell>
          <cell r="I1135">
            <v>209950</v>
          </cell>
          <cell r="J1135">
            <v>41.99</v>
          </cell>
          <cell r="K1135">
            <v>209991.99</v>
          </cell>
          <cell r="L1135">
            <v>0</v>
          </cell>
          <cell r="M1135">
            <v>1100</v>
          </cell>
          <cell r="N1135">
            <v>9.5950904545454545</v>
          </cell>
          <cell r="O1135">
            <v>211091.99</v>
          </cell>
          <cell r="P1135">
            <v>211091.99</v>
          </cell>
          <cell r="Q1135">
            <v>0</v>
          </cell>
          <cell r="R1135" t="str">
            <v>Fne</v>
          </cell>
          <cell r="S1135" t="str">
            <v>May</v>
          </cell>
        </row>
        <row r="1136">
          <cell r="A1136">
            <v>830</v>
          </cell>
          <cell r="B1136">
            <v>1621</v>
          </cell>
          <cell r="C1136" t="str">
            <v>Engro(h)</v>
          </cell>
          <cell r="D1136">
            <v>39213</v>
          </cell>
          <cell r="E1136">
            <v>39218</v>
          </cell>
          <cell r="F1136" t="str">
            <v>P</v>
          </cell>
          <cell r="G1136">
            <v>15000</v>
          </cell>
          <cell r="H1136">
            <v>209</v>
          </cell>
          <cell r="I1136">
            <v>3135000</v>
          </cell>
          <cell r="J1136">
            <v>627</v>
          </cell>
          <cell r="K1136">
            <v>3135627</v>
          </cell>
          <cell r="L1136">
            <v>0</v>
          </cell>
          <cell r="N1136">
            <v>209.04179999999999</v>
          </cell>
          <cell r="O1136">
            <v>3135627</v>
          </cell>
          <cell r="P1136">
            <v>3135627</v>
          </cell>
          <cell r="Q1136">
            <v>0</v>
          </cell>
          <cell r="R1136" t="str">
            <v>Fne</v>
          </cell>
          <cell r="S1136" t="str">
            <v>May</v>
          </cell>
        </row>
        <row r="1137">
          <cell r="A1137">
            <v>831</v>
          </cell>
          <cell r="B1137">
            <v>1623</v>
          </cell>
          <cell r="C1137" t="str">
            <v>FFBQ(h)</v>
          </cell>
          <cell r="D1137">
            <v>39213</v>
          </cell>
          <cell r="E1137">
            <v>39218</v>
          </cell>
          <cell r="F1137" t="str">
            <v>P</v>
          </cell>
          <cell r="G1137">
            <v>50000</v>
          </cell>
          <cell r="H1137">
            <v>35.924999999999997</v>
          </cell>
          <cell r="I1137">
            <v>1796250</v>
          </cell>
          <cell r="J1137">
            <v>359.25</v>
          </cell>
          <cell r="K1137">
            <v>1796609.25</v>
          </cell>
          <cell r="L1137">
            <v>0</v>
          </cell>
          <cell r="M1137">
            <v>2694.38</v>
          </cell>
          <cell r="N1137">
            <v>35.9860726</v>
          </cell>
          <cell r="O1137">
            <v>1799303.63</v>
          </cell>
          <cell r="P1137">
            <v>1799303.63</v>
          </cell>
          <cell r="Q1137">
            <v>0</v>
          </cell>
          <cell r="R1137" t="str">
            <v>Fne</v>
          </cell>
          <cell r="S1137" t="str">
            <v>May</v>
          </cell>
        </row>
        <row r="1138">
          <cell r="A1138">
            <v>832</v>
          </cell>
          <cell r="B1138">
            <v>1625</v>
          </cell>
          <cell r="C1138" t="str">
            <v>FFBQ(h)</v>
          </cell>
          <cell r="D1138">
            <v>39213</v>
          </cell>
          <cell r="E1138">
            <v>39218</v>
          </cell>
          <cell r="F1138" t="str">
            <v>P</v>
          </cell>
          <cell r="G1138">
            <v>102500</v>
          </cell>
          <cell r="H1138">
            <v>35.549999999999997</v>
          </cell>
          <cell r="I1138">
            <v>3643875</v>
          </cell>
          <cell r="J1138">
            <v>728.77500000000009</v>
          </cell>
          <cell r="K1138">
            <v>3644603.7749999999</v>
          </cell>
          <cell r="L1138">
            <v>0</v>
          </cell>
          <cell r="M1138">
            <v>5463.25</v>
          </cell>
          <cell r="N1138">
            <v>35.610410000000002</v>
          </cell>
          <cell r="O1138">
            <v>3650067.0249999999</v>
          </cell>
          <cell r="P1138">
            <v>3650067.0249999999</v>
          </cell>
          <cell r="Q1138">
            <v>0</v>
          </cell>
          <cell r="R1138" t="str">
            <v>Orix</v>
          </cell>
          <cell r="S1138" t="str">
            <v>May</v>
          </cell>
        </row>
        <row r="1139">
          <cell r="A1139">
            <v>833</v>
          </cell>
          <cell r="B1139">
            <v>1626</v>
          </cell>
          <cell r="C1139" t="str">
            <v>PPF</v>
          </cell>
          <cell r="D1139">
            <v>39213</v>
          </cell>
          <cell r="E1139">
            <v>39218</v>
          </cell>
          <cell r="F1139" t="str">
            <v>P</v>
          </cell>
          <cell r="G1139">
            <v>213500</v>
          </cell>
          <cell r="H1139">
            <v>13.020374707259954</v>
          </cell>
          <cell r="I1139">
            <v>2779850</v>
          </cell>
          <cell r="J1139">
            <v>555.97</v>
          </cell>
          <cell r="K1139">
            <v>2780405.97</v>
          </cell>
          <cell r="L1139">
            <v>0</v>
          </cell>
          <cell r="M1139">
            <v>4172.05</v>
          </cell>
          <cell r="N1139">
            <v>13.04252</v>
          </cell>
          <cell r="O1139">
            <v>2784578.02</v>
          </cell>
          <cell r="P1139">
            <v>2784578.02</v>
          </cell>
          <cell r="Q1139">
            <v>0</v>
          </cell>
          <cell r="R1139" t="str">
            <v>Orix</v>
          </cell>
          <cell r="S1139" t="str">
            <v>May</v>
          </cell>
        </row>
        <row r="1140">
          <cell r="A1140">
            <v>834</v>
          </cell>
          <cell r="B1140">
            <v>1629</v>
          </cell>
          <cell r="C1140" t="str">
            <v>FFBQ(h)</v>
          </cell>
          <cell r="D1140">
            <v>39213</v>
          </cell>
          <cell r="E1140">
            <v>39218</v>
          </cell>
          <cell r="F1140" t="str">
            <v>P</v>
          </cell>
          <cell r="G1140">
            <v>57000</v>
          </cell>
          <cell r="H1140">
            <v>35.399122807017541</v>
          </cell>
          <cell r="I1140">
            <v>2017750</v>
          </cell>
          <cell r="J1140">
            <v>403.55</v>
          </cell>
          <cell r="K1140">
            <v>2018153.55</v>
          </cell>
          <cell r="L1140">
            <v>0</v>
          </cell>
          <cell r="M1140">
            <v>3026.63</v>
          </cell>
          <cell r="N1140">
            <v>35.459301403508768</v>
          </cell>
          <cell r="O1140">
            <v>2021180.18</v>
          </cell>
          <cell r="P1140">
            <v>2021180.18</v>
          </cell>
          <cell r="Q1140">
            <v>0</v>
          </cell>
          <cell r="R1140" t="str">
            <v>FCEL</v>
          </cell>
          <cell r="S1140" t="str">
            <v>May</v>
          </cell>
        </row>
        <row r="1141">
          <cell r="A1141">
            <v>835</v>
          </cell>
          <cell r="B1141">
            <v>1631</v>
          </cell>
          <cell r="C1141" t="str">
            <v>FFBQ(h)</v>
          </cell>
          <cell r="D1141">
            <v>39213</v>
          </cell>
          <cell r="E1141">
            <v>39218</v>
          </cell>
          <cell r="F1141" t="str">
            <v>P</v>
          </cell>
          <cell r="G1141">
            <v>25000</v>
          </cell>
          <cell r="H1141">
            <v>35.65</v>
          </cell>
          <cell r="I1141">
            <v>891250</v>
          </cell>
          <cell r="J1141">
            <v>178.25</v>
          </cell>
          <cell r="K1141">
            <v>891428.25</v>
          </cell>
          <cell r="L1141">
            <v>0</v>
          </cell>
          <cell r="M1141">
            <v>1336.875</v>
          </cell>
          <cell r="N1141">
            <v>35.710605000000001</v>
          </cell>
          <cell r="O1141">
            <v>892765.125</v>
          </cell>
          <cell r="P1141">
            <v>892765.125</v>
          </cell>
          <cell r="Q1141">
            <v>0</v>
          </cell>
          <cell r="R1141" t="str">
            <v>Live</v>
          </cell>
          <cell r="S1141" t="str">
            <v>May</v>
          </cell>
        </row>
        <row r="1142">
          <cell r="A1142">
            <v>836</v>
          </cell>
          <cell r="B1142">
            <v>1622</v>
          </cell>
          <cell r="C1142" t="str">
            <v>engro(H)</v>
          </cell>
          <cell r="D1142">
            <v>39213</v>
          </cell>
          <cell r="E1142">
            <v>39218</v>
          </cell>
          <cell r="F1142" t="str">
            <v>S</v>
          </cell>
          <cell r="G1142">
            <v>-15000</v>
          </cell>
          <cell r="H1142">
            <v>-211</v>
          </cell>
          <cell r="I1142">
            <v>-3165000</v>
          </cell>
          <cell r="J1142">
            <v>316.5</v>
          </cell>
          <cell r="K1142">
            <v>-3164683.5</v>
          </cell>
          <cell r="L1142">
            <v>0</v>
          </cell>
          <cell r="M1142">
            <v>3165</v>
          </cell>
          <cell r="N1142">
            <v>211</v>
          </cell>
          <cell r="O1142">
            <v>-3165000</v>
          </cell>
          <cell r="P1142">
            <v>-3134808</v>
          </cell>
          <cell r="Q1142">
            <v>30192</v>
          </cell>
          <cell r="R1142" t="str">
            <v>Fne</v>
          </cell>
          <cell r="S1142" t="str">
            <v>May</v>
          </cell>
        </row>
        <row r="1143">
          <cell r="A1143">
            <v>837</v>
          </cell>
          <cell r="B1143">
            <v>1636</v>
          </cell>
          <cell r="C1143" t="str">
            <v>engro(H)</v>
          </cell>
          <cell r="D1143">
            <v>39216</v>
          </cell>
          <cell r="E1143">
            <v>39219</v>
          </cell>
          <cell r="F1143" t="str">
            <v>P</v>
          </cell>
          <cell r="G1143">
            <v>15000</v>
          </cell>
          <cell r="H1143">
            <v>206</v>
          </cell>
          <cell r="I1143">
            <v>3090000</v>
          </cell>
          <cell r="J1143">
            <v>618</v>
          </cell>
          <cell r="K1143">
            <v>3090618</v>
          </cell>
          <cell r="L1143">
            <v>0</v>
          </cell>
          <cell r="N1143">
            <v>206.0412</v>
          </cell>
          <cell r="O1143">
            <v>3090618</v>
          </cell>
          <cell r="P1143">
            <v>3090618</v>
          </cell>
          <cell r="Q1143">
            <v>0</v>
          </cell>
          <cell r="R1143" t="str">
            <v>FCEL</v>
          </cell>
          <cell r="S1143" t="str">
            <v>May</v>
          </cell>
        </row>
        <row r="1144">
          <cell r="A1144">
            <v>838</v>
          </cell>
          <cell r="B1144">
            <v>1639</v>
          </cell>
          <cell r="C1144" t="str">
            <v>ABL(H)</v>
          </cell>
          <cell r="D1144">
            <v>39216</v>
          </cell>
          <cell r="E1144">
            <v>39219</v>
          </cell>
          <cell r="F1144" t="str">
            <v>P</v>
          </cell>
          <cell r="G1144">
            <v>60400</v>
          </cell>
          <cell r="H1144">
            <v>107.37880794701987</v>
          </cell>
          <cell r="I1144">
            <v>6485680</v>
          </cell>
          <cell r="J1144">
            <v>1297.136</v>
          </cell>
          <cell r="K1144">
            <v>6486977.1359999999</v>
          </cell>
          <cell r="L1144">
            <v>0</v>
          </cell>
          <cell r="M1144">
            <v>12971.36</v>
          </cell>
          <cell r="N1144">
            <v>107.61504132450331</v>
          </cell>
          <cell r="O1144">
            <v>6499948.4960000003</v>
          </cell>
          <cell r="P1144">
            <v>6499948.4960000003</v>
          </cell>
          <cell r="Q1144">
            <v>0</v>
          </cell>
          <cell r="R1144" t="str">
            <v>AHL</v>
          </cell>
          <cell r="S1144" t="str">
            <v>May</v>
          </cell>
        </row>
        <row r="1145">
          <cell r="A1145">
            <v>839</v>
          </cell>
          <cell r="B1145">
            <v>1634</v>
          </cell>
          <cell r="C1145" t="str">
            <v>ABL(H)</v>
          </cell>
          <cell r="D1145">
            <v>39216</v>
          </cell>
          <cell r="E1145">
            <v>39219</v>
          </cell>
          <cell r="F1145" t="str">
            <v>P</v>
          </cell>
          <cell r="G1145">
            <v>30700</v>
          </cell>
          <cell r="H1145">
            <v>107.35065146579805</v>
          </cell>
          <cell r="I1145">
            <v>3295665</v>
          </cell>
          <cell r="J1145">
            <v>659.13300000000004</v>
          </cell>
          <cell r="K1145">
            <v>3296324.1329999999</v>
          </cell>
          <cell r="L1145">
            <v>0</v>
          </cell>
          <cell r="M1145">
            <v>3295.67</v>
          </cell>
          <cell r="N1145">
            <v>107.47947241042344</v>
          </cell>
          <cell r="O1145">
            <v>3299619.8029999998</v>
          </cell>
          <cell r="P1145">
            <v>3299619.8029999998</v>
          </cell>
          <cell r="Q1145">
            <v>0</v>
          </cell>
          <cell r="R1145" t="str">
            <v>FNE</v>
          </cell>
          <cell r="S1145" t="str">
            <v>May</v>
          </cell>
        </row>
        <row r="1146">
          <cell r="A1146">
            <v>840</v>
          </cell>
          <cell r="B1146">
            <v>1634</v>
          </cell>
          <cell r="C1146" t="str">
            <v>PPL(H)</v>
          </cell>
          <cell r="D1146">
            <v>39216</v>
          </cell>
          <cell r="E1146">
            <v>39219</v>
          </cell>
          <cell r="F1146" t="str">
            <v>P</v>
          </cell>
          <cell r="G1146">
            <v>50000</v>
          </cell>
          <cell r="H1146">
            <v>253.18440000000001</v>
          </cell>
          <cell r="I1146">
            <v>12659220</v>
          </cell>
          <cell r="J1146">
            <v>2531.8440000000001</v>
          </cell>
          <cell r="K1146">
            <v>12661751.844000001</v>
          </cell>
          <cell r="L1146">
            <v>0</v>
          </cell>
          <cell r="M1146">
            <v>12659.220000000671</v>
          </cell>
          <cell r="N1146">
            <v>253.48822128000003</v>
          </cell>
          <cell r="O1146">
            <v>12674411.064000001</v>
          </cell>
          <cell r="P1146">
            <v>12674411.064000001</v>
          </cell>
          <cell r="Q1146">
            <v>0</v>
          </cell>
          <cell r="R1146" t="str">
            <v>FNE</v>
          </cell>
          <cell r="S1146" t="str">
            <v>May</v>
          </cell>
        </row>
        <row r="1147">
          <cell r="A1147">
            <v>841</v>
          </cell>
          <cell r="B1147">
            <v>1642</v>
          </cell>
          <cell r="C1147" t="str">
            <v>DGKC(h)</v>
          </cell>
          <cell r="D1147">
            <v>39216</v>
          </cell>
          <cell r="E1147">
            <v>39219</v>
          </cell>
          <cell r="F1147" t="str">
            <v>P</v>
          </cell>
          <cell r="G1147">
            <v>25000</v>
          </cell>
          <cell r="H1147">
            <v>99.25</v>
          </cell>
          <cell r="I1147">
            <v>2481250</v>
          </cell>
          <cell r="J1147">
            <v>496.25</v>
          </cell>
          <cell r="K1147">
            <v>2481746.25</v>
          </cell>
          <cell r="L1147">
            <v>0</v>
          </cell>
          <cell r="M1147">
            <v>3722.5</v>
          </cell>
          <cell r="N1147">
            <v>99.418750000000003</v>
          </cell>
          <cell r="O1147">
            <v>2485468.75</v>
          </cell>
          <cell r="P1147">
            <v>2485468.75</v>
          </cell>
          <cell r="Q1147">
            <v>0</v>
          </cell>
          <cell r="R1147" t="str">
            <v>Orix</v>
          </cell>
          <cell r="S1147" t="str">
            <v>May</v>
          </cell>
        </row>
        <row r="1148">
          <cell r="A1148">
            <v>842</v>
          </cell>
          <cell r="B1148">
            <v>1643</v>
          </cell>
          <cell r="C1148" t="str">
            <v>PPF</v>
          </cell>
          <cell r="D1148">
            <v>39216</v>
          </cell>
          <cell r="E1148">
            <v>39219</v>
          </cell>
          <cell r="F1148" t="str">
            <v>P</v>
          </cell>
          <cell r="G1148">
            <v>39500</v>
          </cell>
          <cell r="H1148">
            <v>12.95</v>
          </cell>
          <cell r="I1148">
            <v>511525</v>
          </cell>
          <cell r="J1148">
            <v>102.30500000000001</v>
          </cell>
          <cell r="K1148">
            <v>511627.30499999999</v>
          </cell>
          <cell r="L1148">
            <v>0</v>
          </cell>
          <cell r="M1148">
            <v>767.90000000002328</v>
          </cell>
          <cell r="N1148">
            <v>12.972030506329114</v>
          </cell>
          <cell r="O1148">
            <v>512395.20500000002</v>
          </cell>
          <cell r="P1148">
            <v>512395.20500000002</v>
          </cell>
          <cell r="Q1148">
            <v>0</v>
          </cell>
          <cell r="R1148" t="str">
            <v>Orix</v>
          </cell>
          <cell r="S1148" t="str">
            <v>May</v>
          </cell>
        </row>
        <row r="1149">
          <cell r="A1149">
            <v>843</v>
          </cell>
          <cell r="B1149">
            <v>1640</v>
          </cell>
          <cell r="C1149" t="str">
            <v>PPL(H)</v>
          </cell>
          <cell r="D1149">
            <v>39216</v>
          </cell>
          <cell r="E1149">
            <v>39219</v>
          </cell>
          <cell r="F1149" t="str">
            <v>P</v>
          </cell>
          <cell r="G1149">
            <v>25000</v>
          </cell>
          <cell r="H1149">
            <v>252.89</v>
          </cell>
          <cell r="I1149">
            <v>6322250</v>
          </cell>
          <cell r="J1149">
            <v>1264.45</v>
          </cell>
          <cell r="K1149">
            <v>6323514.4500000002</v>
          </cell>
          <cell r="L1149">
            <v>0</v>
          </cell>
          <cell r="M1149">
            <v>6322.25</v>
          </cell>
          <cell r="N1149">
            <v>253.193468</v>
          </cell>
          <cell r="O1149">
            <v>6329836.7000000002</v>
          </cell>
          <cell r="P1149">
            <v>6329836.7000000002</v>
          </cell>
          <cell r="Q1149">
            <v>0</v>
          </cell>
          <cell r="R1149" t="str">
            <v>FCEL</v>
          </cell>
          <cell r="S1149" t="str">
            <v>May</v>
          </cell>
        </row>
        <row r="1150">
          <cell r="A1150">
            <v>844</v>
          </cell>
          <cell r="B1150">
            <v>1641</v>
          </cell>
          <cell r="C1150" t="str">
            <v>PSAF</v>
          </cell>
          <cell r="D1150">
            <v>39216</v>
          </cell>
          <cell r="E1150">
            <v>39219</v>
          </cell>
          <cell r="F1150" t="str">
            <v>P</v>
          </cell>
          <cell r="G1150">
            <v>2000</v>
          </cell>
          <cell r="H1150">
            <v>9</v>
          </cell>
          <cell r="I1150">
            <v>18000</v>
          </cell>
          <cell r="J1150">
            <v>3.6</v>
          </cell>
          <cell r="K1150">
            <v>18003.599999999999</v>
          </cell>
          <cell r="L1150">
            <v>0</v>
          </cell>
          <cell r="M1150">
            <v>27</v>
          </cell>
          <cell r="N1150">
            <v>9.0152999999999999</v>
          </cell>
          <cell r="O1150">
            <v>18030.599999999999</v>
          </cell>
          <cell r="P1150">
            <v>18030.599999999999</v>
          </cell>
          <cell r="Q1150">
            <v>0</v>
          </cell>
          <cell r="R1150" t="str">
            <v>FCEL</v>
          </cell>
          <cell r="S1150" t="str">
            <v>May</v>
          </cell>
        </row>
        <row r="1151">
          <cell r="A1151">
            <v>845</v>
          </cell>
          <cell r="B1151">
            <v>1638</v>
          </cell>
          <cell r="C1151" t="str">
            <v>engro</v>
          </cell>
          <cell r="D1151">
            <v>39216</v>
          </cell>
          <cell r="E1151">
            <v>39219</v>
          </cell>
          <cell r="F1151" t="str">
            <v>S</v>
          </cell>
          <cell r="G1151">
            <v>-60000</v>
          </cell>
          <cell r="H1151">
            <v>-211.42766666666665</v>
          </cell>
          <cell r="I1151">
            <v>-12685660</v>
          </cell>
          <cell r="J1151">
            <v>1268.566</v>
          </cell>
          <cell r="K1151">
            <v>-12684391.434</v>
          </cell>
          <cell r="L1151">
            <v>0</v>
          </cell>
          <cell r="M1151">
            <v>13954.230000000447</v>
          </cell>
          <cell r="N1151">
            <v>211.42766666666665</v>
          </cell>
          <cell r="O1151">
            <v>-12685660</v>
          </cell>
          <cell r="P1151">
            <v>-12264901.789999999</v>
          </cell>
          <cell r="Q1151">
            <v>420758.21000000089</v>
          </cell>
          <cell r="R1151" t="str">
            <v>akd</v>
          </cell>
          <cell r="S1151" t="str">
            <v>May</v>
          </cell>
        </row>
        <row r="1152">
          <cell r="A1152">
            <v>846</v>
          </cell>
          <cell r="B1152">
            <v>1637</v>
          </cell>
          <cell r="C1152" t="str">
            <v>engro(H)</v>
          </cell>
          <cell r="D1152">
            <v>39216</v>
          </cell>
          <cell r="E1152">
            <v>39219</v>
          </cell>
          <cell r="F1152" t="str">
            <v>S</v>
          </cell>
          <cell r="G1152">
            <v>-30000</v>
          </cell>
          <cell r="H1152">
            <v>-218.16666666666666</v>
          </cell>
          <cell r="I1152">
            <v>-6545000</v>
          </cell>
          <cell r="J1152">
            <v>654.5</v>
          </cell>
          <cell r="K1152">
            <v>-6544345.5</v>
          </cell>
          <cell r="L1152">
            <v>0</v>
          </cell>
          <cell r="M1152">
            <v>13090</v>
          </cell>
          <cell r="N1152">
            <v>218.16666666666666</v>
          </cell>
          <cell r="O1152">
            <v>-6545000</v>
          </cell>
          <cell r="P1152">
            <v>-6225427</v>
          </cell>
          <cell r="Q1152">
            <v>319573</v>
          </cell>
          <cell r="R1152" t="str">
            <v>AHL</v>
          </cell>
          <cell r="S1152" t="str">
            <v>May</v>
          </cell>
        </row>
        <row r="1153">
          <cell r="A1153">
            <v>847</v>
          </cell>
          <cell r="B1153">
            <v>1662</v>
          </cell>
          <cell r="C1153" t="str">
            <v>ppl(H)</v>
          </cell>
          <cell r="D1153">
            <v>39217</v>
          </cell>
          <cell r="E1153">
            <v>39220</v>
          </cell>
          <cell r="F1153" t="str">
            <v>P</v>
          </cell>
          <cell r="G1153">
            <v>15000</v>
          </cell>
          <cell r="H1153">
            <v>254.5</v>
          </cell>
          <cell r="I1153">
            <v>3817500</v>
          </cell>
          <cell r="J1153">
            <v>763.5</v>
          </cell>
          <cell r="K1153">
            <v>3818263.5</v>
          </cell>
          <cell r="L1153">
            <v>0</v>
          </cell>
          <cell r="M1153">
            <v>3817.5</v>
          </cell>
          <cell r="N1153">
            <v>254.80539999999999</v>
          </cell>
          <cell r="O1153">
            <v>3822081</v>
          </cell>
          <cell r="P1153">
            <v>3822081</v>
          </cell>
          <cell r="Q1153">
            <v>0</v>
          </cell>
          <cell r="R1153" t="str">
            <v>SCS</v>
          </cell>
          <cell r="S1153" t="str">
            <v>May</v>
          </cell>
        </row>
        <row r="1154">
          <cell r="A1154">
            <v>848</v>
          </cell>
          <cell r="B1154">
            <v>1661</v>
          </cell>
          <cell r="C1154" t="str">
            <v>ABL(H)</v>
          </cell>
          <cell r="D1154">
            <v>39217</v>
          </cell>
          <cell r="E1154">
            <v>39220</v>
          </cell>
          <cell r="F1154" t="str">
            <v>P</v>
          </cell>
          <cell r="G1154">
            <v>5000</v>
          </cell>
          <cell r="H1154">
            <v>107.5</v>
          </cell>
          <cell r="I1154">
            <v>537500</v>
          </cell>
          <cell r="J1154">
            <v>107.5</v>
          </cell>
          <cell r="K1154">
            <v>537607.5</v>
          </cell>
          <cell r="L1154">
            <v>0</v>
          </cell>
          <cell r="M1154">
            <v>537.5</v>
          </cell>
          <cell r="N1154">
            <v>107.629</v>
          </cell>
          <cell r="O1154">
            <v>538145</v>
          </cell>
          <cell r="P1154">
            <v>538145</v>
          </cell>
          <cell r="Q1154">
            <v>0</v>
          </cell>
          <cell r="R1154" t="str">
            <v>SCS</v>
          </cell>
          <cell r="S1154" t="str">
            <v>May</v>
          </cell>
        </row>
        <row r="1155">
          <cell r="A1155">
            <v>849</v>
          </cell>
          <cell r="B1155">
            <v>1656</v>
          </cell>
          <cell r="C1155" t="str">
            <v>DGKC(h)</v>
          </cell>
          <cell r="D1155">
            <v>39217</v>
          </cell>
          <cell r="E1155">
            <v>39220</v>
          </cell>
          <cell r="F1155" t="str">
            <v>P</v>
          </cell>
          <cell r="G1155">
            <v>80000</v>
          </cell>
          <cell r="H1155">
            <v>98.542937499999994</v>
          </cell>
          <cell r="I1155">
            <v>7883435</v>
          </cell>
          <cell r="J1155">
            <v>1576.6870000000001</v>
          </cell>
          <cell r="K1155">
            <v>7885011.6869999999</v>
          </cell>
          <cell r="L1155">
            <v>0</v>
          </cell>
          <cell r="M1155">
            <v>10338.23</v>
          </cell>
          <cell r="N1155">
            <v>98.691873962500011</v>
          </cell>
          <cell r="O1155">
            <v>7895349.9170000004</v>
          </cell>
          <cell r="P1155">
            <v>7895349.9170000004</v>
          </cell>
          <cell r="Q1155">
            <v>0</v>
          </cell>
          <cell r="R1155" t="str">
            <v>orix</v>
          </cell>
          <cell r="S1155" t="str">
            <v>May</v>
          </cell>
        </row>
        <row r="1156">
          <cell r="A1156">
            <v>850</v>
          </cell>
          <cell r="B1156">
            <v>1658</v>
          </cell>
          <cell r="C1156" t="str">
            <v>ppf</v>
          </cell>
          <cell r="D1156">
            <v>39217</v>
          </cell>
          <cell r="E1156">
            <v>39220</v>
          </cell>
          <cell r="F1156" t="str">
            <v>P</v>
          </cell>
          <cell r="G1156">
            <v>2500</v>
          </cell>
          <cell r="H1156">
            <v>12.85</v>
          </cell>
          <cell r="I1156">
            <v>32125</v>
          </cell>
          <cell r="J1156">
            <v>6.4250000000000007</v>
          </cell>
          <cell r="K1156">
            <v>32131.424999999999</v>
          </cell>
          <cell r="L1156">
            <v>0</v>
          </cell>
          <cell r="M1156">
            <v>48.25</v>
          </cell>
          <cell r="N1156">
            <v>12.871869999999999</v>
          </cell>
          <cell r="O1156">
            <v>32179.674999999999</v>
          </cell>
          <cell r="P1156">
            <v>32179.674999999999</v>
          </cell>
          <cell r="Q1156">
            <v>0</v>
          </cell>
          <cell r="R1156" t="str">
            <v>orix</v>
          </cell>
          <cell r="S1156" t="str">
            <v>May</v>
          </cell>
        </row>
        <row r="1157">
          <cell r="A1157">
            <v>851</v>
          </cell>
          <cell r="B1157">
            <v>1666</v>
          </cell>
          <cell r="C1157" t="str">
            <v>ppl(H)</v>
          </cell>
          <cell r="D1157">
            <v>39217</v>
          </cell>
          <cell r="E1157">
            <v>39220</v>
          </cell>
          <cell r="F1157" t="str">
            <v>P</v>
          </cell>
          <cell r="G1157">
            <v>15000</v>
          </cell>
          <cell r="H1157">
            <v>256</v>
          </cell>
          <cell r="I1157">
            <v>3840000</v>
          </cell>
          <cell r="J1157">
            <v>768</v>
          </cell>
          <cell r="K1157">
            <v>3840768</v>
          </cell>
          <cell r="L1157">
            <v>0</v>
          </cell>
          <cell r="M1157">
            <v>3840</v>
          </cell>
          <cell r="N1157">
            <v>256.30720000000002</v>
          </cell>
          <cell r="O1157">
            <v>3844608</v>
          </cell>
          <cell r="P1157">
            <v>3844608</v>
          </cell>
          <cell r="Q1157">
            <v>0</v>
          </cell>
          <cell r="R1157" t="str">
            <v>js</v>
          </cell>
          <cell r="S1157" t="str">
            <v>May</v>
          </cell>
        </row>
        <row r="1158">
          <cell r="A1158">
            <v>852</v>
          </cell>
          <cell r="B1158">
            <v>1664</v>
          </cell>
          <cell r="C1158" t="str">
            <v>ppl(H)</v>
          </cell>
          <cell r="D1158">
            <v>39217</v>
          </cell>
          <cell r="E1158">
            <v>39220</v>
          </cell>
          <cell r="F1158" t="str">
            <v>P</v>
          </cell>
          <cell r="G1158">
            <v>20000</v>
          </cell>
          <cell r="H1158">
            <v>254.04750000000001</v>
          </cell>
          <cell r="I1158">
            <v>5080950</v>
          </cell>
          <cell r="J1158">
            <v>1016.19</v>
          </cell>
          <cell r="K1158">
            <v>5081966.1900000004</v>
          </cell>
          <cell r="L1158">
            <v>0</v>
          </cell>
          <cell r="M1158">
            <v>0</v>
          </cell>
          <cell r="N1158">
            <v>254.09830950000003</v>
          </cell>
          <cell r="O1158">
            <v>5081966.1900000004</v>
          </cell>
          <cell r="P1158">
            <v>5081966.1900000004</v>
          </cell>
          <cell r="Q1158">
            <v>0</v>
          </cell>
          <cell r="R1158" t="str">
            <v>fne</v>
          </cell>
          <cell r="S1158" t="str">
            <v>May</v>
          </cell>
        </row>
        <row r="1159">
          <cell r="A1159">
            <v>853</v>
          </cell>
          <cell r="B1159">
            <v>1663</v>
          </cell>
          <cell r="C1159" t="str">
            <v>psaf</v>
          </cell>
          <cell r="D1159">
            <v>39217</v>
          </cell>
          <cell r="E1159">
            <v>39220</v>
          </cell>
          <cell r="F1159" t="str">
            <v>P</v>
          </cell>
          <cell r="G1159">
            <v>1000</v>
          </cell>
          <cell r="H1159">
            <v>9.3000000000000007</v>
          </cell>
          <cell r="I1159">
            <v>9300</v>
          </cell>
          <cell r="J1159">
            <v>1.86</v>
          </cell>
          <cell r="K1159">
            <v>9301.86</v>
          </cell>
          <cell r="L1159">
            <v>0</v>
          </cell>
          <cell r="M1159">
            <v>50</v>
          </cell>
          <cell r="N1159">
            <v>9.3518600000000003</v>
          </cell>
          <cell r="O1159">
            <v>9351.86</v>
          </cell>
          <cell r="P1159">
            <v>9351.86</v>
          </cell>
          <cell r="Q1159">
            <v>0</v>
          </cell>
          <cell r="R1159" t="str">
            <v>ifsl</v>
          </cell>
          <cell r="S1159" t="str">
            <v>may</v>
          </cell>
        </row>
        <row r="1160">
          <cell r="A1160">
            <v>854</v>
          </cell>
          <cell r="B1160">
            <v>1659</v>
          </cell>
          <cell r="C1160" t="str">
            <v>ABL(H)</v>
          </cell>
          <cell r="D1160">
            <v>39217</v>
          </cell>
          <cell r="E1160">
            <v>39220</v>
          </cell>
          <cell r="F1160" t="str">
            <v>P</v>
          </cell>
          <cell r="G1160">
            <v>10000</v>
          </cell>
          <cell r="H1160">
            <v>107.625</v>
          </cell>
          <cell r="I1160">
            <v>1076250</v>
          </cell>
          <cell r="J1160">
            <v>215.25</v>
          </cell>
          <cell r="K1160">
            <v>1076465.25</v>
          </cell>
          <cell r="L1160">
            <v>0</v>
          </cell>
          <cell r="M1160">
            <v>1041.5</v>
          </cell>
          <cell r="N1160">
            <v>107.750675</v>
          </cell>
          <cell r="O1160">
            <v>1077506.75</v>
          </cell>
          <cell r="P1160">
            <v>1077506.75</v>
          </cell>
          <cell r="Q1160">
            <v>0</v>
          </cell>
          <cell r="R1160" t="str">
            <v>GSL</v>
          </cell>
          <cell r="S1160" t="str">
            <v>may</v>
          </cell>
        </row>
        <row r="1161">
          <cell r="A1161">
            <v>855</v>
          </cell>
          <cell r="B1161">
            <v>1657</v>
          </cell>
          <cell r="C1161" t="str">
            <v>DGKC(h)</v>
          </cell>
          <cell r="D1161">
            <v>39217</v>
          </cell>
          <cell r="E1161">
            <v>39220</v>
          </cell>
          <cell r="F1161" t="str">
            <v>S</v>
          </cell>
          <cell r="G1161">
            <v>-10000</v>
          </cell>
          <cell r="H1161">
            <v>-100.5</v>
          </cell>
          <cell r="I1161">
            <v>-1005000</v>
          </cell>
          <cell r="J1161">
            <v>100.5</v>
          </cell>
          <cell r="K1161">
            <v>-1004899.5</v>
          </cell>
          <cell r="L1161">
            <v>0</v>
          </cell>
          <cell r="M1161">
            <v>1005</v>
          </cell>
          <cell r="N1161">
            <v>100.5</v>
          </cell>
          <cell r="O1161">
            <v>-1005000</v>
          </cell>
          <cell r="P1161">
            <v>-988649</v>
          </cell>
          <cell r="Q1161">
            <v>16351</v>
          </cell>
          <cell r="R1161" t="str">
            <v>ORIX</v>
          </cell>
          <cell r="S1161" t="str">
            <v>May</v>
          </cell>
        </row>
        <row r="1162">
          <cell r="A1162">
            <v>856</v>
          </cell>
          <cell r="B1162">
            <v>1669</v>
          </cell>
          <cell r="C1162" t="str">
            <v>ABL(H)</v>
          </cell>
          <cell r="D1162">
            <v>39217</v>
          </cell>
          <cell r="E1162">
            <v>39220</v>
          </cell>
          <cell r="F1162" t="str">
            <v>S</v>
          </cell>
          <cell r="G1162">
            <v>-5000</v>
          </cell>
          <cell r="H1162">
            <v>-110</v>
          </cell>
          <cell r="I1162">
            <v>-550000</v>
          </cell>
          <cell r="J1162">
            <v>55</v>
          </cell>
          <cell r="K1162">
            <v>-549945</v>
          </cell>
          <cell r="L1162">
            <v>0</v>
          </cell>
          <cell r="N1162">
            <v>110</v>
          </cell>
          <cell r="O1162">
            <v>-550000</v>
          </cell>
          <cell r="P1162">
            <v>-537946.5</v>
          </cell>
          <cell r="Q1162">
            <v>12053.5</v>
          </cell>
          <cell r="R1162" t="str">
            <v>GLOBAL</v>
          </cell>
          <cell r="S1162" t="str">
            <v>May</v>
          </cell>
        </row>
        <row r="1163">
          <cell r="A1163">
            <v>857</v>
          </cell>
          <cell r="B1163">
            <v>1667</v>
          </cell>
          <cell r="C1163" t="str">
            <v>PPL(h)</v>
          </cell>
          <cell r="D1163">
            <v>39217</v>
          </cell>
          <cell r="E1163">
            <v>39220</v>
          </cell>
          <cell r="F1163" t="str">
            <v>S</v>
          </cell>
          <cell r="G1163">
            <v>-15000</v>
          </cell>
          <cell r="H1163">
            <v>-258</v>
          </cell>
          <cell r="I1163">
            <v>-3870000</v>
          </cell>
          <cell r="J1163">
            <v>387</v>
          </cell>
          <cell r="K1163">
            <v>-3869613</v>
          </cell>
          <cell r="L1163">
            <v>0</v>
          </cell>
          <cell r="M1163">
            <v>0</v>
          </cell>
          <cell r="N1163">
            <v>258</v>
          </cell>
          <cell r="O1163">
            <v>-3870000</v>
          </cell>
          <cell r="P1163">
            <v>-3866988</v>
          </cell>
          <cell r="Q1163">
            <v>3012</v>
          </cell>
          <cell r="R1163" t="str">
            <v>JS</v>
          </cell>
          <cell r="S1163" t="str">
            <v>May</v>
          </cell>
        </row>
        <row r="1164">
          <cell r="A1164">
            <v>858</v>
          </cell>
          <cell r="B1164">
            <v>1665</v>
          </cell>
          <cell r="C1164" t="str">
            <v>PPL(h)</v>
          </cell>
          <cell r="D1164">
            <v>39217</v>
          </cell>
          <cell r="E1164">
            <v>39220</v>
          </cell>
          <cell r="F1164" t="str">
            <v>S</v>
          </cell>
          <cell r="G1164">
            <v>-20000</v>
          </cell>
          <cell r="H1164">
            <v>-256.5</v>
          </cell>
          <cell r="I1164">
            <v>-5130000</v>
          </cell>
          <cell r="J1164">
            <v>513</v>
          </cell>
          <cell r="K1164">
            <v>-5129487</v>
          </cell>
          <cell r="L1164">
            <v>0</v>
          </cell>
          <cell r="M1164">
            <v>5130</v>
          </cell>
          <cell r="N1164">
            <v>256.5</v>
          </cell>
          <cell r="O1164">
            <v>-5130000</v>
          </cell>
          <cell r="P1164">
            <v>-5155984</v>
          </cell>
          <cell r="Q1164">
            <v>-25984</v>
          </cell>
          <cell r="R1164" t="str">
            <v>FNE</v>
          </cell>
          <cell r="S1164" t="str">
            <v>May</v>
          </cell>
        </row>
        <row r="1165">
          <cell r="A1165">
            <v>859</v>
          </cell>
          <cell r="B1165">
            <v>1702</v>
          </cell>
          <cell r="C1165" t="str">
            <v>nbp(H)</v>
          </cell>
          <cell r="D1165">
            <v>39218</v>
          </cell>
          <cell r="E1165">
            <v>39223</v>
          </cell>
          <cell r="F1165" t="str">
            <v>P</v>
          </cell>
          <cell r="G1165">
            <v>40000</v>
          </cell>
          <cell r="H1165">
            <v>239.26249999999999</v>
          </cell>
          <cell r="I1165">
            <v>9570500</v>
          </cell>
          <cell r="J1165">
            <v>1914.1000000000001</v>
          </cell>
          <cell r="K1165">
            <v>9572414.0999999996</v>
          </cell>
          <cell r="L1165">
            <v>0</v>
          </cell>
          <cell r="M1165">
            <v>9570.5</v>
          </cell>
          <cell r="N1165">
            <v>239.54961499999999</v>
          </cell>
          <cell r="O1165">
            <v>9581984.5999999996</v>
          </cell>
          <cell r="P1165">
            <v>9581984.5999999996</v>
          </cell>
          <cell r="Q1165">
            <v>0</v>
          </cell>
          <cell r="R1165" t="str">
            <v>fne</v>
          </cell>
          <cell r="S1165" t="str">
            <v>may</v>
          </cell>
        </row>
        <row r="1166">
          <cell r="A1166">
            <v>860</v>
          </cell>
          <cell r="B1166">
            <v>1700</v>
          </cell>
          <cell r="C1166" t="str">
            <v>engro(H)</v>
          </cell>
          <cell r="D1166">
            <v>39218</v>
          </cell>
          <cell r="E1166">
            <v>39223</v>
          </cell>
          <cell r="F1166" t="str">
            <v>P</v>
          </cell>
          <cell r="G1166">
            <v>30000</v>
          </cell>
          <cell r="H1166">
            <v>210</v>
          </cell>
          <cell r="I1166">
            <v>6300000</v>
          </cell>
          <cell r="J1166">
            <v>1260</v>
          </cell>
          <cell r="K1166">
            <v>6301260</v>
          </cell>
          <cell r="L1166">
            <v>0</v>
          </cell>
          <cell r="M1166">
            <v>3150</v>
          </cell>
          <cell r="N1166">
            <v>210.14699999999999</v>
          </cell>
          <cell r="O1166">
            <v>6304410</v>
          </cell>
          <cell r="P1166">
            <v>6304410</v>
          </cell>
          <cell r="Q1166">
            <v>0</v>
          </cell>
          <cell r="R1166" t="str">
            <v>fne</v>
          </cell>
          <cell r="S1166" t="str">
            <v>may</v>
          </cell>
        </row>
        <row r="1167">
          <cell r="A1167">
            <v>861</v>
          </cell>
          <cell r="B1167">
            <v>1698</v>
          </cell>
          <cell r="C1167" t="str">
            <v>pol(H)</v>
          </cell>
          <cell r="D1167">
            <v>39218</v>
          </cell>
          <cell r="E1167">
            <v>39223</v>
          </cell>
          <cell r="F1167" t="str">
            <v>P</v>
          </cell>
          <cell r="G1167">
            <v>22800</v>
          </cell>
          <cell r="H1167">
            <v>338.87061403508773</v>
          </cell>
          <cell r="I1167">
            <v>7726250</v>
          </cell>
          <cell r="J1167">
            <v>1545.25</v>
          </cell>
          <cell r="K1167">
            <v>7727795.25</v>
          </cell>
          <cell r="L1167">
            <v>0</v>
          </cell>
          <cell r="M1167">
            <v>7726.64</v>
          </cell>
          <cell r="N1167">
            <v>339.27727587719295</v>
          </cell>
          <cell r="O1167">
            <v>7735521.8899999997</v>
          </cell>
          <cell r="P1167">
            <v>7735521.8899999997</v>
          </cell>
          <cell r="Q1167">
            <v>0</v>
          </cell>
          <cell r="R1167" t="str">
            <v>Atlas</v>
          </cell>
          <cell r="S1167" t="str">
            <v>may</v>
          </cell>
        </row>
        <row r="1168">
          <cell r="A1168">
            <v>862</v>
          </cell>
          <cell r="B1168">
            <v>1706</v>
          </cell>
          <cell r="C1168" t="str">
            <v>DGKC(h)</v>
          </cell>
          <cell r="D1168">
            <v>39218</v>
          </cell>
          <cell r="E1168">
            <v>39223</v>
          </cell>
          <cell r="F1168" t="str">
            <v>P</v>
          </cell>
          <cell r="G1168">
            <v>25000</v>
          </cell>
          <cell r="H1168">
            <v>97.05</v>
          </cell>
          <cell r="I1168">
            <v>2426250</v>
          </cell>
          <cell r="J1168">
            <v>485.25</v>
          </cell>
          <cell r="K1168">
            <v>2426735.25</v>
          </cell>
          <cell r="L1168">
            <v>0</v>
          </cell>
          <cell r="M1168">
            <v>3639.33</v>
          </cell>
          <cell r="N1168">
            <v>97.214983200000006</v>
          </cell>
          <cell r="O1168">
            <v>2430374.58</v>
          </cell>
          <cell r="P1168">
            <v>2430374.58</v>
          </cell>
          <cell r="Q1168">
            <v>0</v>
          </cell>
          <cell r="R1168" t="str">
            <v>growth</v>
          </cell>
          <cell r="S1168" t="str">
            <v>may</v>
          </cell>
        </row>
        <row r="1169">
          <cell r="A1169">
            <v>863</v>
          </cell>
          <cell r="B1169">
            <v>1706</v>
          </cell>
          <cell r="C1169" t="str">
            <v>ppl(H)</v>
          </cell>
          <cell r="D1169">
            <v>39218</v>
          </cell>
          <cell r="E1169">
            <v>39223</v>
          </cell>
          <cell r="F1169" t="str">
            <v>P</v>
          </cell>
          <cell r="G1169">
            <v>25000</v>
          </cell>
          <cell r="H1169">
            <v>254.5</v>
          </cell>
          <cell r="I1169">
            <v>6362500</v>
          </cell>
          <cell r="J1169">
            <v>1272.5</v>
          </cell>
          <cell r="K1169">
            <v>6363772.5</v>
          </cell>
          <cell r="L1169">
            <v>0</v>
          </cell>
          <cell r="N1169">
            <v>254.55090000000001</v>
          </cell>
          <cell r="O1169">
            <v>6363772.5</v>
          </cell>
          <cell r="P1169">
            <v>6363772.5</v>
          </cell>
          <cell r="Q1169">
            <v>0</v>
          </cell>
          <cell r="R1169" t="str">
            <v>growth</v>
          </cell>
          <cell r="S1169" t="str">
            <v>may</v>
          </cell>
        </row>
        <row r="1170">
          <cell r="A1170">
            <v>864</v>
          </cell>
          <cell r="B1170">
            <v>1704</v>
          </cell>
          <cell r="C1170" t="str">
            <v>ABL(H)</v>
          </cell>
          <cell r="D1170">
            <v>39218</v>
          </cell>
          <cell r="E1170">
            <v>39223</v>
          </cell>
          <cell r="F1170" t="str">
            <v>P</v>
          </cell>
          <cell r="G1170">
            <v>88400</v>
          </cell>
          <cell r="H1170">
            <v>105.79807692307692</v>
          </cell>
          <cell r="I1170">
            <v>9352550</v>
          </cell>
          <cell r="J1170">
            <v>1870.51</v>
          </cell>
          <cell r="K1170">
            <v>9354420.5099999998</v>
          </cell>
          <cell r="L1170">
            <v>0</v>
          </cell>
          <cell r="M1170">
            <v>9304.5</v>
          </cell>
          <cell r="N1170">
            <v>105.92449106334841</v>
          </cell>
          <cell r="O1170">
            <v>9363725.0099999998</v>
          </cell>
          <cell r="P1170">
            <v>9363725.0099999998</v>
          </cell>
          <cell r="Q1170">
            <v>0</v>
          </cell>
          <cell r="R1170" t="str">
            <v>ifsl</v>
          </cell>
          <cell r="S1170" t="str">
            <v>may</v>
          </cell>
        </row>
        <row r="1171">
          <cell r="A1171">
            <v>865</v>
          </cell>
          <cell r="B1171">
            <v>1703</v>
          </cell>
          <cell r="C1171" t="str">
            <v>pol(H)</v>
          </cell>
          <cell r="D1171">
            <v>39218</v>
          </cell>
          <cell r="E1171">
            <v>39223</v>
          </cell>
          <cell r="F1171" t="str">
            <v>P</v>
          </cell>
          <cell r="G1171">
            <v>79000</v>
          </cell>
          <cell r="H1171">
            <v>339.95367088607594</v>
          </cell>
          <cell r="I1171">
            <v>26856340</v>
          </cell>
          <cell r="J1171">
            <v>5371.268</v>
          </cell>
          <cell r="K1171">
            <v>26861711.267999999</v>
          </cell>
          <cell r="L1171">
            <v>0</v>
          </cell>
          <cell r="M1171">
            <v>26856.34</v>
          </cell>
          <cell r="N1171">
            <v>340.36161529113923</v>
          </cell>
          <cell r="O1171">
            <v>26888567.607999999</v>
          </cell>
          <cell r="P1171">
            <v>26888567.607999999</v>
          </cell>
          <cell r="Q1171">
            <v>0</v>
          </cell>
          <cell r="R1171" t="str">
            <v>fne</v>
          </cell>
          <cell r="S1171" t="str">
            <v>may</v>
          </cell>
        </row>
        <row r="1172">
          <cell r="A1172">
            <v>866</v>
          </cell>
          <cell r="B1172">
            <v>1709</v>
          </cell>
          <cell r="C1172" t="str">
            <v>acbl(H)</v>
          </cell>
          <cell r="D1172">
            <v>39218</v>
          </cell>
          <cell r="E1172">
            <v>39223</v>
          </cell>
          <cell r="F1172" t="str">
            <v>P</v>
          </cell>
          <cell r="G1172">
            <v>65000</v>
          </cell>
          <cell r="H1172">
            <v>89.442307692307693</v>
          </cell>
          <cell r="I1172">
            <v>5813750</v>
          </cell>
          <cell r="J1172">
            <v>1162.75</v>
          </cell>
          <cell r="K1172">
            <v>5814912.75</v>
          </cell>
          <cell r="L1172">
            <v>0</v>
          </cell>
          <cell r="M1172">
            <v>8722.5</v>
          </cell>
          <cell r="N1172">
            <v>89.594388461538458</v>
          </cell>
          <cell r="O1172">
            <v>5823635.25</v>
          </cell>
          <cell r="P1172">
            <v>5823635.25</v>
          </cell>
          <cell r="Q1172">
            <v>0</v>
          </cell>
          <cell r="R1172" t="str">
            <v>acm</v>
          </cell>
          <cell r="S1172" t="str">
            <v>may</v>
          </cell>
        </row>
        <row r="1173">
          <cell r="A1173">
            <v>867</v>
          </cell>
          <cell r="B1173">
            <v>1714</v>
          </cell>
          <cell r="C1173" t="str">
            <v>ppf</v>
          </cell>
          <cell r="D1173">
            <v>39218</v>
          </cell>
          <cell r="E1173">
            <v>39223</v>
          </cell>
          <cell r="F1173" t="str">
            <v>P</v>
          </cell>
          <cell r="G1173">
            <v>250000</v>
          </cell>
          <cell r="H1173">
            <v>12.8948</v>
          </cell>
          <cell r="I1173">
            <v>3223700</v>
          </cell>
          <cell r="J1173">
            <v>644.74</v>
          </cell>
          <cell r="K1173">
            <v>3224344.74</v>
          </cell>
          <cell r="L1173">
            <v>0</v>
          </cell>
          <cell r="M1173">
            <v>12500</v>
          </cell>
          <cell r="N1173">
            <v>12.947378960000002</v>
          </cell>
          <cell r="O1173">
            <v>3236844.74</v>
          </cell>
          <cell r="P1173">
            <v>3236844.74</v>
          </cell>
          <cell r="Q1173">
            <v>0</v>
          </cell>
          <cell r="R1173" t="str">
            <v>ahl</v>
          </cell>
          <cell r="S1173" t="str">
            <v>may</v>
          </cell>
        </row>
        <row r="1174">
          <cell r="A1174">
            <v>868</v>
          </cell>
          <cell r="B1174">
            <v>1699</v>
          </cell>
          <cell r="C1174" t="str">
            <v>pol(H)</v>
          </cell>
          <cell r="D1174">
            <v>39218</v>
          </cell>
          <cell r="E1174">
            <v>39223</v>
          </cell>
          <cell r="F1174" t="str">
            <v>P</v>
          </cell>
          <cell r="G1174">
            <v>22900</v>
          </cell>
          <cell r="H1174">
            <v>338.64192139737992</v>
          </cell>
          <cell r="I1174">
            <v>7754900</v>
          </cell>
          <cell r="J1174">
            <v>1550.98</v>
          </cell>
          <cell r="K1174">
            <v>7756450.9800000004</v>
          </cell>
          <cell r="L1174">
            <v>0</v>
          </cell>
          <cell r="M1174">
            <v>7705.1</v>
          </cell>
          <cell r="N1174">
            <v>339.0461170305677</v>
          </cell>
          <cell r="O1174">
            <v>7764156.0800000001</v>
          </cell>
          <cell r="P1174">
            <v>7764156.0800000001</v>
          </cell>
          <cell r="Q1174">
            <v>0</v>
          </cell>
          <cell r="R1174" t="str">
            <v>FOUNDATION</v>
          </cell>
          <cell r="S1174" t="str">
            <v>may</v>
          </cell>
        </row>
        <row r="1175">
          <cell r="A1175">
            <v>869</v>
          </cell>
          <cell r="B1175">
            <v>1712</v>
          </cell>
          <cell r="C1175" t="str">
            <v>DGKC(h)</v>
          </cell>
          <cell r="D1175">
            <v>39218</v>
          </cell>
          <cell r="E1175">
            <v>39223</v>
          </cell>
          <cell r="F1175" t="str">
            <v>P</v>
          </cell>
          <cell r="G1175">
            <v>10000</v>
          </cell>
          <cell r="H1175">
            <v>97.5</v>
          </cell>
          <cell r="I1175">
            <v>975000</v>
          </cell>
          <cell r="J1175">
            <v>195</v>
          </cell>
          <cell r="K1175">
            <v>975195</v>
          </cell>
          <cell r="L1175">
            <v>0</v>
          </cell>
          <cell r="M1175">
            <v>1463</v>
          </cell>
          <cell r="N1175">
            <v>97.665800000000004</v>
          </cell>
          <cell r="O1175">
            <v>976658</v>
          </cell>
          <cell r="P1175">
            <v>976658</v>
          </cell>
          <cell r="Q1175">
            <v>0</v>
          </cell>
          <cell r="R1175" t="str">
            <v>orix</v>
          </cell>
          <cell r="S1175" t="str">
            <v>may</v>
          </cell>
        </row>
        <row r="1176">
          <cell r="A1176">
            <v>870</v>
          </cell>
          <cell r="B1176">
            <v>1713</v>
          </cell>
          <cell r="C1176" t="str">
            <v>pol(H)</v>
          </cell>
          <cell r="D1176">
            <v>39218</v>
          </cell>
          <cell r="E1176">
            <v>39223</v>
          </cell>
          <cell r="F1176" t="str">
            <v>P</v>
          </cell>
          <cell r="G1176">
            <v>50000</v>
          </cell>
          <cell r="H1176">
            <v>339</v>
          </cell>
          <cell r="I1176">
            <v>16950000</v>
          </cell>
          <cell r="J1176">
            <v>3390</v>
          </cell>
          <cell r="K1176">
            <v>16953390</v>
          </cell>
          <cell r="L1176">
            <v>0</v>
          </cell>
          <cell r="M1176">
            <v>33900</v>
          </cell>
          <cell r="N1176">
            <v>339.74579999999997</v>
          </cell>
          <cell r="O1176">
            <v>16987290</v>
          </cell>
          <cell r="P1176">
            <v>16987290</v>
          </cell>
          <cell r="Q1176">
            <v>0</v>
          </cell>
          <cell r="R1176" t="str">
            <v>ahl</v>
          </cell>
          <cell r="S1176" t="str">
            <v>may</v>
          </cell>
        </row>
        <row r="1177">
          <cell r="A1177">
            <v>871</v>
          </cell>
          <cell r="B1177">
            <v>1710</v>
          </cell>
          <cell r="C1177" t="str">
            <v>PPL(h)</v>
          </cell>
          <cell r="D1177">
            <v>39218</v>
          </cell>
          <cell r="E1177">
            <v>39223</v>
          </cell>
          <cell r="F1177" t="str">
            <v>P</v>
          </cell>
          <cell r="G1177">
            <v>10000</v>
          </cell>
          <cell r="H1177">
            <v>253</v>
          </cell>
          <cell r="I1177">
            <v>2530000</v>
          </cell>
          <cell r="J1177">
            <v>506</v>
          </cell>
          <cell r="K1177">
            <v>2530506</v>
          </cell>
          <cell r="L1177">
            <v>0</v>
          </cell>
          <cell r="M1177">
            <v>2530</v>
          </cell>
          <cell r="N1177">
            <v>253.30359999999999</v>
          </cell>
          <cell r="O1177">
            <v>2533036</v>
          </cell>
          <cell r="P1177">
            <v>2533036</v>
          </cell>
          <cell r="Q1177">
            <v>0</v>
          </cell>
          <cell r="R1177" t="str">
            <v>SCS</v>
          </cell>
          <cell r="S1177" t="str">
            <v>may</v>
          </cell>
        </row>
        <row r="1178">
          <cell r="A1178">
            <v>872</v>
          </cell>
          <cell r="B1178">
            <v>1711</v>
          </cell>
          <cell r="C1178" t="str">
            <v>NBP(h)</v>
          </cell>
          <cell r="D1178">
            <v>39218</v>
          </cell>
          <cell r="E1178">
            <v>39223</v>
          </cell>
          <cell r="F1178" t="str">
            <v>P</v>
          </cell>
          <cell r="G1178">
            <v>10000</v>
          </cell>
          <cell r="H1178">
            <v>238.5</v>
          </cell>
          <cell r="I1178">
            <v>2385000</v>
          </cell>
          <cell r="J1178">
            <v>477</v>
          </cell>
          <cell r="K1178">
            <v>2385477</v>
          </cell>
          <cell r="L1178">
            <v>0</v>
          </cell>
          <cell r="M1178">
            <v>2385</v>
          </cell>
          <cell r="N1178">
            <v>238.78620000000001</v>
          </cell>
          <cell r="O1178">
            <v>2387862</v>
          </cell>
          <cell r="P1178">
            <v>2387862</v>
          </cell>
          <cell r="Q1178">
            <v>0</v>
          </cell>
          <cell r="R1178" t="str">
            <v>SCS</v>
          </cell>
          <cell r="S1178" t="str">
            <v>may</v>
          </cell>
        </row>
        <row r="1179">
          <cell r="A1179">
            <v>873</v>
          </cell>
          <cell r="B1179">
            <v>1701</v>
          </cell>
          <cell r="C1179" t="str">
            <v>ENGRO(h)</v>
          </cell>
          <cell r="D1179">
            <v>39217</v>
          </cell>
          <cell r="E1179">
            <v>39223</v>
          </cell>
          <cell r="F1179" t="str">
            <v>S</v>
          </cell>
          <cell r="G1179">
            <v>-15000</v>
          </cell>
          <cell r="H1179">
            <v>-212</v>
          </cell>
          <cell r="I1179">
            <v>-3180000</v>
          </cell>
          <cell r="J1179">
            <v>318</v>
          </cell>
          <cell r="K1179">
            <v>-3179682</v>
          </cell>
          <cell r="L1179">
            <v>0</v>
          </cell>
          <cell r="M1179">
            <v>3180</v>
          </cell>
          <cell r="N1179">
            <v>212</v>
          </cell>
          <cell r="O1179">
            <v>-3180000</v>
          </cell>
          <cell r="P1179">
            <v>-3152205</v>
          </cell>
          <cell r="Q1179">
            <v>27795</v>
          </cell>
          <cell r="R1179" t="str">
            <v>FNE</v>
          </cell>
          <cell r="S1179" t="str">
            <v>May</v>
          </cell>
        </row>
        <row r="1180">
          <cell r="A1180">
            <v>874</v>
          </cell>
          <cell r="B1180">
            <v>1705</v>
          </cell>
          <cell r="C1180" t="str">
            <v>ABL(H)</v>
          </cell>
          <cell r="D1180">
            <v>39217</v>
          </cell>
          <cell r="E1180">
            <v>39223</v>
          </cell>
          <cell r="F1180" t="str">
            <v>S</v>
          </cell>
          <cell r="G1180">
            <v>-15000</v>
          </cell>
          <cell r="H1180">
            <v>-108.33333333333333</v>
          </cell>
          <cell r="I1180">
            <v>-1625000</v>
          </cell>
          <cell r="J1180">
            <v>162.5</v>
          </cell>
          <cell r="K1180">
            <v>-1624837.5</v>
          </cell>
          <cell r="L1180">
            <v>0</v>
          </cell>
          <cell r="M1180">
            <v>0</v>
          </cell>
          <cell r="N1180">
            <v>108.33333333333333</v>
          </cell>
          <cell r="O1180">
            <v>-1625000</v>
          </cell>
          <cell r="P1180">
            <v>-1602190.5</v>
          </cell>
          <cell r="Q1180">
            <v>22809.5</v>
          </cell>
          <cell r="R1180" t="str">
            <v>IFSL</v>
          </cell>
          <cell r="S1180" t="str">
            <v>May</v>
          </cell>
        </row>
        <row r="1181">
          <cell r="A1181">
            <v>875</v>
          </cell>
          <cell r="B1181">
            <v>1708</v>
          </cell>
          <cell r="C1181" t="str">
            <v>PPL(h)</v>
          </cell>
          <cell r="D1181">
            <v>39217</v>
          </cell>
          <cell r="E1181">
            <v>39223</v>
          </cell>
          <cell r="F1181" t="str">
            <v>S</v>
          </cell>
          <cell r="G1181">
            <v>-25000</v>
          </cell>
          <cell r="H1181">
            <v>-256.5</v>
          </cell>
          <cell r="I1181">
            <v>-6412500</v>
          </cell>
          <cell r="J1181">
            <v>641.25</v>
          </cell>
          <cell r="K1181">
            <v>-6411858.75</v>
          </cell>
          <cell r="L1181">
            <v>0</v>
          </cell>
          <cell r="M1181">
            <v>6412.5</v>
          </cell>
          <cell r="N1181">
            <v>256.5</v>
          </cell>
          <cell r="O1181">
            <v>-6412500</v>
          </cell>
          <cell r="P1181">
            <v>-6434800</v>
          </cell>
          <cell r="Q1181">
            <v>-22300</v>
          </cell>
          <cell r="R1181" t="str">
            <v>Growth</v>
          </cell>
          <cell r="S1181" t="str">
            <v>May</v>
          </cell>
        </row>
        <row r="1182">
          <cell r="A1182">
            <v>876</v>
          </cell>
          <cell r="B1182">
            <v>1736</v>
          </cell>
          <cell r="C1182" t="str">
            <v>BOP(h)</v>
          </cell>
          <cell r="D1182">
            <v>39219</v>
          </cell>
          <cell r="E1182">
            <v>39224</v>
          </cell>
          <cell r="F1182" t="str">
            <v>P</v>
          </cell>
          <cell r="G1182">
            <v>15000</v>
          </cell>
          <cell r="H1182">
            <v>105</v>
          </cell>
          <cell r="I1182">
            <v>1575000</v>
          </cell>
          <cell r="J1182">
            <v>315</v>
          </cell>
          <cell r="K1182">
            <v>1575315</v>
          </cell>
          <cell r="L1182">
            <v>0</v>
          </cell>
          <cell r="M1182">
            <v>1575</v>
          </cell>
          <cell r="N1182">
            <v>105.126</v>
          </cell>
          <cell r="O1182">
            <v>1576890</v>
          </cell>
          <cell r="P1182">
            <v>1576890</v>
          </cell>
          <cell r="Q1182">
            <v>0</v>
          </cell>
          <cell r="R1182" t="str">
            <v>JS</v>
          </cell>
          <cell r="S1182" t="str">
            <v>may</v>
          </cell>
        </row>
        <row r="1183">
          <cell r="A1183">
            <v>877</v>
          </cell>
          <cell r="B1183">
            <v>1738</v>
          </cell>
          <cell r="C1183" t="str">
            <v>pol(H)</v>
          </cell>
          <cell r="D1183">
            <v>39219</v>
          </cell>
          <cell r="E1183">
            <v>39224</v>
          </cell>
          <cell r="F1183" t="str">
            <v>P</v>
          </cell>
          <cell r="G1183">
            <v>50000</v>
          </cell>
          <cell r="H1183">
            <v>340</v>
          </cell>
          <cell r="I1183">
            <v>17000000</v>
          </cell>
          <cell r="J1183">
            <v>3400</v>
          </cell>
          <cell r="K1183">
            <v>17003400</v>
          </cell>
          <cell r="L1183">
            <v>0</v>
          </cell>
          <cell r="M1183">
            <v>17000</v>
          </cell>
          <cell r="N1183">
            <v>340.40800000000002</v>
          </cell>
          <cell r="O1183">
            <v>17020400</v>
          </cell>
          <cell r="P1183">
            <v>17020400</v>
          </cell>
          <cell r="Q1183">
            <v>0</v>
          </cell>
          <cell r="R1183" t="str">
            <v>SCS</v>
          </cell>
          <cell r="S1183" t="str">
            <v>may</v>
          </cell>
        </row>
        <row r="1184">
          <cell r="A1184">
            <v>878</v>
          </cell>
          <cell r="B1184">
            <v>1740</v>
          </cell>
          <cell r="C1184" t="str">
            <v>PPL(H)</v>
          </cell>
          <cell r="D1184">
            <v>39219</v>
          </cell>
          <cell r="E1184">
            <v>39224</v>
          </cell>
          <cell r="F1184" t="str">
            <v>P</v>
          </cell>
          <cell r="G1184">
            <v>1100</v>
          </cell>
          <cell r="H1184">
            <v>250.5</v>
          </cell>
          <cell r="I1184">
            <v>275550</v>
          </cell>
          <cell r="J1184">
            <v>55.11</v>
          </cell>
          <cell r="K1184">
            <v>275605.11</v>
          </cell>
          <cell r="L1184">
            <v>0</v>
          </cell>
          <cell r="M1184">
            <v>275.55</v>
          </cell>
          <cell r="N1184">
            <v>250.80059999999997</v>
          </cell>
          <cell r="O1184">
            <v>275880.65999999997</v>
          </cell>
          <cell r="P1184">
            <v>275880.65999999997</v>
          </cell>
          <cell r="Q1184">
            <v>0</v>
          </cell>
          <cell r="R1184" t="str">
            <v>Orix</v>
          </cell>
          <cell r="S1184" t="str">
            <v>may</v>
          </cell>
        </row>
        <row r="1185">
          <cell r="A1185">
            <v>879</v>
          </cell>
          <cell r="B1185">
            <v>1737</v>
          </cell>
          <cell r="C1185" t="str">
            <v>Engro(H)</v>
          </cell>
          <cell r="D1185">
            <v>39219</v>
          </cell>
          <cell r="E1185">
            <v>39224</v>
          </cell>
          <cell r="F1185" t="str">
            <v>S</v>
          </cell>
          <cell r="G1185">
            <v>-15000</v>
          </cell>
          <cell r="H1185">
            <v>-212.66666666666666</v>
          </cell>
          <cell r="I1185">
            <v>-3190000</v>
          </cell>
          <cell r="J1185">
            <v>319</v>
          </cell>
          <cell r="K1185">
            <v>-3189681</v>
          </cell>
          <cell r="L1185">
            <v>0</v>
          </cell>
          <cell r="M1185">
            <v>3190</v>
          </cell>
          <cell r="N1185">
            <v>212.66666666666666</v>
          </cell>
          <cell r="O1185">
            <v>-3190000</v>
          </cell>
          <cell r="P1185">
            <v>-3152205</v>
          </cell>
          <cell r="Q1185">
            <v>37795</v>
          </cell>
          <cell r="R1185" t="str">
            <v>AHC</v>
          </cell>
          <cell r="S1185" t="str">
            <v>May</v>
          </cell>
        </row>
        <row r="1186">
          <cell r="A1186">
            <v>880</v>
          </cell>
          <cell r="B1186">
            <v>1739</v>
          </cell>
          <cell r="C1186" t="str">
            <v>pol(H)</v>
          </cell>
          <cell r="D1186">
            <v>39219</v>
          </cell>
          <cell r="E1186">
            <v>39224</v>
          </cell>
          <cell r="F1186" t="str">
            <v>S</v>
          </cell>
          <cell r="G1186">
            <v>-50000</v>
          </cell>
          <cell r="H1186">
            <v>-342</v>
          </cell>
          <cell r="I1186">
            <v>-17100000</v>
          </cell>
          <cell r="J1186">
            <v>1710</v>
          </cell>
          <cell r="K1186">
            <v>-17098290</v>
          </cell>
          <cell r="L1186">
            <v>0</v>
          </cell>
          <cell r="N1186">
            <v>342</v>
          </cell>
          <cell r="O1186">
            <v>-17100000</v>
          </cell>
          <cell r="P1186">
            <v>-16999540</v>
          </cell>
          <cell r="Q1186">
            <v>100460</v>
          </cell>
          <cell r="R1186" t="str">
            <v>SCS</v>
          </cell>
          <cell r="S1186" t="str">
            <v>May</v>
          </cell>
        </row>
        <row r="1187">
          <cell r="A1187">
            <v>881</v>
          </cell>
          <cell r="B1187">
            <v>1758</v>
          </cell>
          <cell r="C1187" t="str">
            <v>ogdc</v>
          </cell>
          <cell r="D1187">
            <v>39220</v>
          </cell>
          <cell r="E1187">
            <v>39225</v>
          </cell>
          <cell r="F1187" t="str">
            <v>P</v>
          </cell>
          <cell r="G1187">
            <v>25000</v>
          </cell>
          <cell r="H1187">
            <v>119.35</v>
          </cell>
          <cell r="I1187">
            <v>2983750</v>
          </cell>
          <cell r="J1187">
            <v>596.75</v>
          </cell>
          <cell r="K1187">
            <v>2984346.75</v>
          </cell>
          <cell r="L1187">
            <v>0</v>
          </cell>
          <cell r="M1187">
            <v>5967.5</v>
          </cell>
          <cell r="N1187">
            <v>119.61257000000001</v>
          </cell>
          <cell r="O1187">
            <v>2990314.25</v>
          </cell>
          <cell r="P1187">
            <v>2990314.25</v>
          </cell>
          <cell r="Q1187">
            <v>0</v>
          </cell>
          <cell r="R1187" t="str">
            <v>AHL</v>
          </cell>
          <cell r="S1187" t="str">
            <v>may</v>
          </cell>
        </row>
        <row r="1188">
          <cell r="A1188">
            <v>882</v>
          </cell>
          <cell r="B1188">
            <v>1756</v>
          </cell>
          <cell r="C1188" t="str">
            <v>ogdc</v>
          </cell>
          <cell r="D1188">
            <v>39220</v>
          </cell>
          <cell r="E1188">
            <v>39225</v>
          </cell>
          <cell r="F1188" t="str">
            <v>P</v>
          </cell>
          <cell r="G1188">
            <v>55500</v>
          </cell>
          <cell r="H1188">
            <v>119.76621621621622</v>
          </cell>
          <cell r="I1188">
            <v>6647025</v>
          </cell>
          <cell r="J1188">
            <v>1329.405</v>
          </cell>
          <cell r="K1188">
            <v>6648354.4050000003</v>
          </cell>
          <cell r="L1188">
            <v>0</v>
          </cell>
          <cell r="M1188">
            <v>7447.83</v>
          </cell>
          <cell r="N1188">
            <v>119.92436459459461</v>
          </cell>
          <cell r="O1188">
            <v>6655802.2350000003</v>
          </cell>
          <cell r="P1188">
            <v>6655802.2350000003</v>
          </cell>
          <cell r="Q1188">
            <v>0</v>
          </cell>
          <cell r="R1188" t="str">
            <v>LIVE</v>
          </cell>
          <cell r="S1188" t="str">
            <v>may</v>
          </cell>
        </row>
        <row r="1189">
          <cell r="A1189">
            <v>883</v>
          </cell>
          <cell r="B1189">
            <v>1757</v>
          </cell>
          <cell r="C1189" t="str">
            <v>ogdc</v>
          </cell>
          <cell r="D1189">
            <v>39220</v>
          </cell>
          <cell r="E1189">
            <v>39225</v>
          </cell>
          <cell r="F1189" t="str">
            <v>P</v>
          </cell>
          <cell r="G1189">
            <v>10000</v>
          </cell>
          <cell r="H1189">
            <v>119.774</v>
          </cell>
          <cell r="I1189">
            <v>1197740</v>
          </cell>
          <cell r="J1189">
            <v>239.548</v>
          </cell>
          <cell r="K1189">
            <v>1197979.548</v>
          </cell>
          <cell r="L1189">
            <v>0</v>
          </cell>
          <cell r="M1189">
            <v>1198</v>
          </cell>
          <cell r="N1189">
            <v>119.9177548</v>
          </cell>
          <cell r="O1189">
            <v>1199177.548</v>
          </cell>
          <cell r="P1189">
            <v>1199177.548</v>
          </cell>
          <cell r="Q1189">
            <v>0</v>
          </cell>
          <cell r="R1189" t="str">
            <v>FOUNDATION</v>
          </cell>
          <cell r="S1189" t="str">
            <v>may</v>
          </cell>
        </row>
        <row r="1190">
          <cell r="A1190">
            <v>884</v>
          </cell>
          <cell r="B1190">
            <v>1754</v>
          </cell>
          <cell r="C1190" t="str">
            <v>ogdc</v>
          </cell>
          <cell r="D1190">
            <v>39220</v>
          </cell>
          <cell r="E1190">
            <v>39225</v>
          </cell>
          <cell r="F1190" t="str">
            <v>P</v>
          </cell>
          <cell r="G1190">
            <v>25000</v>
          </cell>
          <cell r="H1190">
            <v>119.35</v>
          </cell>
          <cell r="I1190">
            <v>2983750</v>
          </cell>
          <cell r="J1190">
            <v>596.75</v>
          </cell>
          <cell r="K1190">
            <v>2984346.75</v>
          </cell>
          <cell r="L1190">
            <v>0</v>
          </cell>
          <cell r="M1190">
            <v>2985</v>
          </cell>
          <cell r="N1190">
            <v>119.49327</v>
          </cell>
          <cell r="O1190">
            <v>2987331.75</v>
          </cell>
          <cell r="P1190">
            <v>2987331.75</v>
          </cell>
          <cell r="Q1190">
            <v>0</v>
          </cell>
          <cell r="R1190" t="str">
            <v>ICAP</v>
          </cell>
          <cell r="S1190" t="str">
            <v>may</v>
          </cell>
        </row>
        <row r="1191">
          <cell r="A1191">
            <v>885</v>
          </cell>
          <cell r="B1191">
            <v>1759</v>
          </cell>
          <cell r="C1191" t="str">
            <v>POL(h)</v>
          </cell>
          <cell r="D1191">
            <v>39220</v>
          </cell>
          <cell r="E1191">
            <v>39225</v>
          </cell>
          <cell r="F1191" t="str">
            <v>P</v>
          </cell>
          <cell r="G1191">
            <v>20300</v>
          </cell>
          <cell r="H1191">
            <v>340</v>
          </cell>
          <cell r="I1191">
            <v>6902000</v>
          </cell>
          <cell r="J1191">
            <v>1380.4</v>
          </cell>
          <cell r="K1191">
            <v>6903380.4000000004</v>
          </cell>
          <cell r="L1191">
            <v>0</v>
          </cell>
          <cell r="M1191">
            <v>6902</v>
          </cell>
          <cell r="N1191">
            <v>340.40800000000002</v>
          </cell>
          <cell r="O1191">
            <v>6910282.4000000004</v>
          </cell>
          <cell r="P1191">
            <v>6910282.4000000004</v>
          </cell>
          <cell r="Q1191">
            <v>0</v>
          </cell>
          <cell r="R1191" t="str">
            <v>SCS</v>
          </cell>
          <cell r="S1191" t="str">
            <v>may</v>
          </cell>
        </row>
        <row r="1192">
          <cell r="A1192">
            <v>886</v>
          </cell>
          <cell r="B1192">
            <v>1752</v>
          </cell>
          <cell r="C1192" t="str">
            <v>PPL(h)</v>
          </cell>
          <cell r="D1192">
            <v>39220</v>
          </cell>
          <cell r="E1192">
            <v>39225</v>
          </cell>
          <cell r="F1192" t="str">
            <v>S</v>
          </cell>
          <cell r="G1192">
            <v>-10000</v>
          </cell>
          <cell r="H1192">
            <v>-255</v>
          </cell>
          <cell r="I1192">
            <v>-2550000</v>
          </cell>
          <cell r="J1192">
            <v>255</v>
          </cell>
          <cell r="K1192">
            <v>-2549745</v>
          </cell>
          <cell r="L1192">
            <v>0</v>
          </cell>
          <cell r="N1192">
            <v>255</v>
          </cell>
          <cell r="O1192">
            <v>-2550000</v>
          </cell>
          <cell r="P1192">
            <v>-2573666</v>
          </cell>
          <cell r="Q1192">
            <v>-23666</v>
          </cell>
          <cell r="R1192" t="str">
            <v>GLOBAL</v>
          </cell>
          <cell r="S1192" t="str">
            <v>May</v>
          </cell>
        </row>
        <row r="1193">
          <cell r="A1193">
            <v>887</v>
          </cell>
          <cell r="B1193">
            <v>1760</v>
          </cell>
          <cell r="C1193" t="str">
            <v>POL(h)</v>
          </cell>
          <cell r="D1193">
            <v>39220</v>
          </cell>
          <cell r="E1193">
            <v>39225</v>
          </cell>
          <cell r="F1193" t="str">
            <v>S</v>
          </cell>
          <cell r="G1193">
            <v>-25000</v>
          </cell>
          <cell r="H1193">
            <v>-342</v>
          </cell>
          <cell r="I1193">
            <v>-8550000</v>
          </cell>
          <cell r="J1193">
            <v>855</v>
          </cell>
          <cell r="K1193">
            <v>-8549145</v>
          </cell>
          <cell r="L1193">
            <v>0</v>
          </cell>
          <cell r="M1193">
            <v>1607.4</v>
          </cell>
          <cell r="N1193">
            <v>342</v>
          </cell>
          <cell r="O1193">
            <v>-8550000</v>
          </cell>
          <cell r="P1193">
            <v>-8499770</v>
          </cell>
          <cell r="Q1193">
            <v>50230</v>
          </cell>
          <cell r="R1193" t="str">
            <v>SCS</v>
          </cell>
          <cell r="S1193" t="str">
            <v>May</v>
          </cell>
        </row>
        <row r="1194">
          <cell r="A1194">
            <v>888</v>
          </cell>
          <cell r="B1194">
            <v>1755</v>
          </cell>
          <cell r="C1194" t="str">
            <v>ACBL(h)</v>
          </cell>
          <cell r="D1194">
            <v>39220</v>
          </cell>
          <cell r="E1194">
            <v>39225</v>
          </cell>
          <cell r="F1194" t="str">
            <v>S</v>
          </cell>
          <cell r="G1194">
            <v>-40000</v>
          </cell>
          <cell r="H1194">
            <v>-91.418750000000003</v>
          </cell>
          <cell r="I1194">
            <v>-3656750</v>
          </cell>
          <cell r="J1194">
            <v>365.67500000000001</v>
          </cell>
          <cell r="K1194">
            <v>-3656384.3250000002</v>
          </cell>
          <cell r="L1194">
            <v>0</v>
          </cell>
          <cell r="M1194">
            <v>5485.13</v>
          </cell>
          <cell r="N1194">
            <v>91.418750000000003</v>
          </cell>
          <cell r="O1194">
            <v>-3656750</v>
          </cell>
          <cell r="P1194">
            <v>-3583776</v>
          </cell>
          <cell r="Q1194">
            <v>72974</v>
          </cell>
          <cell r="R1194" t="str">
            <v>FNE</v>
          </cell>
          <cell r="S1194" t="str">
            <v>May</v>
          </cell>
        </row>
        <row r="1195">
          <cell r="A1195">
            <v>889</v>
          </cell>
          <cell r="B1195">
            <v>1753</v>
          </cell>
          <cell r="C1195" t="str">
            <v>ABL(H)</v>
          </cell>
          <cell r="D1195">
            <v>39220</v>
          </cell>
          <cell r="E1195">
            <v>39225</v>
          </cell>
          <cell r="F1195" t="str">
            <v>S</v>
          </cell>
          <cell r="G1195">
            <v>-40000</v>
          </cell>
          <cell r="H1195">
            <v>-108.98</v>
          </cell>
          <cell r="I1195">
            <v>-4359200</v>
          </cell>
          <cell r="J1195">
            <v>435.92</v>
          </cell>
          <cell r="K1195">
            <v>-4358764.08</v>
          </cell>
          <cell r="L1195">
            <v>0</v>
          </cell>
          <cell r="M1195">
            <v>4309.5</v>
          </cell>
          <cell r="N1195">
            <v>108.98</v>
          </cell>
          <cell r="O1195">
            <v>-4359200</v>
          </cell>
          <cell r="P1195">
            <v>-4272508</v>
          </cell>
          <cell r="Q1195">
            <v>86692</v>
          </cell>
          <cell r="R1195" t="str">
            <v>IFSL</v>
          </cell>
          <cell r="S1195" t="str">
            <v>May</v>
          </cell>
        </row>
        <row r="1196">
          <cell r="A1196">
            <v>890</v>
          </cell>
          <cell r="B1196">
            <v>1773</v>
          </cell>
          <cell r="C1196" t="str">
            <v>nbp(H)</v>
          </cell>
          <cell r="D1196">
            <v>39223</v>
          </cell>
          <cell r="E1196">
            <v>39226</v>
          </cell>
          <cell r="F1196" t="str">
            <v>P</v>
          </cell>
          <cell r="G1196">
            <v>30000</v>
          </cell>
          <cell r="H1196">
            <v>237.28666666666666</v>
          </cell>
          <cell r="I1196">
            <v>7118600</v>
          </cell>
          <cell r="J1196">
            <v>1423.72</v>
          </cell>
          <cell r="K1196">
            <v>7120023.7199999997</v>
          </cell>
          <cell r="L1196">
            <v>0</v>
          </cell>
          <cell r="M1196">
            <v>7120</v>
          </cell>
          <cell r="N1196">
            <v>237.57145733333331</v>
          </cell>
          <cell r="O1196">
            <v>7127143.7199999997</v>
          </cell>
          <cell r="P1196">
            <v>7127143.7199999997</v>
          </cell>
          <cell r="Q1196">
            <v>0</v>
          </cell>
          <cell r="R1196" t="str">
            <v>finex</v>
          </cell>
          <cell r="S1196" t="str">
            <v>may</v>
          </cell>
        </row>
        <row r="1197">
          <cell r="A1197">
            <v>891</v>
          </cell>
          <cell r="B1197">
            <v>1774</v>
          </cell>
          <cell r="C1197" t="str">
            <v>engro(H)</v>
          </cell>
          <cell r="D1197">
            <v>39223</v>
          </cell>
          <cell r="E1197">
            <v>39226</v>
          </cell>
          <cell r="F1197" t="str">
            <v>P</v>
          </cell>
          <cell r="G1197">
            <v>2800</v>
          </cell>
          <cell r="H1197">
            <v>210.5</v>
          </cell>
          <cell r="I1197">
            <v>589400</v>
          </cell>
          <cell r="J1197">
            <v>117.88000000000001</v>
          </cell>
          <cell r="K1197">
            <v>589517.88</v>
          </cell>
          <cell r="L1197">
            <v>0</v>
          </cell>
          <cell r="M1197">
            <v>589.4</v>
          </cell>
          <cell r="N1197">
            <v>210.7526</v>
          </cell>
          <cell r="O1197">
            <v>590107.28</v>
          </cell>
          <cell r="P1197">
            <v>590107.28</v>
          </cell>
          <cell r="Q1197">
            <v>0</v>
          </cell>
          <cell r="R1197" t="str">
            <v>SCS</v>
          </cell>
          <cell r="S1197" t="str">
            <v>may</v>
          </cell>
        </row>
        <row r="1198">
          <cell r="A1198">
            <v>892</v>
          </cell>
          <cell r="B1198">
            <v>1772</v>
          </cell>
          <cell r="C1198" t="str">
            <v>DGKC(h)</v>
          </cell>
          <cell r="D1198">
            <v>39223</v>
          </cell>
          <cell r="E1198">
            <v>39226</v>
          </cell>
          <cell r="F1198" t="str">
            <v>P</v>
          </cell>
          <cell r="G1198">
            <v>25000</v>
          </cell>
          <cell r="H1198">
            <v>94.55</v>
          </cell>
          <cell r="I1198">
            <v>2363750</v>
          </cell>
          <cell r="J1198">
            <v>472.75</v>
          </cell>
          <cell r="K1198">
            <v>2364222.75</v>
          </cell>
          <cell r="L1198">
            <v>0</v>
          </cell>
          <cell r="M1198">
            <v>3545.75</v>
          </cell>
          <cell r="N1198">
            <v>94.710740000000001</v>
          </cell>
          <cell r="O1198">
            <v>2367768.5</v>
          </cell>
          <cell r="P1198">
            <v>2367768.5</v>
          </cell>
          <cell r="Q1198">
            <v>0</v>
          </cell>
          <cell r="R1198" t="str">
            <v>fcel</v>
          </cell>
          <cell r="S1198" t="str">
            <v>may</v>
          </cell>
        </row>
        <row r="1199">
          <cell r="A1199">
            <v>893</v>
          </cell>
          <cell r="B1199">
            <v>1770</v>
          </cell>
          <cell r="C1199" t="str">
            <v>ABL(H)</v>
          </cell>
          <cell r="D1199">
            <v>39223</v>
          </cell>
          <cell r="E1199">
            <v>39226</v>
          </cell>
          <cell r="F1199" t="str">
            <v>P</v>
          </cell>
          <cell r="G1199">
            <v>25000</v>
          </cell>
          <cell r="H1199">
            <v>94.55</v>
          </cell>
          <cell r="I1199">
            <v>2708800</v>
          </cell>
          <cell r="J1199">
            <v>541.76</v>
          </cell>
          <cell r="K1199">
            <v>2709341.76</v>
          </cell>
          <cell r="L1199">
            <v>0</v>
          </cell>
          <cell r="M1199">
            <v>2659</v>
          </cell>
          <cell r="N1199">
            <v>108.48003039999999</v>
          </cell>
          <cell r="O1199">
            <v>2712000.76</v>
          </cell>
          <cell r="P1199">
            <v>2712000.76</v>
          </cell>
          <cell r="Q1199">
            <v>0</v>
          </cell>
          <cell r="R1199" t="str">
            <v>ifsl</v>
          </cell>
          <cell r="S1199" t="str">
            <v>may</v>
          </cell>
        </row>
        <row r="1200">
          <cell r="A1200">
            <v>894</v>
          </cell>
          <cell r="B1200">
            <v>1760</v>
          </cell>
          <cell r="C1200" t="str">
            <v>ABL(H)</v>
          </cell>
          <cell r="D1200">
            <v>39223</v>
          </cell>
          <cell r="E1200">
            <v>39226</v>
          </cell>
          <cell r="F1200" t="str">
            <v>S</v>
          </cell>
          <cell r="G1200">
            <v>-20000</v>
          </cell>
          <cell r="H1200">
            <v>-109.88500000000001</v>
          </cell>
          <cell r="I1200">
            <v>-2197700</v>
          </cell>
          <cell r="J1200">
            <v>219.77</v>
          </cell>
          <cell r="K1200">
            <v>-2197480.23</v>
          </cell>
          <cell r="L1200">
            <v>0</v>
          </cell>
          <cell r="M1200">
            <v>0</v>
          </cell>
          <cell r="N1200">
            <v>109.88500000000001</v>
          </cell>
          <cell r="O1200">
            <v>-2197700</v>
          </cell>
          <cell r="P1200">
            <v>-2141480</v>
          </cell>
          <cell r="Q1200">
            <v>56220</v>
          </cell>
          <cell r="R1200" t="str">
            <v>ifsl</v>
          </cell>
          <cell r="S1200" t="str">
            <v>May</v>
          </cell>
        </row>
        <row r="1201">
          <cell r="A1201">
            <v>895</v>
          </cell>
          <cell r="B1201">
            <v>1771</v>
          </cell>
          <cell r="C1201" t="str">
            <v>ppl(H)</v>
          </cell>
          <cell r="D1201">
            <v>39223</v>
          </cell>
          <cell r="E1201">
            <v>39226</v>
          </cell>
          <cell r="F1201" t="str">
            <v>S</v>
          </cell>
          <cell r="G1201">
            <v>-25000</v>
          </cell>
          <cell r="H1201">
            <v>-256.25</v>
          </cell>
          <cell r="I1201">
            <v>-6406250</v>
          </cell>
          <cell r="J1201">
            <v>640.625</v>
          </cell>
          <cell r="K1201">
            <v>-6405609.375</v>
          </cell>
          <cell r="L1201">
            <v>0</v>
          </cell>
          <cell r="M1201">
            <v>6406.25</v>
          </cell>
          <cell r="N1201">
            <v>256.25</v>
          </cell>
          <cell r="O1201">
            <v>-6406250</v>
          </cell>
          <cell r="P1201">
            <v>-6434165</v>
          </cell>
          <cell r="Q1201">
            <v>-27915</v>
          </cell>
          <cell r="R1201" t="str">
            <v>growth</v>
          </cell>
          <cell r="S1201" t="str">
            <v>May</v>
          </cell>
        </row>
        <row r="1202">
          <cell r="A1202">
            <v>896</v>
          </cell>
          <cell r="B1202">
            <v>1786</v>
          </cell>
          <cell r="C1202" t="str">
            <v>NBP(h)</v>
          </cell>
          <cell r="D1202">
            <v>39224</v>
          </cell>
          <cell r="E1202">
            <v>39227</v>
          </cell>
          <cell r="F1202" t="str">
            <v>S</v>
          </cell>
          <cell r="G1202">
            <v>-40000</v>
          </cell>
          <cell r="H1202">
            <v>-242.3125</v>
          </cell>
          <cell r="I1202">
            <v>-9692500</v>
          </cell>
          <cell r="J1202">
            <v>969.25</v>
          </cell>
          <cell r="K1202">
            <v>-9691530.75</v>
          </cell>
          <cell r="L1202">
            <v>0</v>
          </cell>
          <cell r="M1202">
            <v>9692.5</v>
          </cell>
          <cell r="N1202">
            <v>242.3125</v>
          </cell>
          <cell r="O1202">
            <v>-9692500</v>
          </cell>
          <cell r="P1202">
            <v>-9602120</v>
          </cell>
          <cell r="Q1202">
            <v>90380</v>
          </cell>
          <cell r="R1202" t="str">
            <v>growth</v>
          </cell>
          <cell r="S1202" t="str">
            <v>May</v>
          </cell>
        </row>
        <row r="1203">
          <cell r="A1203">
            <v>897</v>
          </cell>
          <cell r="B1203">
            <v>1780</v>
          </cell>
          <cell r="C1203" t="str">
            <v>NBP(h)</v>
          </cell>
          <cell r="D1203">
            <v>39224</v>
          </cell>
          <cell r="E1203">
            <v>39227</v>
          </cell>
          <cell r="F1203" t="str">
            <v>S</v>
          </cell>
          <cell r="G1203">
            <v>-25000</v>
          </cell>
          <cell r="H1203">
            <v>-243.55</v>
          </cell>
          <cell r="I1203">
            <v>-6088750</v>
          </cell>
          <cell r="J1203">
            <v>608.875</v>
          </cell>
          <cell r="K1203">
            <v>-6088141.125</v>
          </cell>
          <cell r="L1203">
            <v>0</v>
          </cell>
          <cell r="M1203">
            <v>6089.5</v>
          </cell>
          <cell r="N1203">
            <v>243.55</v>
          </cell>
          <cell r="O1203">
            <v>-6088750</v>
          </cell>
          <cell r="P1203">
            <v>-6001325</v>
          </cell>
          <cell r="Q1203">
            <v>87425</v>
          </cell>
          <cell r="R1203" t="str">
            <v>ORIX</v>
          </cell>
          <cell r="S1203" t="str">
            <v>May</v>
          </cell>
        </row>
        <row r="1204">
          <cell r="A1204">
            <v>898</v>
          </cell>
          <cell r="B1204">
            <v>1785</v>
          </cell>
          <cell r="C1204" t="str">
            <v>BOP(h)</v>
          </cell>
          <cell r="D1204">
            <v>39224</v>
          </cell>
          <cell r="E1204">
            <v>39227</v>
          </cell>
          <cell r="F1204" t="str">
            <v>S</v>
          </cell>
          <cell r="G1204">
            <v>-20000</v>
          </cell>
          <cell r="H1204">
            <v>-107</v>
          </cell>
          <cell r="I1204">
            <v>-2140000</v>
          </cell>
          <cell r="J1204">
            <v>214</v>
          </cell>
          <cell r="K1204">
            <v>-2139786</v>
          </cell>
          <cell r="L1204">
            <v>0</v>
          </cell>
          <cell r="M1204">
            <v>2140</v>
          </cell>
          <cell r="N1204">
            <v>107</v>
          </cell>
          <cell r="O1204">
            <v>-2140000</v>
          </cell>
          <cell r="P1204">
            <v>-2121740</v>
          </cell>
          <cell r="Q1204">
            <v>18260</v>
          </cell>
          <cell r="R1204" t="str">
            <v>AHC</v>
          </cell>
          <cell r="S1204" t="str">
            <v>May</v>
          </cell>
        </row>
        <row r="1205">
          <cell r="A1205">
            <v>899</v>
          </cell>
          <cell r="B1205">
            <v>1788</v>
          </cell>
          <cell r="C1205" t="str">
            <v>Engro(H)</v>
          </cell>
          <cell r="D1205">
            <v>39224</v>
          </cell>
          <cell r="E1205">
            <v>39227</v>
          </cell>
          <cell r="F1205" t="str">
            <v>S</v>
          </cell>
          <cell r="G1205">
            <v>-2800</v>
          </cell>
          <cell r="H1205">
            <v>-212.5</v>
          </cell>
          <cell r="I1205">
            <v>-595000</v>
          </cell>
          <cell r="J1205">
            <v>59.5</v>
          </cell>
          <cell r="K1205">
            <v>-594940.5</v>
          </cell>
          <cell r="L1205">
            <v>0</v>
          </cell>
          <cell r="M1205">
            <v>595</v>
          </cell>
          <cell r="N1205">
            <v>212.5</v>
          </cell>
          <cell r="O1205">
            <v>-595000</v>
          </cell>
          <cell r="P1205">
            <v>-590107.28</v>
          </cell>
          <cell r="Q1205">
            <v>4892.7199999999721</v>
          </cell>
          <cell r="R1205" t="str">
            <v>AAH</v>
          </cell>
          <cell r="S1205" t="str">
            <v>May</v>
          </cell>
        </row>
        <row r="1206">
          <cell r="A1206">
            <v>900</v>
          </cell>
          <cell r="B1206">
            <v>1787</v>
          </cell>
          <cell r="C1206" t="str">
            <v>PPL(h)</v>
          </cell>
          <cell r="D1206">
            <v>39224</v>
          </cell>
          <cell r="E1206">
            <v>39227</v>
          </cell>
          <cell r="F1206" t="str">
            <v>S</v>
          </cell>
          <cell r="G1206">
            <v>-25000</v>
          </cell>
          <cell r="H1206">
            <v>-257.5</v>
          </cell>
          <cell r="I1206">
            <v>-6437500</v>
          </cell>
          <cell r="J1206">
            <v>643.75</v>
          </cell>
          <cell r="K1206">
            <v>-6436856.25</v>
          </cell>
          <cell r="L1206">
            <v>0</v>
          </cell>
          <cell r="M1206">
            <v>6437.5</v>
          </cell>
          <cell r="N1206">
            <v>257.5</v>
          </cell>
          <cell r="O1206">
            <v>-6437500</v>
          </cell>
          <cell r="P1206">
            <v>-6434165</v>
          </cell>
          <cell r="Q1206">
            <v>3335</v>
          </cell>
          <cell r="R1206" t="str">
            <v>growth</v>
          </cell>
          <cell r="S1206" t="str">
            <v>May</v>
          </cell>
        </row>
        <row r="1207">
          <cell r="A1207">
            <v>901</v>
          </cell>
          <cell r="B1207">
            <v>1781</v>
          </cell>
          <cell r="C1207" t="str">
            <v>BOP(h)</v>
          </cell>
          <cell r="D1207">
            <v>39224</v>
          </cell>
          <cell r="E1207">
            <v>39227</v>
          </cell>
          <cell r="F1207" t="str">
            <v>S</v>
          </cell>
          <cell r="G1207">
            <v>-15000</v>
          </cell>
          <cell r="H1207">
            <v>-108</v>
          </cell>
          <cell r="I1207">
            <v>-1620000</v>
          </cell>
          <cell r="J1207">
            <v>162</v>
          </cell>
          <cell r="K1207">
            <v>-1619838</v>
          </cell>
          <cell r="L1207">
            <v>0</v>
          </cell>
          <cell r="M1207">
            <v>1620</v>
          </cell>
          <cell r="N1207">
            <v>108</v>
          </cell>
          <cell r="O1207">
            <v>-1620000</v>
          </cell>
          <cell r="P1207">
            <v>-1591305</v>
          </cell>
          <cell r="Q1207">
            <v>28695</v>
          </cell>
          <cell r="R1207" t="str">
            <v>ORIX</v>
          </cell>
          <cell r="S1207" t="str">
            <v>May</v>
          </cell>
        </row>
        <row r="1208">
          <cell r="A1208">
            <v>902</v>
          </cell>
          <cell r="B1208">
            <v>1782</v>
          </cell>
          <cell r="C1208" t="str">
            <v>POL(h)</v>
          </cell>
          <cell r="D1208">
            <v>39224</v>
          </cell>
          <cell r="E1208">
            <v>39227</v>
          </cell>
          <cell r="F1208" t="str">
            <v>S</v>
          </cell>
          <cell r="G1208">
            <v>-45000</v>
          </cell>
          <cell r="H1208">
            <v>-342.83333333333331</v>
          </cell>
          <cell r="I1208">
            <v>-15427500</v>
          </cell>
          <cell r="J1208">
            <v>1542.75</v>
          </cell>
          <cell r="K1208">
            <v>-15425957.25</v>
          </cell>
          <cell r="L1208">
            <v>0</v>
          </cell>
          <cell r="M1208">
            <v>15427.5</v>
          </cell>
          <cell r="N1208">
            <v>342.83333333333331</v>
          </cell>
          <cell r="O1208">
            <v>-15427500</v>
          </cell>
          <cell r="P1208">
            <v>-15299586</v>
          </cell>
          <cell r="Q1208">
            <v>127914</v>
          </cell>
          <cell r="R1208" t="str">
            <v>SCS</v>
          </cell>
          <cell r="S1208" t="str">
            <v>May</v>
          </cell>
        </row>
        <row r="1209">
          <cell r="A1209">
            <v>903</v>
          </cell>
          <cell r="B1209">
            <v>1784</v>
          </cell>
          <cell r="C1209" t="str">
            <v>DGKC(h)</v>
          </cell>
          <cell r="D1209">
            <v>39224</v>
          </cell>
          <cell r="E1209">
            <v>39227</v>
          </cell>
          <cell r="F1209" t="str">
            <v>S</v>
          </cell>
          <cell r="G1209">
            <v>-25000</v>
          </cell>
          <cell r="H1209">
            <v>-96.55</v>
          </cell>
          <cell r="I1209">
            <v>-2413750</v>
          </cell>
          <cell r="J1209">
            <v>241.375</v>
          </cell>
          <cell r="K1209">
            <v>-2413508.625</v>
          </cell>
          <cell r="L1209">
            <v>0</v>
          </cell>
          <cell r="M1209">
            <v>2415</v>
          </cell>
          <cell r="N1209">
            <v>96.55</v>
          </cell>
          <cell r="O1209">
            <v>-2413750</v>
          </cell>
          <cell r="P1209">
            <v>-2446285</v>
          </cell>
          <cell r="Q1209">
            <v>-32535</v>
          </cell>
          <cell r="R1209" t="str">
            <v>IFSL</v>
          </cell>
          <cell r="S1209" t="str">
            <v>May</v>
          </cell>
        </row>
        <row r="1210">
          <cell r="A1210">
            <v>904</v>
          </cell>
          <cell r="B1210">
            <v>1779</v>
          </cell>
          <cell r="C1210" t="str">
            <v>NBP(H)</v>
          </cell>
          <cell r="D1210">
            <v>39224</v>
          </cell>
          <cell r="E1210">
            <v>39227</v>
          </cell>
          <cell r="F1210" t="str">
            <v>S</v>
          </cell>
          <cell r="G1210">
            <v>-30000</v>
          </cell>
          <cell r="H1210">
            <v>-239.36666666666667</v>
          </cell>
          <cell r="I1210">
            <v>-7181000</v>
          </cell>
          <cell r="J1210">
            <v>718.1</v>
          </cell>
          <cell r="K1210">
            <v>-7180281.9000000004</v>
          </cell>
          <cell r="L1210">
            <v>0</v>
          </cell>
          <cell r="M1210">
            <v>7182</v>
          </cell>
          <cell r="N1210">
            <v>239.36666666666667</v>
          </cell>
          <cell r="O1210">
            <v>-7181000</v>
          </cell>
          <cell r="P1210">
            <v>-7201590</v>
          </cell>
          <cell r="Q1210">
            <v>-20590</v>
          </cell>
          <cell r="R1210" t="str">
            <v>GLOBAL</v>
          </cell>
          <cell r="S1210" t="str">
            <v>May</v>
          </cell>
        </row>
        <row r="1211">
          <cell r="A1211">
            <v>905</v>
          </cell>
          <cell r="B1211">
            <v>1783</v>
          </cell>
          <cell r="C1211" t="str">
            <v>acbl(H)</v>
          </cell>
          <cell r="D1211">
            <v>39224</v>
          </cell>
          <cell r="E1211">
            <v>39227</v>
          </cell>
          <cell r="F1211" t="str">
            <v>S</v>
          </cell>
          <cell r="G1211">
            <v>-15000</v>
          </cell>
          <cell r="H1211">
            <v>-92.2</v>
          </cell>
          <cell r="I1211">
            <v>-1383000</v>
          </cell>
          <cell r="J1211">
            <v>138.30000000000001</v>
          </cell>
          <cell r="K1211">
            <v>-1382861.7</v>
          </cell>
          <cell r="L1211">
            <v>0</v>
          </cell>
          <cell r="M1211">
            <v>2074.5</v>
          </cell>
          <cell r="N1211">
            <v>92.2</v>
          </cell>
          <cell r="O1211">
            <v>-1383000</v>
          </cell>
          <cell r="P1211">
            <v>-1343916</v>
          </cell>
          <cell r="Q1211">
            <v>39084</v>
          </cell>
          <cell r="R1211" t="str">
            <v>Atlas</v>
          </cell>
          <cell r="S1211" t="str">
            <v>May</v>
          </cell>
        </row>
        <row r="1212">
          <cell r="A1212">
            <v>906</v>
          </cell>
          <cell r="B1212">
            <v>1798</v>
          </cell>
          <cell r="C1212" t="str">
            <v>NBP(h)</v>
          </cell>
          <cell r="D1212">
            <v>39225</v>
          </cell>
          <cell r="E1212">
            <v>39230</v>
          </cell>
          <cell r="F1212" t="str">
            <v>P</v>
          </cell>
          <cell r="G1212">
            <v>10000</v>
          </cell>
          <cell r="H1212">
            <v>94.55</v>
          </cell>
          <cell r="I1212">
            <v>2430000</v>
          </cell>
          <cell r="J1212">
            <v>486</v>
          </cell>
          <cell r="K1212">
            <v>2430486</v>
          </cell>
          <cell r="L1212">
            <v>0</v>
          </cell>
          <cell r="M1212">
            <v>0</v>
          </cell>
          <cell r="N1212">
            <v>243.04859999999999</v>
          </cell>
          <cell r="O1212">
            <v>2430486</v>
          </cell>
          <cell r="P1212">
            <v>2430486</v>
          </cell>
          <cell r="Q1212">
            <v>0</v>
          </cell>
          <cell r="R1212" t="str">
            <v>finex</v>
          </cell>
          <cell r="S1212" t="str">
            <v>may</v>
          </cell>
        </row>
        <row r="1213">
          <cell r="A1213">
            <v>907</v>
          </cell>
          <cell r="B1213">
            <v>1797</v>
          </cell>
          <cell r="C1213" t="str">
            <v>NBP(H)</v>
          </cell>
          <cell r="D1213">
            <v>39225</v>
          </cell>
          <cell r="E1213">
            <v>39230</v>
          </cell>
          <cell r="F1213" t="str">
            <v>S</v>
          </cell>
          <cell r="G1213">
            <v>-20000</v>
          </cell>
          <cell r="H1213">
            <v>-245</v>
          </cell>
          <cell r="I1213">
            <v>-4900000</v>
          </cell>
          <cell r="K1213">
            <v>-4900000</v>
          </cell>
          <cell r="L1213">
            <v>0</v>
          </cell>
          <cell r="M1213">
            <v>4900</v>
          </cell>
          <cell r="N1213">
            <v>245</v>
          </cell>
          <cell r="O1213">
            <v>-4900000</v>
          </cell>
          <cell r="P1213">
            <v>-4831014.07</v>
          </cell>
          <cell r="Q1213">
            <v>68985.929999999702</v>
          </cell>
          <cell r="R1213" t="str">
            <v>finex</v>
          </cell>
          <cell r="S1213" t="str">
            <v>May</v>
          </cell>
        </row>
        <row r="1214">
          <cell r="A1214">
            <v>908</v>
          </cell>
          <cell r="B1214">
            <v>1799</v>
          </cell>
          <cell r="C1214" t="str">
            <v>ppl(h)</v>
          </cell>
          <cell r="D1214">
            <v>39225</v>
          </cell>
          <cell r="E1214">
            <v>39230</v>
          </cell>
          <cell r="F1214" t="str">
            <v>S</v>
          </cell>
          <cell r="G1214">
            <v>-25000</v>
          </cell>
          <cell r="H1214">
            <v>-259</v>
          </cell>
          <cell r="I1214">
            <v>-6475000</v>
          </cell>
          <cell r="J1214">
            <v>647.5</v>
          </cell>
          <cell r="K1214">
            <v>-6474352.5</v>
          </cell>
          <cell r="L1214">
            <v>0</v>
          </cell>
          <cell r="M1214">
            <v>6475</v>
          </cell>
          <cell r="N1214">
            <v>259</v>
          </cell>
          <cell r="O1214">
            <v>-6475000</v>
          </cell>
          <cell r="P1214">
            <v>-6434165</v>
          </cell>
          <cell r="Q1214">
            <v>40835</v>
          </cell>
          <cell r="R1214" t="str">
            <v>scs</v>
          </cell>
          <cell r="S1214" t="str">
            <v>May</v>
          </cell>
        </row>
        <row r="1215">
          <cell r="A1215">
            <v>909</v>
          </cell>
          <cell r="B1215">
            <v>1796</v>
          </cell>
          <cell r="C1215" t="str">
            <v>ABL(H)</v>
          </cell>
          <cell r="D1215">
            <v>39225</v>
          </cell>
          <cell r="E1215">
            <v>39230</v>
          </cell>
          <cell r="F1215" t="str">
            <v>S</v>
          </cell>
          <cell r="G1215">
            <v>-55000</v>
          </cell>
          <cell r="H1215">
            <v>-110.50181818181818</v>
          </cell>
          <cell r="I1215">
            <v>-6077600</v>
          </cell>
          <cell r="J1215">
            <v>607.76</v>
          </cell>
          <cell r="K1215">
            <v>-6076992.2400000002</v>
          </cell>
          <cell r="L1215">
            <v>0</v>
          </cell>
          <cell r="M1215">
            <v>7393.02</v>
          </cell>
          <cell r="N1215">
            <v>110.50181818181818</v>
          </cell>
          <cell r="O1215">
            <v>-6077600</v>
          </cell>
          <cell r="P1215">
            <v>-5889070</v>
          </cell>
          <cell r="Q1215">
            <v>188530</v>
          </cell>
          <cell r="R1215" t="str">
            <v>acm</v>
          </cell>
          <cell r="S1215" t="str">
            <v>May</v>
          </cell>
        </row>
        <row r="1216">
          <cell r="A1216">
            <v>910</v>
          </cell>
          <cell r="B1216">
            <v>1833</v>
          </cell>
          <cell r="C1216" t="str">
            <v>NBP</v>
          </cell>
          <cell r="D1216">
            <v>39226</v>
          </cell>
          <cell r="E1216">
            <v>39231</v>
          </cell>
          <cell r="F1216" t="str">
            <v>P</v>
          </cell>
          <cell r="G1216">
            <v>14200</v>
          </cell>
          <cell r="H1216">
            <v>246.2</v>
          </cell>
          <cell r="I1216">
            <v>3496040</v>
          </cell>
          <cell r="J1216">
            <v>699.20800000000008</v>
          </cell>
          <cell r="K1216">
            <v>3496739.2080000001</v>
          </cell>
          <cell r="L1216">
            <v>0</v>
          </cell>
          <cell r="M1216">
            <v>3496.04</v>
          </cell>
          <cell r="N1216">
            <v>246.49544</v>
          </cell>
          <cell r="O1216">
            <v>3500235.2480000001</v>
          </cell>
          <cell r="P1216">
            <v>3500235.2480000001</v>
          </cell>
          <cell r="Q1216">
            <v>0</v>
          </cell>
          <cell r="R1216" t="str">
            <v>FCEL</v>
          </cell>
          <cell r="S1216" t="str">
            <v>may</v>
          </cell>
        </row>
        <row r="1217">
          <cell r="A1217">
            <v>911</v>
          </cell>
          <cell r="B1217">
            <v>1816</v>
          </cell>
          <cell r="C1217" t="str">
            <v>ppl</v>
          </cell>
          <cell r="D1217">
            <v>39226</v>
          </cell>
          <cell r="E1217">
            <v>39231</v>
          </cell>
          <cell r="F1217" t="str">
            <v>P</v>
          </cell>
          <cell r="G1217">
            <v>10000</v>
          </cell>
          <cell r="H1217">
            <v>260.2165</v>
          </cell>
          <cell r="I1217">
            <v>2602165</v>
          </cell>
          <cell r="J1217">
            <v>520.43299999999999</v>
          </cell>
          <cell r="K1217">
            <v>2602685.4330000002</v>
          </cell>
          <cell r="L1217">
            <v>0</v>
          </cell>
          <cell r="M1217">
            <v>2602.17</v>
          </cell>
          <cell r="N1217">
            <v>260.52876029999999</v>
          </cell>
          <cell r="O1217">
            <v>2605287.6030000001</v>
          </cell>
          <cell r="P1217">
            <v>2605287.6030000001</v>
          </cell>
          <cell r="Q1217">
            <v>0</v>
          </cell>
          <cell r="R1217" t="str">
            <v>growth</v>
          </cell>
          <cell r="S1217" t="str">
            <v>may</v>
          </cell>
        </row>
        <row r="1218">
          <cell r="A1218">
            <v>912</v>
          </cell>
          <cell r="B1218">
            <v>1815</v>
          </cell>
          <cell r="C1218" t="str">
            <v>POL</v>
          </cell>
          <cell r="D1218">
            <v>39226</v>
          </cell>
          <cell r="E1218">
            <v>39231</v>
          </cell>
          <cell r="F1218" t="str">
            <v>P</v>
          </cell>
          <cell r="G1218">
            <v>47500</v>
          </cell>
          <cell r="H1218">
            <v>349.81421052631578</v>
          </cell>
          <cell r="I1218">
            <v>16616175</v>
          </cell>
          <cell r="J1218">
            <v>3323.2350000000001</v>
          </cell>
          <cell r="K1218">
            <v>16619498.234999999</v>
          </cell>
          <cell r="L1218">
            <v>0</v>
          </cell>
          <cell r="M1218">
            <v>16616.18</v>
          </cell>
          <cell r="N1218">
            <v>350.23398768421049</v>
          </cell>
          <cell r="O1218">
            <v>16636114.414999999</v>
          </cell>
          <cell r="P1218">
            <v>16636114.414999999</v>
          </cell>
          <cell r="Q1218">
            <v>0</v>
          </cell>
          <cell r="R1218" t="str">
            <v>growth</v>
          </cell>
          <cell r="S1218" t="str">
            <v>may</v>
          </cell>
        </row>
        <row r="1219">
          <cell r="A1219">
            <v>913</v>
          </cell>
          <cell r="B1219">
            <v>1814</v>
          </cell>
          <cell r="C1219" t="str">
            <v>NBP(h)</v>
          </cell>
          <cell r="D1219">
            <v>39226</v>
          </cell>
          <cell r="E1219">
            <v>39231</v>
          </cell>
          <cell r="F1219" t="str">
            <v>P</v>
          </cell>
          <cell r="G1219">
            <v>10000</v>
          </cell>
          <cell r="H1219">
            <v>247.68799999999999</v>
          </cell>
          <cell r="I1219">
            <v>2476880</v>
          </cell>
          <cell r="J1219">
            <v>495.37600000000003</v>
          </cell>
          <cell r="K1219">
            <v>2477375.3760000002</v>
          </cell>
          <cell r="L1219">
            <v>0</v>
          </cell>
          <cell r="M1219">
            <v>2476.88</v>
          </cell>
          <cell r="N1219">
            <v>247.98522560000001</v>
          </cell>
          <cell r="O1219">
            <v>2479852.2560000001</v>
          </cell>
          <cell r="P1219">
            <v>2479852.2560000001</v>
          </cell>
          <cell r="Q1219">
            <v>0</v>
          </cell>
          <cell r="R1219" t="str">
            <v>growth</v>
          </cell>
          <cell r="S1219" t="str">
            <v>may</v>
          </cell>
        </row>
        <row r="1220">
          <cell r="A1220">
            <v>914</v>
          </cell>
          <cell r="B1220">
            <v>1830</v>
          </cell>
          <cell r="C1220" t="str">
            <v>PPL</v>
          </cell>
          <cell r="D1220">
            <v>39226</v>
          </cell>
          <cell r="E1220">
            <v>39231</v>
          </cell>
          <cell r="F1220" t="str">
            <v>P</v>
          </cell>
          <cell r="G1220">
            <v>80000</v>
          </cell>
          <cell r="H1220">
            <v>261.09362499999997</v>
          </cell>
          <cell r="I1220">
            <v>20887490</v>
          </cell>
          <cell r="J1220">
            <v>4177.4980000000005</v>
          </cell>
          <cell r="K1220">
            <v>20891667.498</v>
          </cell>
          <cell r="L1220">
            <v>0</v>
          </cell>
          <cell r="M1220">
            <v>20888.28</v>
          </cell>
          <cell r="N1220">
            <v>261.40694722500001</v>
          </cell>
          <cell r="O1220">
            <v>20912555.778000001</v>
          </cell>
          <cell r="P1220">
            <v>20912555.778000001</v>
          </cell>
          <cell r="Q1220">
            <v>0</v>
          </cell>
          <cell r="R1220" t="str">
            <v>ORIX</v>
          </cell>
          <cell r="S1220" t="str">
            <v>may</v>
          </cell>
        </row>
        <row r="1221">
          <cell r="A1221">
            <v>915</v>
          </cell>
          <cell r="B1221">
            <v>1823</v>
          </cell>
          <cell r="C1221" t="str">
            <v>POL</v>
          </cell>
          <cell r="D1221">
            <v>39226</v>
          </cell>
          <cell r="E1221">
            <v>39231</v>
          </cell>
          <cell r="F1221" t="str">
            <v>P</v>
          </cell>
          <cell r="G1221">
            <v>38000</v>
          </cell>
          <cell r="H1221">
            <v>351.01749999999998</v>
          </cell>
          <cell r="I1221">
            <v>13338665</v>
          </cell>
          <cell r="J1221">
            <v>2667.7330000000002</v>
          </cell>
          <cell r="K1221">
            <v>13341332.732999999</v>
          </cell>
          <cell r="L1221">
            <v>0</v>
          </cell>
          <cell r="M1221">
            <v>13338.67</v>
          </cell>
          <cell r="N1221">
            <v>351.43872113157892</v>
          </cell>
          <cell r="O1221">
            <v>13354671.402999999</v>
          </cell>
          <cell r="P1221">
            <v>13354671.402999999</v>
          </cell>
          <cell r="Q1221">
            <v>0</v>
          </cell>
          <cell r="R1221" t="str">
            <v>FNE</v>
          </cell>
          <cell r="S1221" t="str">
            <v>may</v>
          </cell>
        </row>
        <row r="1222">
          <cell r="A1222">
            <v>916</v>
          </cell>
          <cell r="B1222">
            <v>1821</v>
          </cell>
          <cell r="C1222" t="str">
            <v>NBP</v>
          </cell>
          <cell r="D1222">
            <v>39226</v>
          </cell>
          <cell r="E1222">
            <v>39231</v>
          </cell>
          <cell r="F1222" t="str">
            <v>P</v>
          </cell>
          <cell r="G1222">
            <v>65000</v>
          </cell>
          <cell r="H1222">
            <v>246.26692307692306</v>
          </cell>
          <cell r="I1222">
            <v>16007350</v>
          </cell>
          <cell r="J1222">
            <v>3201.4700000000003</v>
          </cell>
          <cell r="K1222">
            <v>16010551.470000001</v>
          </cell>
          <cell r="L1222">
            <v>0</v>
          </cell>
          <cell r="M1222">
            <v>32014.7</v>
          </cell>
          <cell r="N1222">
            <v>246.80871030769231</v>
          </cell>
          <cell r="O1222">
            <v>16042566.17</v>
          </cell>
          <cell r="P1222">
            <v>16042566.17</v>
          </cell>
          <cell r="Q1222">
            <v>0</v>
          </cell>
          <cell r="R1222" t="str">
            <v>AHL</v>
          </cell>
          <cell r="S1222" t="str">
            <v>may</v>
          </cell>
        </row>
        <row r="1223">
          <cell r="A1223">
            <v>917</v>
          </cell>
          <cell r="B1223">
            <v>1819</v>
          </cell>
          <cell r="C1223" t="str">
            <v>NBP(h)</v>
          </cell>
          <cell r="D1223">
            <v>39226</v>
          </cell>
          <cell r="E1223">
            <v>39231</v>
          </cell>
          <cell r="F1223" t="str">
            <v>P</v>
          </cell>
          <cell r="G1223">
            <v>65600</v>
          </cell>
          <cell r="H1223">
            <v>245.94740853658536</v>
          </cell>
          <cell r="I1223">
            <v>16134150</v>
          </cell>
          <cell r="J1223">
            <v>3226.83</v>
          </cell>
          <cell r="K1223">
            <v>16137376.83</v>
          </cell>
          <cell r="L1223">
            <v>0</v>
          </cell>
          <cell r="M1223">
            <v>16074.73</v>
          </cell>
          <cell r="N1223">
            <v>246.24163963414634</v>
          </cell>
          <cell r="O1223">
            <v>16153451.560000001</v>
          </cell>
          <cell r="P1223">
            <v>16153451.560000001</v>
          </cell>
          <cell r="Q1223">
            <v>0</v>
          </cell>
          <cell r="R1223" t="str">
            <v>IFSL</v>
          </cell>
          <cell r="S1223" t="str">
            <v>may</v>
          </cell>
        </row>
        <row r="1224">
          <cell r="A1224">
            <v>918</v>
          </cell>
          <cell r="B1224">
            <v>1827</v>
          </cell>
          <cell r="C1224" t="str">
            <v>ffbq(H)</v>
          </cell>
          <cell r="D1224">
            <v>39226</v>
          </cell>
          <cell r="E1224">
            <v>39231</v>
          </cell>
          <cell r="F1224" t="str">
            <v>S</v>
          </cell>
          <cell r="G1224">
            <v>-89500</v>
          </cell>
          <cell r="H1224">
            <v>-37.141899441340783</v>
          </cell>
          <cell r="I1224">
            <v>-3324200</v>
          </cell>
          <cell r="J1224">
            <v>332.42</v>
          </cell>
          <cell r="K1224">
            <v>-3323867.58</v>
          </cell>
          <cell r="L1224">
            <v>0</v>
          </cell>
          <cell r="M1224">
            <v>4990.1499999999996</v>
          </cell>
          <cell r="N1224">
            <v>37.141899441340783</v>
          </cell>
          <cell r="O1224">
            <v>-3324200</v>
          </cell>
          <cell r="P1224">
            <v>-3093951.5</v>
          </cell>
          <cell r="Q1224">
            <v>230248.5</v>
          </cell>
          <cell r="R1224" t="str">
            <v>foundation</v>
          </cell>
          <cell r="S1224" t="str">
            <v>May</v>
          </cell>
        </row>
        <row r="1225">
          <cell r="A1225">
            <v>919</v>
          </cell>
          <cell r="B1225">
            <v>1832</v>
          </cell>
          <cell r="C1225" t="str">
            <v>ffbq</v>
          </cell>
          <cell r="D1225">
            <v>39226</v>
          </cell>
          <cell r="E1225">
            <v>39231</v>
          </cell>
          <cell r="F1225" t="str">
            <v>S</v>
          </cell>
          <cell r="G1225">
            <v>-42500</v>
          </cell>
          <cell r="H1225">
            <v>-37.226470588235294</v>
          </cell>
          <cell r="I1225">
            <v>-1582125</v>
          </cell>
          <cell r="J1225">
            <v>158.21250000000001</v>
          </cell>
          <cell r="K1225">
            <v>-1581966.7875000001</v>
          </cell>
          <cell r="L1225">
            <v>0</v>
          </cell>
          <cell r="M1225">
            <v>2373.3000000000002</v>
          </cell>
          <cell r="N1225">
            <v>37.226470588235294</v>
          </cell>
          <cell r="O1225">
            <v>-1582125</v>
          </cell>
          <cell r="P1225">
            <v>-1481728.5</v>
          </cell>
          <cell r="Q1225">
            <v>100396.5</v>
          </cell>
          <cell r="R1225" t="str">
            <v>fcel</v>
          </cell>
          <cell r="S1225" t="str">
            <v>May</v>
          </cell>
        </row>
        <row r="1226">
          <cell r="A1226">
            <v>920</v>
          </cell>
          <cell r="B1226">
            <v>1817</v>
          </cell>
          <cell r="C1226" t="str">
            <v>ffbq(H)</v>
          </cell>
          <cell r="D1226">
            <v>39226</v>
          </cell>
          <cell r="E1226">
            <v>39231</v>
          </cell>
          <cell r="F1226" t="str">
            <v>S</v>
          </cell>
          <cell r="G1226">
            <v>-100000</v>
          </cell>
          <cell r="H1226">
            <v>-37.198250000000002</v>
          </cell>
          <cell r="I1226">
            <v>-3719825</v>
          </cell>
          <cell r="J1226">
            <v>371.98250000000002</v>
          </cell>
          <cell r="K1226">
            <v>-3719453.0175000001</v>
          </cell>
          <cell r="L1226">
            <v>0</v>
          </cell>
          <cell r="M1226">
            <v>5579.74</v>
          </cell>
          <cell r="N1226">
            <v>37.198250000000002</v>
          </cell>
          <cell r="O1226">
            <v>-3719825</v>
          </cell>
          <cell r="P1226">
            <v>-3476350</v>
          </cell>
          <cell r="Q1226">
            <v>243475</v>
          </cell>
          <cell r="R1226" t="str">
            <v>growth</v>
          </cell>
          <cell r="S1226" t="str">
            <v>May</v>
          </cell>
        </row>
        <row r="1227">
          <cell r="A1227">
            <v>921</v>
          </cell>
          <cell r="B1227">
            <v>1825</v>
          </cell>
          <cell r="C1227" t="str">
            <v>ffbq(H)</v>
          </cell>
          <cell r="D1227">
            <v>39226</v>
          </cell>
          <cell r="E1227">
            <v>39231</v>
          </cell>
          <cell r="F1227" t="str">
            <v>S</v>
          </cell>
          <cell r="G1227">
            <v>-98500</v>
          </cell>
          <cell r="H1227">
            <v>-37.16979695431472</v>
          </cell>
          <cell r="I1227">
            <v>-3661225</v>
          </cell>
          <cell r="J1227">
            <v>366.1225</v>
          </cell>
          <cell r="K1227">
            <v>-3660858.8774999999</v>
          </cell>
          <cell r="L1227">
            <v>0</v>
          </cell>
          <cell r="M1227">
            <v>5492.14</v>
          </cell>
          <cell r="N1227">
            <v>37.16979695431472</v>
          </cell>
          <cell r="O1227">
            <v>-3661225</v>
          </cell>
          <cell r="P1227">
            <v>-3424204.75</v>
          </cell>
          <cell r="Q1227">
            <v>237020.25</v>
          </cell>
          <cell r="R1227" t="str">
            <v>AAH</v>
          </cell>
          <cell r="S1227" t="str">
            <v>May</v>
          </cell>
        </row>
        <row r="1228">
          <cell r="A1228">
            <v>922</v>
          </cell>
          <cell r="B1228">
            <v>1829</v>
          </cell>
          <cell r="C1228" t="str">
            <v>ffbq(H)</v>
          </cell>
          <cell r="D1228">
            <v>39226</v>
          </cell>
          <cell r="E1228">
            <v>39231</v>
          </cell>
          <cell r="F1228" t="str">
            <v>S</v>
          </cell>
          <cell r="G1228">
            <v>-155000</v>
          </cell>
          <cell r="H1228">
            <v>-37.158064516129031</v>
          </cell>
          <cell r="I1228">
            <v>-5759500</v>
          </cell>
          <cell r="J1228">
            <v>575.95000000000005</v>
          </cell>
          <cell r="K1228">
            <v>-5758924.0499999998</v>
          </cell>
          <cell r="L1228">
            <v>0</v>
          </cell>
          <cell r="M1228">
            <v>8641</v>
          </cell>
          <cell r="N1228">
            <v>37.158064516129031</v>
          </cell>
          <cell r="O1228">
            <v>-5759500</v>
          </cell>
          <cell r="P1228">
            <v>-5388342.5</v>
          </cell>
          <cell r="Q1228">
            <v>371157.5</v>
          </cell>
          <cell r="R1228" t="str">
            <v>ORIX</v>
          </cell>
          <cell r="S1228" t="str">
            <v>May</v>
          </cell>
        </row>
        <row r="1229">
          <cell r="A1229">
            <v>923</v>
          </cell>
          <cell r="B1229">
            <v>1831</v>
          </cell>
          <cell r="C1229" t="str">
            <v>FFBQ</v>
          </cell>
          <cell r="D1229">
            <v>39226</v>
          </cell>
          <cell r="E1229">
            <v>39231</v>
          </cell>
          <cell r="F1229" t="str">
            <v>S</v>
          </cell>
          <cell r="G1229">
            <v>-65000</v>
          </cell>
          <cell r="H1229">
            <v>-37.1</v>
          </cell>
          <cell r="I1229">
            <v>-2411500</v>
          </cell>
          <cell r="J1229">
            <v>241.15</v>
          </cell>
          <cell r="K1229">
            <v>-2411258.85</v>
          </cell>
          <cell r="L1229">
            <v>0</v>
          </cell>
          <cell r="M1229">
            <v>3620.5</v>
          </cell>
          <cell r="N1229">
            <v>37.1</v>
          </cell>
          <cell r="O1229">
            <v>-2411500</v>
          </cell>
          <cell r="P1229">
            <v>-2266173</v>
          </cell>
          <cell r="Q1229">
            <v>145327</v>
          </cell>
          <cell r="R1229" t="str">
            <v>ACM</v>
          </cell>
          <cell r="S1229" t="str">
            <v>May</v>
          </cell>
        </row>
        <row r="1230">
          <cell r="A1230">
            <v>924</v>
          </cell>
          <cell r="B1230">
            <v>1822</v>
          </cell>
          <cell r="C1230" t="str">
            <v>FFBQ(h)</v>
          </cell>
          <cell r="D1230">
            <v>39226</v>
          </cell>
          <cell r="E1230">
            <v>39231</v>
          </cell>
          <cell r="F1230" t="str">
            <v>S</v>
          </cell>
          <cell r="G1230">
            <v>-141000</v>
          </cell>
          <cell r="H1230">
            <v>-37.079166666666666</v>
          </cell>
          <cell r="I1230">
            <v>-5228162.5</v>
          </cell>
          <cell r="J1230">
            <v>522.81625000000008</v>
          </cell>
          <cell r="K1230">
            <v>-5227639.6837499999</v>
          </cell>
          <cell r="L1230">
            <v>0</v>
          </cell>
          <cell r="M1230">
            <v>10456.32</v>
          </cell>
          <cell r="N1230">
            <v>37.079166666666666</v>
          </cell>
          <cell r="O1230">
            <v>-5228162.5</v>
          </cell>
          <cell r="P1230">
            <v>-4901653.5</v>
          </cell>
          <cell r="Q1230">
            <v>326509</v>
          </cell>
          <cell r="R1230" t="str">
            <v>AHL</v>
          </cell>
          <cell r="S1230" t="str">
            <v>May</v>
          </cell>
        </row>
        <row r="1231">
          <cell r="A1231">
            <v>925</v>
          </cell>
          <cell r="B1231">
            <v>1822</v>
          </cell>
          <cell r="C1231" t="str">
            <v>FFBQ</v>
          </cell>
          <cell r="D1231">
            <v>39226</v>
          </cell>
          <cell r="E1231">
            <v>39231</v>
          </cell>
          <cell r="F1231" t="str">
            <v>S</v>
          </cell>
          <cell r="G1231">
            <v>-159000</v>
          </cell>
          <cell r="H1231">
            <v>-37.079166666666666</v>
          </cell>
          <cell r="I1231">
            <v>-5895587.5</v>
          </cell>
          <cell r="J1231">
            <v>589.55875000000003</v>
          </cell>
          <cell r="K1231">
            <v>-5894997.9412500001</v>
          </cell>
          <cell r="L1231">
            <v>0</v>
          </cell>
          <cell r="M1231">
            <v>11791.18</v>
          </cell>
          <cell r="N1231">
            <v>37.079166666666666</v>
          </cell>
          <cell r="O1231">
            <v>-5895587.5</v>
          </cell>
          <cell r="P1231">
            <v>-5543407.7999999998</v>
          </cell>
          <cell r="Q1231">
            <v>352179.70000000019</v>
          </cell>
          <cell r="R1231" t="str">
            <v>AHL</v>
          </cell>
          <cell r="S1231" t="str">
            <v>May</v>
          </cell>
        </row>
        <row r="1232">
          <cell r="A1232">
            <v>926</v>
          </cell>
          <cell r="B1232">
            <v>1828</v>
          </cell>
          <cell r="C1232" t="str">
            <v>FFBQ(h)</v>
          </cell>
          <cell r="D1232">
            <v>39226</v>
          </cell>
          <cell r="E1232">
            <v>39231</v>
          </cell>
          <cell r="F1232" t="str">
            <v>S</v>
          </cell>
          <cell r="G1232">
            <v>-98000</v>
          </cell>
          <cell r="H1232">
            <v>-37.1</v>
          </cell>
          <cell r="I1232">
            <v>-3635800</v>
          </cell>
          <cell r="J1232">
            <v>363.58000000000004</v>
          </cell>
          <cell r="K1232">
            <v>-3635436.42</v>
          </cell>
          <cell r="L1232">
            <v>0</v>
          </cell>
          <cell r="M1232">
            <v>5453.7</v>
          </cell>
          <cell r="N1232">
            <v>37.1</v>
          </cell>
          <cell r="O1232">
            <v>-3635800</v>
          </cell>
          <cell r="P1232">
            <v>-3406823</v>
          </cell>
          <cell r="Q1232">
            <v>228977</v>
          </cell>
          <cell r="R1232" t="str">
            <v>LIVE</v>
          </cell>
          <cell r="S1232" t="str">
            <v>May</v>
          </cell>
        </row>
        <row r="1233">
          <cell r="A1233">
            <v>927</v>
          </cell>
          <cell r="B1233">
            <v>1812</v>
          </cell>
          <cell r="C1233" t="str">
            <v>abl(H)</v>
          </cell>
          <cell r="D1233">
            <v>39226</v>
          </cell>
          <cell r="E1233">
            <v>39231</v>
          </cell>
          <cell r="F1233" t="str">
            <v>S</v>
          </cell>
          <cell r="G1233">
            <v>-84500</v>
          </cell>
          <cell r="H1233">
            <v>-113.94319526627218</v>
          </cell>
          <cell r="I1233">
            <v>-9628200</v>
          </cell>
          <cell r="J1233">
            <v>962.82</v>
          </cell>
          <cell r="K1233">
            <v>-9627237.1799999997</v>
          </cell>
          <cell r="L1233">
            <v>0</v>
          </cell>
          <cell r="M1233">
            <v>9678.14</v>
          </cell>
          <cell r="N1233">
            <v>113.94319526627218</v>
          </cell>
          <cell r="O1233">
            <v>-9628200</v>
          </cell>
          <cell r="P1233">
            <v>-9047753</v>
          </cell>
          <cell r="Q1233">
            <v>580447</v>
          </cell>
          <cell r="R1233" t="str">
            <v>scs</v>
          </cell>
          <cell r="S1233" t="str">
            <v>May</v>
          </cell>
        </row>
        <row r="1234">
          <cell r="A1234">
            <v>928</v>
          </cell>
          <cell r="B1234">
            <v>1824</v>
          </cell>
          <cell r="C1234" t="str">
            <v>bop</v>
          </cell>
          <cell r="D1234">
            <v>39226</v>
          </cell>
          <cell r="E1234">
            <v>39231</v>
          </cell>
          <cell r="F1234" t="str">
            <v>S</v>
          </cell>
          <cell r="G1234">
            <v>-25000</v>
          </cell>
          <cell r="H1234">
            <v>-109.5</v>
          </cell>
          <cell r="I1234">
            <v>-2737500</v>
          </cell>
          <cell r="J1234">
            <v>273.75</v>
          </cell>
          <cell r="K1234">
            <v>-2737226.25</v>
          </cell>
          <cell r="L1234">
            <v>0</v>
          </cell>
          <cell r="M1234">
            <v>2737.5</v>
          </cell>
          <cell r="N1234">
            <v>109.5</v>
          </cell>
          <cell r="O1234">
            <v>-2737500</v>
          </cell>
          <cell r="P1234">
            <v>-2675707.5</v>
          </cell>
          <cell r="Q1234">
            <v>61792.5</v>
          </cell>
          <cell r="R1234" t="str">
            <v>aah</v>
          </cell>
          <cell r="S1234" t="str">
            <v>May</v>
          </cell>
        </row>
        <row r="1235">
          <cell r="A1235">
            <v>929</v>
          </cell>
          <cell r="B1235">
            <v>1824</v>
          </cell>
          <cell r="C1235" t="str">
            <v>bop(H)</v>
          </cell>
          <cell r="D1235">
            <v>39226</v>
          </cell>
          <cell r="E1235">
            <v>39231</v>
          </cell>
          <cell r="F1235" t="str">
            <v>S</v>
          </cell>
          <cell r="G1235">
            <v>-5000</v>
          </cell>
          <cell r="H1235">
            <v>-109.5</v>
          </cell>
          <cell r="I1235">
            <v>-547500</v>
          </cell>
          <cell r="J1235">
            <v>54.75</v>
          </cell>
          <cell r="K1235">
            <v>-547445.25</v>
          </cell>
          <cell r="L1235">
            <v>0</v>
          </cell>
          <cell r="M1235">
            <v>547.5</v>
          </cell>
          <cell r="N1235">
            <v>109.5</v>
          </cell>
          <cell r="O1235">
            <v>-547500</v>
          </cell>
          <cell r="P1235">
            <v>-530435</v>
          </cell>
          <cell r="Q1235">
            <v>17065</v>
          </cell>
          <cell r="R1235" t="str">
            <v>aah</v>
          </cell>
          <cell r="S1235" t="str">
            <v>May</v>
          </cell>
        </row>
        <row r="1236">
          <cell r="A1236">
            <v>930</v>
          </cell>
          <cell r="B1236">
            <v>1818</v>
          </cell>
          <cell r="C1236" t="str">
            <v>DGKC(h)</v>
          </cell>
          <cell r="D1236">
            <v>39226</v>
          </cell>
          <cell r="E1236">
            <v>39231</v>
          </cell>
          <cell r="F1236" t="str">
            <v>S</v>
          </cell>
          <cell r="G1236">
            <v>-25000</v>
          </cell>
          <cell r="H1236">
            <v>-99</v>
          </cell>
          <cell r="I1236">
            <v>-2475000</v>
          </cell>
          <cell r="J1236">
            <v>247.5</v>
          </cell>
          <cell r="K1236">
            <v>-2474752.5</v>
          </cell>
          <cell r="L1236">
            <v>0</v>
          </cell>
          <cell r="M1236">
            <v>3712.5</v>
          </cell>
          <cell r="N1236">
            <v>99</v>
          </cell>
          <cell r="O1236">
            <v>-2475000</v>
          </cell>
          <cell r="P1236">
            <v>-2446285</v>
          </cell>
          <cell r="Q1236">
            <v>28715</v>
          </cell>
          <cell r="R1236" t="str">
            <v>growth</v>
          </cell>
          <cell r="S1236" t="str">
            <v>May</v>
          </cell>
        </row>
        <row r="1237">
          <cell r="A1237">
            <v>931</v>
          </cell>
          <cell r="B1237">
            <v>1821</v>
          </cell>
          <cell r="C1237" t="str">
            <v>NBP</v>
          </cell>
          <cell r="D1237">
            <v>39226</v>
          </cell>
          <cell r="E1237">
            <v>39231</v>
          </cell>
          <cell r="F1237" t="str">
            <v>P</v>
          </cell>
          <cell r="G1237">
            <v>52300</v>
          </cell>
          <cell r="H1237">
            <v>245.94684512428299</v>
          </cell>
          <cell r="I1237">
            <v>12863020</v>
          </cell>
          <cell r="J1237">
            <v>2572.6040000000003</v>
          </cell>
          <cell r="K1237">
            <v>12865592.604</v>
          </cell>
          <cell r="L1237">
            <v>0</v>
          </cell>
          <cell r="M1237">
            <v>12864.26</v>
          </cell>
          <cell r="N1237">
            <v>246.24200504780114</v>
          </cell>
          <cell r="O1237">
            <v>12878456.864</v>
          </cell>
          <cell r="P1237">
            <v>12878456.864</v>
          </cell>
          <cell r="Q1237">
            <v>0</v>
          </cell>
          <cell r="R1237" t="str">
            <v>akd</v>
          </cell>
          <cell r="S1237" t="str">
            <v>may</v>
          </cell>
        </row>
        <row r="1238">
          <cell r="A1238">
            <v>932</v>
          </cell>
          <cell r="B1238">
            <v>1826</v>
          </cell>
          <cell r="C1238" t="str">
            <v>ffbq</v>
          </cell>
          <cell r="D1238">
            <v>39226</v>
          </cell>
          <cell r="E1238">
            <v>39231</v>
          </cell>
          <cell r="F1238" t="str">
            <v>S</v>
          </cell>
          <cell r="G1238">
            <v>-500</v>
          </cell>
          <cell r="H1238">
            <v>-37.081940000000003</v>
          </cell>
          <cell r="I1238">
            <v>-18540.97</v>
          </cell>
          <cell r="K1238">
            <v>-18540.97</v>
          </cell>
          <cell r="L1238">
            <v>0</v>
          </cell>
          <cell r="M1238">
            <v>27.75</v>
          </cell>
          <cell r="N1238">
            <v>37.081940000000003</v>
          </cell>
          <cell r="O1238">
            <v>-18540.97</v>
          </cell>
          <cell r="P1238">
            <v>-17434.53</v>
          </cell>
          <cell r="Q1238">
            <v>1106.4400000000023</v>
          </cell>
          <cell r="R1238" t="str">
            <v>icap</v>
          </cell>
          <cell r="S1238" t="str">
            <v>May</v>
          </cell>
        </row>
        <row r="1239">
          <cell r="A1239">
            <v>933</v>
          </cell>
          <cell r="B1239">
            <v>1826</v>
          </cell>
          <cell r="C1239" t="str">
            <v>ffbq(H)</v>
          </cell>
          <cell r="D1239">
            <v>39226</v>
          </cell>
          <cell r="E1239">
            <v>39231</v>
          </cell>
          <cell r="F1239" t="str">
            <v>S</v>
          </cell>
          <cell r="G1239">
            <v>-71500</v>
          </cell>
          <cell r="H1239">
            <v>-37.081944475524473</v>
          </cell>
          <cell r="I1239">
            <v>-2651359.0299999998</v>
          </cell>
          <cell r="K1239">
            <v>-2651359.0299999998</v>
          </cell>
          <cell r="L1239">
            <v>0</v>
          </cell>
          <cell r="M1239">
            <v>3974.8</v>
          </cell>
          <cell r="N1239">
            <v>37.081944475524473</v>
          </cell>
          <cell r="O1239">
            <v>-2651359.0299999998</v>
          </cell>
          <cell r="P1239">
            <v>-2502959.7000000002</v>
          </cell>
          <cell r="Q1239">
            <v>148399.32999999961</v>
          </cell>
          <cell r="R1239" t="str">
            <v>icap</v>
          </cell>
          <cell r="S1239" t="str">
            <v>May</v>
          </cell>
        </row>
        <row r="1240">
          <cell r="A1240">
            <v>934</v>
          </cell>
          <cell r="B1240">
            <v>1813</v>
          </cell>
          <cell r="C1240" t="str">
            <v>acbl(H)</v>
          </cell>
          <cell r="D1240">
            <v>39226</v>
          </cell>
          <cell r="E1240">
            <v>39231</v>
          </cell>
          <cell r="F1240" t="str">
            <v>S</v>
          </cell>
          <cell r="G1240">
            <v>-10000</v>
          </cell>
          <cell r="H1240">
            <v>-93</v>
          </cell>
          <cell r="I1240">
            <v>-930000</v>
          </cell>
          <cell r="J1240">
            <v>93</v>
          </cell>
          <cell r="K1240">
            <v>-929907</v>
          </cell>
          <cell r="L1240">
            <v>0</v>
          </cell>
          <cell r="M1240">
            <v>1395</v>
          </cell>
          <cell r="N1240">
            <v>93</v>
          </cell>
          <cell r="O1240">
            <v>-930000</v>
          </cell>
          <cell r="P1240">
            <v>-895943.25</v>
          </cell>
          <cell r="Q1240">
            <v>34056.75</v>
          </cell>
          <cell r="R1240" t="str">
            <v>GLOBAL</v>
          </cell>
          <cell r="S1240" t="str">
            <v>May</v>
          </cell>
        </row>
        <row r="1241">
          <cell r="A1241">
            <v>935</v>
          </cell>
          <cell r="B1241">
            <v>1850</v>
          </cell>
          <cell r="C1241" t="str">
            <v>ppl(H)</v>
          </cell>
          <cell r="D1241">
            <v>39227</v>
          </cell>
          <cell r="E1241">
            <v>39232</v>
          </cell>
          <cell r="F1241" t="str">
            <v>P</v>
          </cell>
          <cell r="G1241">
            <v>15000</v>
          </cell>
          <cell r="H1241">
            <v>262</v>
          </cell>
          <cell r="I1241">
            <v>3930000</v>
          </cell>
          <cell r="J1241">
            <v>786</v>
          </cell>
          <cell r="K1241">
            <v>3930786</v>
          </cell>
          <cell r="L1241">
            <v>0</v>
          </cell>
          <cell r="M1241">
            <v>3930</v>
          </cell>
          <cell r="N1241">
            <v>262.31439999999998</v>
          </cell>
          <cell r="O1241">
            <v>3934716</v>
          </cell>
          <cell r="P1241">
            <v>3934716</v>
          </cell>
          <cell r="Q1241">
            <v>0</v>
          </cell>
          <cell r="R1241" t="str">
            <v>scs</v>
          </cell>
          <cell r="S1241" t="str">
            <v>may</v>
          </cell>
        </row>
        <row r="1242">
          <cell r="A1242">
            <v>936</v>
          </cell>
          <cell r="B1242">
            <v>1855</v>
          </cell>
          <cell r="C1242" t="str">
            <v>pol(H)</v>
          </cell>
          <cell r="D1242">
            <v>39227</v>
          </cell>
          <cell r="E1242">
            <v>39232</v>
          </cell>
          <cell r="F1242" t="str">
            <v>P</v>
          </cell>
          <cell r="G1242">
            <v>25000</v>
          </cell>
          <cell r="H1242">
            <v>350.44200000000001</v>
          </cell>
          <cell r="I1242">
            <v>8761050</v>
          </cell>
          <cell r="J1242">
            <v>1752.21</v>
          </cell>
          <cell r="K1242">
            <v>8762802.2100000009</v>
          </cell>
          <cell r="L1242">
            <v>0</v>
          </cell>
          <cell r="M1242">
            <v>8761.0499999999993</v>
          </cell>
          <cell r="N1242">
            <v>350.86253040000008</v>
          </cell>
          <cell r="O1242">
            <v>8771563.2600000016</v>
          </cell>
          <cell r="P1242">
            <v>8771563.2600000016</v>
          </cell>
          <cell r="Q1242">
            <v>0</v>
          </cell>
          <cell r="R1242" t="str">
            <v>fne</v>
          </cell>
          <cell r="S1242" t="str">
            <v>may</v>
          </cell>
        </row>
        <row r="1243">
          <cell r="A1243">
            <v>937</v>
          </cell>
          <cell r="B1243">
            <v>1849</v>
          </cell>
          <cell r="C1243" t="str">
            <v>ppl(H)</v>
          </cell>
          <cell r="D1243">
            <v>39227</v>
          </cell>
          <cell r="E1243">
            <v>39232</v>
          </cell>
          <cell r="F1243" t="str">
            <v>S</v>
          </cell>
          <cell r="G1243">
            <v>-50000</v>
          </cell>
          <cell r="H1243">
            <v>-263.18599999999998</v>
          </cell>
          <cell r="I1243">
            <v>-13159300</v>
          </cell>
          <cell r="J1243">
            <v>1315.93</v>
          </cell>
          <cell r="K1243">
            <v>-13157984.07</v>
          </cell>
          <cell r="L1243">
            <v>0</v>
          </cell>
          <cell r="M1243">
            <v>9221.75</v>
          </cell>
          <cell r="N1243">
            <v>263.18599999999998</v>
          </cell>
          <cell r="O1243">
            <v>-13159300</v>
          </cell>
          <cell r="P1243">
            <v>-12885520</v>
          </cell>
          <cell r="Q1243">
            <v>273780</v>
          </cell>
          <cell r="R1243" t="str">
            <v>scs</v>
          </cell>
          <cell r="S1243" t="str">
            <v>May</v>
          </cell>
        </row>
        <row r="1244">
          <cell r="A1244">
            <v>938</v>
          </cell>
          <cell r="B1244">
            <v>1854</v>
          </cell>
          <cell r="C1244" t="str">
            <v>nbp(H)</v>
          </cell>
          <cell r="D1244">
            <v>39227</v>
          </cell>
          <cell r="E1244">
            <v>39232</v>
          </cell>
          <cell r="F1244" t="str">
            <v>P</v>
          </cell>
          <cell r="G1244">
            <v>30000</v>
          </cell>
          <cell r="H1244">
            <v>252.5</v>
          </cell>
          <cell r="I1244">
            <v>7575000</v>
          </cell>
          <cell r="J1244">
            <v>1515</v>
          </cell>
          <cell r="K1244">
            <v>7576515</v>
          </cell>
          <cell r="L1244">
            <v>0</v>
          </cell>
          <cell r="M1244">
            <v>7575</v>
          </cell>
          <cell r="N1244">
            <v>252.803</v>
          </cell>
          <cell r="O1244">
            <v>7584090</v>
          </cell>
          <cell r="P1244">
            <v>7584090</v>
          </cell>
          <cell r="Q1244">
            <v>0</v>
          </cell>
          <cell r="R1244" t="str">
            <v>AHC</v>
          </cell>
          <cell r="S1244" t="str">
            <v>may</v>
          </cell>
        </row>
        <row r="1245">
          <cell r="A1245">
            <v>939</v>
          </cell>
          <cell r="B1245">
            <v>1852</v>
          </cell>
          <cell r="C1245" t="str">
            <v>pol(H)</v>
          </cell>
          <cell r="D1245">
            <v>39227</v>
          </cell>
          <cell r="E1245">
            <v>39232</v>
          </cell>
          <cell r="F1245" t="str">
            <v>P</v>
          </cell>
          <cell r="G1245">
            <v>35000</v>
          </cell>
          <cell r="H1245">
            <v>350</v>
          </cell>
          <cell r="I1245">
            <v>12250000</v>
          </cell>
          <cell r="J1245">
            <v>2450</v>
          </cell>
          <cell r="K1245">
            <v>12252450</v>
          </cell>
          <cell r="L1245">
            <v>0</v>
          </cell>
          <cell r="M1245">
            <v>12250</v>
          </cell>
          <cell r="N1245">
            <v>350.42</v>
          </cell>
          <cell r="O1245">
            <v>12264700</v>
          </cell>
          <cell r="P1245">
            <v>12264700</v>
          </cell>
          <cell r="Q1245">
            <v>0</v>
          </cell>
          <cell r="R1245" t="str">
            <v>GLOBAL</v>
          </cell>
          <cell r="S1245" t="str">
            <v>may</v>
          </cell>
        </row>
        <row r="1246">
          <cell r="A1246">
            <v>940</v>
          </cell>
          <cell r="B1246">
            <v>1851</v>
          </cell>
          <cell r="C1246" t="str">
            <v>DGKC(h)</v>
          </cell>
          <cell r="D1246">
            <v>39227</v>
          </cell>
          <cell r="E1246">
            <v>39232</v>
          </cell>
          <cell r="F1246" t="str">
            <v>S</v>
          </cell>
          <cell r="G1246">
            <v>-50000</v>
          </cell>
          <cell r="H1246">
            <v>-100.7184</v>
          </cell>
          <cell r="I1246">
            <v>-5035920</v>
          </cell>
          <cell r="J1246">
            <v>503.59200000000004</v>
          </cell>
          <cell r="K1246">
            <v>-5035416.4079999998</v>
          </cell>
          <cell r="L1246">
            <v>0</v>
          </cell>
          <cell r="M1246">
            <v>5036.84</v>
          </cell>
          <cell r="N1246">
            <v>100.7184</v>
          </cell>
          <cell r="O1246">
            <v>-5035920</v>
          </cell>
          <cell r="P1246">
            <v>-4892570</v>
          </cell>
          <cell r="Q1246">
            <v>143350</v>
          </cell>
          <cell r="R1246" t="str">
            <v>AHC</v>
          </cell>
          <cell r="S1246" t="str">
            <v>May</v>
          </cell>
        </row>
        <row r="1247">
          <cell r="A1247">
            <v>941</v>
          </cell>
          <cell r="B1247">
            <v>1853</v>
          </cell>
          <cell r="C1247" t="str">
            <v>nbp(H)</v>
          </cell>
          <cell r="D1247">
            <v>39227</v>
          </cell>
          <cell r="E1247">
            <v>39232</v>
          </cell>
          <cell r="F1247" t="str">
            <v>S</v>
          </cell>
          <cell r="G1247">
            <v>-70000</v>
          </cell>
          <cell r="H1247">
            <v>-252.5</v>
          </cell>
          <cell r="I1247">
            <v>-17675000</v>
          </cell>
          <cell r="J1247">
            <v>1767.5</v>
          </cell>
          <cell r="K1247">
            <v>-17673232.5</v>
          </cell>
          <cell r="L1247">
            <v>0</v>
          </cell>
          <cell r="M1247">
            <v>10170</v>
          </cell>
          <cell r="N1247">
            <v>252.5</v>
          </cell>
          <cell r="O1247">
            <v>-17675000</v>
          </cell>
          <cell r="P1247">
            <v>-17378956</v>
          </cell>
          <cell r="Q1247">
            <v>296044</v>
          </cell>
          <cell r="R1247" t="str">
            <v>AHC</v>
          </cell>
          <cell r="S1247" t="str">
            <v>May</v>
          </cell>
        </row>
        <row r="1248">
          <cell r="A1248">
            <v>942</v>
          </cell>
          <cell r="B1248">
            <v>0</v>
          </cell>
          <cell r="C1248" t="str">
            <v>pasl</v>
          </cell>
          <cell r="D1248">
            <v>39227</v>
          </cell>
          <cell r="E1248">
            <v>39232</v>
          </cell>
          <cell r="F1248" t="str">
            <v>S</v>
          </cell>
          <cell r="G1248">
            <v>-5000000</v>
          </cell>
          <cell r="H1248">
            <v>-10</v>
          </cell>
          <cell r="I1248">
            <v>-50000000</v>
          </cell>
          <cell r="K1248">
            <v>-50000000</v>
          </cell>
          <cell r="L1248">
            <v>0</v>
          </cell>
          <cell r="N1248">
            <v>10</v>
          </cell>
          <cell r="O1248">
            <v>-50000000</v>
          </cell>
          <cell r="P1248">
            <v>-50000000</v>
          </cell>
          <cell r="Q1248">
            <v>0</v>
          </cell>
          <cell r="R1248" t="str">
            <v>direct</v>
          </cell>
          <cell r="S1248" t="str">
            <v>May</v>
          </cell>
          <cell r="T1248" t="str">
            <v>rejected</v>
          </cell>
        </row>
        <row r="1249">
          <cell r="A1249">
            <v>943</v>
          </cell>
          <cell r="B1249">
            <v>1856</v>
          </cell>
          <cell r="C1249" t="str">
            <v>pol(H)</v>
          </cell>
          <cell r="D1249">
            <v>39227</v>
          </cell>
          <cell r="E1249">
            <v>39232</v>
          </cell>
          <cell r="F1249" t="str">
            <v>P</v>
          </cell>
          <cell r="G1249">
            <v>36100</v>
          </cell>
          <cell r="H1249">
            <v>350.41551246537398</v>
          </cell>
          <cell r="I1249">
            <v>12650000</v>
          </cell>
          <cell r="J1249">
            <v>2530</v>
          </cell>
          <cell r="K1249">
            <v>12652530</v>
          </cell>
          <cell r="L1249">
            <v>0</v>
          </cell>
          <cell r="M1249">
            <v>25300</v>
          </cell>
          <cell r="N1249">
            <v>351.18642659279777</v>
          </cell>
          <cell r="O1249">
            <v>12677830</v>
          </cell>
          <cell r="P1249">
            <v>12677830</v>
          </cell>
          <cell r="Q1249">
            <v>0</v>
          </cell>
          <cell r="R1249" t="str">
            <v>AHL</v>
          </cell>
          <cell r="S1249" t="str">
            <v>may</v>
          </cell>
        </row>
        <row r="1250">
          <cell r="A1250">
            <v>944</v>
          </cell>
          <cell r="B1250">
            <v>1513</v>
          </cell>
          <cell r="C1250" t="str">
            <v>OGDC(h)</v>
          </cell>
          <cell r="D1250">
            <v>39206</v>
          </cell>
          <cell r="E1250">
            <v>39232</v>
          </cell>
          <cell r="F1250" t="str">
            <v>S</v>
          </cell>
          <cell r="G1250">
            <v>-25000</v>
          </cell>
          <cell r="H1250">
            <v>-125</v>
          </cell>
          <cell r="I1250">
            <v>-3125000</v>
          </cell>
          <cell r="J1250">
            <v>312.5</v>
          </cell>
          <cell r="K1250">
            <v>-3124687.5</v>
          </cell>
          <cell r="L1250">
            <v>0</v>
          </cell>
          <cell r="M1250">
            <v>3125</v>
          </cell>
          <cell r="N1250">
            <v>125</v>
          </cell>
          <cell r="O1250">
            <v>-3125000</v>
          </cell>
          <cell r="P1250">
            <v>-3085512.5</v>
          </cell>
          <cell r="Q1250">
            <v>39487.5</v>
          </cell>
          <cell r="R1250" t="str">
            <v xml:space="preserve">ABA </v>
          </cell>
          <cell r="S1250" t="str">
            <v>May</v>
          </cell>
          <cell r="T1250" t="str">
            <v>Future</v>
          </cell>
        </row>
        <row r="1251">
          <cell r="A1251">
            <v>945</v>
          </cell>
          <cell r="B1251">
            <v>1342</v>
          </cell>
          <cell r="C1251" t="str">
            <v>ppl(H)</v>
          </cell>
          <cell r="D1251">
            <v>39225</v>
          </cell>
          <cell r="E1251">
            <v>39232</v>
          </cell>
          <cell r="F1251" t="str">
            <v>S</v>
          </cell>
          <cell r="G1251">
            <v>-10000</v>
          </cell>
          <cell r="H1251">
            <v>-266</v>
          </cell>
          <cell r="I1251">
            <v>-2660000</v>
          </cell>
          <cell r="J1251">
            <v>266</v>
          </cell>
          <cell r="K1251">
            <v>-2659734</v>
          </cell>
          <cell r="L1251">
            <v>0</v>
          </cell>
          <cell r="M1251">
            <v>2660</v>
          </cell>
          <cell r="N1251">
            <v>266</v>
          </cell>
          <cell r="O1251">
            <v>-2660000</v>
          </cell>
          <cell r="P1251">
            <v>-2577104</v>
          </cell>
          <cell r="Q1251">
            <v>82896</v>
          </cell>
          <cell r="R1251" t="str">
            <v>js</v>
          </cell>
          <cell r="S1251" t="str">
            <v>May</v>
          </cell>
          <cell r="T1251" t="str">
            <v>Future</v>
          </cell>
        </row>
        <row r="1252">
          <cell r="A1252">
            <v>946</v>
          </cell>
          <cell r="B1252">
            <v>1885</v>
          </cell>
          <cell r="C1252" t="str">
            <v>pol(H)</v>
          </cell>
          <cell r="D1252">
            <v>39230</v>
          </cell>
          <cell r="E1252">
            <v>39233</v>
          </cell>
          <cell r="F1252" t="str">
            <v>P</v>
          </cell>
          <cell r="G1252">
            <v>10000</v>
          </cell>
          <cell r="H1252">
            <v>352</v>
          </cell>
          <cell r="I1252">
            <v>3520000</v>
          </cell>
          <cell r="J1252">
            <v>704</v>
          </cell>
          <cell r="K1252">
            <v>3520704</v>
          </cell>
          <cell r="L1252">
            <v>0</v>
          </cell>
          <cell r="M1252">
            <v>0</v>
          </cell>
          <cell r="N1252">
            <v>352.07040000000001</v>
          </cell>
          <cell r="O1252">
            <v>3520704</v>
          </cell>
          <cell r="P1252">
            <v>3520704</v>
          </cell>
          <cell r="Q1252">
            <v>0</v>
          </cell>
          <cell r="R1252" t="str">
            <v>fcel</v>
          </cell>
          <cell r="S1252" t="str">
            <v>may</v>
          </cell>
        </row>
        <row r="1253">
          <cell r="A1253">
            <v>947</v>
          </cell>
          <cell r="B1253">
            <v>1883</v>
          </cell>
          <cell r="C1253" t="str">
            <v>DGKC(h)</v>
          </cell>
          <cell r="D1253">
            <v>39230</v>
          </cell>
          <cell r="E1253">
            <v>39233</v>
          </cell>
          <cell r="F1253" t="str">
            <v>S</v>
          </cell>
          <cell r="G1253">
            <v>-55000</v>
          </cell>
          <cell r="H1253">
            <v>-102.5</v>
          </cell>
          <cell r="I1253">
            <v>-5637500</v>
          </cell>
          <cell r="J1253">
            <v>563.75</v>
          </cell>
          <cell r="K1253">
            <v>-5636936.25</v>
          </cell>
          <cell r="L1253">
            <v>0</v>
          </cell>
          <cell r="M1253">
            <v>5637.5</v>
          </cell>
          <cell r="N1253">
            <v>102.5</v>
          </cell>
          <cell r="O1253">
            <v>-5637500</v>
          </cell>
          <cell r="P1253">
            <v>-5381832.5</v>
          </cell>
          <cell r="Q1253">
            <v>255667.5</v>
          </cell>
          <cell r="R1253" t="str">
            <v>aah</v>
          </cell>
          <cell r="S1253" t="str">
            <v>May</v>
          </cell>
        </row>
        <row r="1254">
          <cell r="A1254">
            <v>948</v>
          </cell>
          <cell r="B1254">
            <v>1880</v>
          </cell>
          <cell r="C1254" t="str">
            <v>NBP(h)</v>
          </cell>
          <cell r="D1254">
            <v>39230</v>
          </cell>
          <cell r="E1254">
            <v>39233</v>
          </cell>
          <cell r="F1254" t="str">
            <v>P</v>
          </cell>
          <cell r="G1254">
            <v>30000</v>
          </cell>
          <cell r="H1254">
            <v>251.75166666666667</v>
          </cell>
          <cell r="I1254">
            <v>7552550</v>
          </cell>
          <cell r="J1254">
            <v>1510.51</v>
          </cell>
          <cell r="K1254">
            <v>7554060.5099999998</v>
          </cell>
          <cell r="L1254">
            <v>0</v>
          </cell>
          <cell r="M1254">
            <v>5277</v>
          </cell>
          <cell r="N1254">
            <v>251.97791699999999</v>
          </cell>
          <cell r="O1254">
            <v>7559337.5099999998</v>
          </cell>
          <cell r="P1254">
            <v>7559337.5099999998</v>
          </cell>
          <cell r="Q1254">
            <v>0</v>
          </cell>
          <cell r="R1254" t="str">
            <v>GLOBAL</v>
          </cell>
          <cell r="S1254" t="str">
            <v>may</v>
          </cell>
        </row>
        <row r="1255">
          <cell r="A1255">
            <v>949</v>
          </cell>
          <cell r="B1255">
            <v>1878</v>
          </cell>
          <cell r="C1255" t="str">
            <v>POL(h)</v>
          </cell>
          <cell r="D1255">
            <v>39230</v>
          </cell>
          <cell r="E1255">
            <v>39233</v>
          </cell>
          <cell r="F1255" t="str">
            <v>P</v>
          </cell>
          <cell r="G1255">
            <v>10000</v>
          </cell>
          <cell r="H1255">
            <v>350</v>
          </cell>
          <cell r="I1255">
            <v>3500000</v>
          </cell>
          <cell r="J1255">
            <v>700</v>
          </cell>
          <cell r="K1255">
            <v>3500700</v>
          </cell>
          <cell r="L1255">
            <v>0</v>
          </cell>
          <cell r="M1255">
            <v>3500</v>
          </cell>
          <cell r="N1255">
            <v>350.42</v>
          </cell>
          <cell r="O1255">
            <v>3504200</v>
          </cell>
          <cell r="P1255">
            <v>3504200</v>
          </cell>
          <cell r="Q1255">
            <v>0</v>
          </cell>
          <cell r="R1255" t="str">
            <v>IFSL</v>
          </cell>
          <cell r="S1255" t="str">
            <v>may</v>
          </cell>
        </row>
        <row r="1256">
          <cell r="A1256">
            <v>950</v>
          </cell>
          <cell r="B1256">
            <v>1883</v>
          </cell>
          <cell r="C1256" t="str">
            <v>POL(h)</v>
          </cell>
          <cell r="D1256">
            <v>39230</v>
          </cell>
          <cell r="E1256">
            <v>39233</v>
          </cell>
          <cell r="F1256" t="str">
            <v>S</v>
          </cell>
          <cell r="G1256">
            <v>-10000</v>
          </cell>
          <cell r="H1256">
            <v>-354</v>
          </cell>
          <cell r="I1256">
            <v>-3540000</v>
          </cell>
          <cell r="J1256">
            <v>354</v>
          </cell>
          <cell r="K1256">
            <v>-3539646</v>
          </cell>
          <cell r="L1256">
            <v>0</v>
          </cell>
          <cell r="M1256">
            <v>3540</v>
          </cell>
          <cell r="N1256">
            <v>354</v>
          </cell>
          <cell r="O1256">
            <v>-3540000</v>
          </cell>
          <cell r="P1256">
            <v>-3452771</v>
          </cell>
          <cell r="Q1256">
            <v>87229</v>
          </cell>
          <cell r="R1256" t="str">
            <v>FCEL</v>
          </cell>
          <cell r="S1256" t="str">
            <v>May</v>
          </cell>
        </row>
        <row r="1257">
          <cell r="A1257">
            <v>951</v>
          </cell>
          <cell r="B1257">
            <v>1879</v>
          </cell>
          <cell r="C1257" t="str">
            <v>POL(h)</v>
          </cell>
          <cell r="D1257">
            <v>39230</v>
          </cell>
          <cell r="E1257">
            <v>39233</v>
          </cell>
          <cell r="F1257" t="str">
            <v>S</v>
          </cell>
          <cell r="G1257">
            <v>-50000</v>
          </cell>
          <cell r="H1257">
            <v>-353.75</v>
          </cell>
          <cell r="I1257">
            <v>-17687500</v>
          </cell>
          <cell r="J1257">
            <v>1768.75</v>
          </cell>
          <cell r="K1257">
            <v>-17685731.25</v>
          </cell>
          <cell r="L1257">
            <v>0</v>
          </cell>
          <cell r="M1257">
            <v>14148</v>
          </cell>
          <cell r="N1257">
            <v>353.75</v>
          </cell>
          <cell r="O1257">
            <v>-17687500</v>
          </cell>
          <cell r="P1257">
            <v>-17263855</v>
          </cell>
          <cell r="Q1257">
            <v>423645</v>
          </cell>
          <cell r="R1257" t="str">
            <v>IFSL</v>
          </cell>
          <cell r="S1257" t="str">
            <v>May</v>
          </cell>
        </row>
        <row r="1258">
          <cell r="A1258">
            <v>952</v>
          </cell>
          <cell r="B1258">
            <v>1881</v>
          </cell>
          <cell r="C1258" t="str">
            <v>NBP(h)</v>
          </cell>
          <cell r="D1258">
            <v>39230</v>
          </cell>
          <cell r="E1258">
            <v>39233</v>
          </cell>
          <cell r="F1258" t="str">
            <v>S</v>
          </cell>
          <cell r="G1258">
            <v>-15000</v>
          </cell>
          <cell r="H1258">
            <v>-253.75</v>
          </cell>
          <cell r="I1258">
            <v>-3806250</v>
          </cell>
          <cell r="J1258">
            <v>380.625</v>
          </cell>
          <cell r="K1258">
            <v>-3805869.375</v>
          </cell>
          <cell r="L1258">
            <v>0</v>
          </cell>
          <cell r="M1258">
            <v>0</v>
          </cell>
          <cell r="N1258">
            <v>253.75</v>
          </cell>
          <cell r="O1258">
            <v>-3806250</v>
          </cell>
          <cell r="P1258">
            <v>-3749491.5</v>
          </cell>
          <cell r="Q1258">
            <v>56758.5</v>
          </cell>
          <cell r="R1258" t="str">
            <v>GLOBAL</v>
          </cell>
          <cell r="S1258" t="str">
            <v>May</v>
          </cell>
        </row>
        <row r="1259">
          <cell r="A1259">
            <v>953</v>
          </cell>
          <cell r="B1259">
            <v>1884</v>
          </cell>
          <cell r="C1259" t="str">
            <v>ppl(H)</v>
          </cell>
          <cell r="D1259">
            <v>39230</v>
          </cell>
          <cell r="E1259">
            <v>39233</v>
          </cell>
          <cell r="F1259" t="str">
            <v>S</v>
          </cell>
          <cell r="G1259">
            <v>-25000</v>
          </cell>
          <cell r="H1259">
            <v>-264.5</v>
          </cell>
          <cell r="I1259">
            <v>-6612500</v>
          </cell>
          <cell r="J1259">
            <v>661.25</v>
          </cell>
          <cell r="K1259">
            <v>-6611838.75</v>
          </cell>
          <cell r="L1259">
            <v>0</v>
          </cell>
          <cell r="M1259">
            <v>6612.5</v>
          </cell>
          <cell r="N1259">
            <v>264.5</v>
          </cell>
          <cell r="O1259">
            <v>-6612500</v>
          </cell>
          <cell r="P1259">
            <v>-6442760</v>
          </cell>
          <cell r="Q1259">
            <v>169740</v>
          </cell>
          <cell r="R1259" t="str">
            <v>orix</v>
          </cell>
          <cell r="S1259" t="str">
            <v>May</v>
          </cell>
        </row>
        <row r="1260">
          <cell r="A1260">
            <v>954</v>
          </cell>
          <cell r="B1260">
            <v>1923</v>
          </cell>
          <cell r="C1260" t="str">
            <v>PICIC(h)</v>
          </cell>
          <cell r="D1260">
            <v>39231</v>
          </cell>
          <cell r="E1260">
            <v>39234</v>
          </cell>
          <cell r="F1260" t="str">
            <v>P</v>
          </cell>
          <cell r="G1260">
            <v>20000</v>
          </cell>
          <cell r="H1260">
            <v>75.599999999999994</v>
          </cell>
          <cell r="I1260">
            <v>1512000</v>
          </cell>
          <cell r="J1260">
            <v>302.40000000000003</v>
          </cell>
          <cell r="K1260">
            <v>1512302.4</v>
          </cell>
          <cell r="L1260">
            <v>0</v>
          </cell>
          <cell r="M1260">
            <v>1512</v>
          </cell>
          <cell r="N1260">
            <v>75.690719999999999</v>
          </cell>
          <cell r="O1260">
            <v>1513814.4</v>
          </cell>
          <cell r="P1260">
            <v>1513814.4</v>
          </cell>
          <cell r="Q1260">
            <v>0</v>
          </cell>
          <cell r="R1260" t="str">
            <v>JS</v>
          </cell>
          <cell r="S1260" t="str">
            <v>may</v>
          </cell>
        </row>
        <row r="1261">
          <cell r="A1261">
            <v>955</v>
          </cell>
          <cell r="B1261">
            <v>1913</v>
          </cell>
          <cell r="C1261" t="str">
            <v>PICIC(h)</v>
          </cell>
          <cell r="D1261">
            <v>39231</v>
          </cell>
          <cell r="E1261">
            <v>39234</v>
          </cell>
          <cell r="F1261" t="str">
            <v>P</v>
          </cell>
          <cell r="G1261">
            <v>50500</v>
          </cell>
          <cell r="H1261">
            <v>75.699009900990106</v>
          </cell>
          <cell r="I1261">
            <v>3822800</v>
          </cell>
          <cell r="J1261">
            <v>764.56000000000006</v>
          </cell>
          <cell r="K1261">
            <v>3823564.56</v>
          </cell>
          <cell r="L1261">
            <v>0</v>
          </cell>
          <cell r="M1261">
            <v>5736.7</v>
          </cell>
          <cell r="N1261">
            <v>75.827747722772287</v>
          </cell>
          <cell r="O1261">
            <v>3829301.2600000002</v>
          </cell>
          <cell r="P1261">
            <v>3829301.2600000002</v>
          </cell>
          <cell r="Q1261">
            <v>0</v>
          </cell>
          <cell r="R1261" t="str">
            <v>ACM</v>
          </cell>
          <cell r="S1261" t="str">
            <v>may</v>
          </cell>
        </row>
        <row r="1262">
          <cell r="A1262">
            <v>956</v>
          </cell>
          <cell r="B1262">
            <v>1919</v>
          </cell>
          <cell r="C1262" t="str">
            <v>PICIC(h)</v>
          </cell>
          <cell r="D1262">
            <v>39231</v>
          </cell>
          <cell r="E1262">
            <v>39234</v>
          </cell>
          <cell r="F1262" t="str">
            <v>P</v>
          </cell>
          <cell r="G1262">
            <v>50000</v>
          </cell>
          <cell r="H1262">
            <v>76.150000000000006</v>
          </cell>
          <cell r="I1262">
            <v>3807500</v>
          </cell>
          <cell r="J1262">
            <v>761.5</v>
          </cell>
          <cell r="K1262">
            <v>3808261.5</v>
          </cell>
          <cell r="L1262">
            <v>0</v>
          </cell>
          <cell r="M1262">
            <v>5711.25</v>
          </cell>
          <cell r="N1262">
            <v>76.279454999999999</v>
          </cell>
          <cell r="O1262">
            <v>3813972.75</v>
          </cell>
          <cell r="P1262">
            <v>3813972.75</v>
          </cell>
          <cell r="Q1262">
            <v>0</v>
          </cell>
          <cell r="R1262" t="str">
            <v>AAH</v>
          </cell>
          <cell r="S1262" t="str">
            <v>may</v>
          </cell>
        </row>
        <row r="1263">
          <cell r="A1263">
            <v>957</v>
          </cell>
          <cell r="B1263">
            <v>1922</v>
          </cell>
          <cell r="C1263" t="str">
            <v>PICIC(h)</v>
          </cell>
          <cell r="D1263">
            <v>39231</v>
          </cell>
          <cell r="E1263">
            <v>39234</v>
          </cell>
          <cell r="F1263" t="str">
            <v>P</v>
          </cell>
          <cell r="G1263">
            <v>400000</v>
          </cell>
          <cell r="H1263">
            <v>75.960374999999999</v>
          </cell>
          <cell r="I1263">
            <v>30384150</v>
          </cell>
          <cell r="J1263">
            <v>6076.83</v>
          </cell>
          <cell r="K1263">
            <v>30390226.829999998</v>
          </cell>
          <cell r="L1263">
            <v>0</v>
          </cell>
          <cell r="M1263">
            <v>60768.3</v>
          </cell>
          <cell r="N1263">
            <v>76.127487825000003</v>
          </cell>
          <cell r="O1263">
            <v>30450995.129999999</v>
          </cell>
          <cell r="P1263">
            <v>30450995.129999999</v>
          </cell>
          <cell r="Q1263">
            <v>0</v>
          </cell>
          <cell r="R1263" t="str">
            <v>AHL</v>
          </cell>
          <cell r="S1263" t="str">
            <v>may</v>
          </cell>
        </row>
        <row r="1264">
          <cell r="A1264">
            <v>958</v>
          </cell>
          <cell r="B1264">
            <v>1912</v>
          </cell>
          <cell r="C1264" t="str">
            <v>PICIC(h)</v>
          </cell>
          <cell r="D1264">
            <v>39231</v>
          </cell>
          <cell r="E1264">
            <v>39234</v>
          </cell>
          <cell r="F1264" t="str">
            <v>P</v>
          </cell>
          <cell r="G1264">
            <v>50000</v>
          </cell>
          <cell r="H1264">
            <v>75.650000000000006</v>
          </cell>
          <cell r="I1264">
            <v>3782500</v>
          </cell>
          <cell r="J1264">
            <v>756.5</v>
          </cell>
          <cell r="K1264">
            <v>3783256.5</v>
          </cell>
          <cell r="L1264">
            <v>0</v>
          </cell>
          <cell r="M1264">
            <v>5675</v>
          </cell>
          <cell r="N1264">
            <v>75.778630000000007</v>
          </cell>
          <cell r="O1264">
            <v>3788931.5</v>
          </cell>
          <cell r="P1264">
            <v>3788931.5</v>
          </cell>
          <cell r="Q1264">
            <v>0</v>
          </cell>
          <cell r="R1264" t="str">
            <v>GSL</v>
          </cell>
          <cell r="S1264" t="str">
            <v>may</v>
          </cell>
        </row>
        <row r="1265">
          <cell r="A1265">
            <v>959</v>
          </cell>
          <cell r="B1265">
            <v>1920</v>
          </cell>
          <cell r="C1265" t="str">
            <v>PICIC(h)</v>
          </cell>
          <cell r="D1265">
            <v>39231</v>
          </cell>
          <cell r="E1265">
            <v>39234</v>
          </cell>
          <cell r="F1265" t="str">
            <v>P</v>
          </cell>
          <cell r="G1265">
            <v>30000</v>
          </cell>
          <cell r="H1265">
            <v>75.8</v>
          </cell>
          <cell r="I1265">
            <v>2274000</v>
          </cell>
          <cell r="J1265">
            <v>454.8</v>
          </cell>
          <cell r="K1265">
            <v>2274454.7999999998</v>
          </cell>
          <cell r="L1265">
            <v>0</v>
          </cell>
          <cell r="M1265">
            <v>3411</v>
          </cell>
          <cell r="N1265">
            <v>75.92886</v>
          </cell>
          <cell r="O1265">
            <v>2277865.7999999998</v>
          </cell>
          <cell r="P1265">
            <v>2277865.7999999998</v>
          </cell>
          <cell r="Q1265">
            <v>0</v>
          </cell>
          <cell r="R1265" t="str">
            <v>FOUNDATION</v>
          </cell>
          <cell r="S1265" t="str">
            <v>may</v>
          </cell>
        </row>
        <row r="1266">
          <cell r="A1266">
            <v>960</v>
          </cell>
          <cell r="B1266">
            <v>1915</v>
          </cell>
          <cell r="C1266" t="str">
            <v>PICIC(h)</v>
          </cell>
          <cell r="D1266">
            <v>39231</v>
          </cell>
          <cell r="E1266">
            <v>39234</v>
          </cell>
          <cell r="F1266" t="str">
            <v>P</v>
          </cell>
          <cell r="G1266">
            <v>60000</v>
          </cell>
          <cell r="H1266">
            <v>76.075000000000003</v>
          </cell>
          <cell r="I1266">
            <v>4564500</v>
          </cell>
          <cell r="J1266">
            <v>912.90000000000009</v>
          </cell>
          <cell r="K1266">
            <v>4565412.9000000004</v>
          </cell>
          <cell r="L1266">
            <v>0</v>
          </cell>
          <cell r="M1266">
            <v>6848</v>
          </cell>
          <cell r="N1266">
            <v>76.204348333333343</v>
          </cell>
          <cell r="O1266">
            <v>4572260.9000000004</v>
          </cell>
          <cell r="P1266">
            <v>4572260.9000000004</v>
          </cell>
          <cell r="Q1266">
            <v>0</v>
          </cell>
          <cell r="R1266" t="str">
            <v>TAURUS</v>
          </cell>
          <cell r="S1266" t="str">
            <v>may</v>
          </cell>
        </row>
        <row r="1267">
          <cell r="A1267">
            <v>961</v>
          </cell>
          <cell r="B1267">
            <v>1921</v>
          </cell>
          <cell r="C1267" t="str">
            <v>PICIC(h)</v>
          </cell>
          <cell r="D1267">
            <v>39231</v>
          </cell>
          <cell r="E1267">
            <v>39234</v>
          </cell>
          <cell r="F1267" t="str">
            <v>P</v>
          </cell>
          <cell r="G1267">
            <v>50000</v>
          </cell>
          <cell r="H1267">
            <v>76</v>
          </cell>
          <cell r="I1267">
            <v>3800000</v>
          </cell>
          <cell r="J1267">
            <v>760</v>
          </cell>
          <cell r="K1267">
            <v>3800760</v>
          </cell>
          <cell r="L1267">
            <v>0</v>
          </cell>
          <cell r="M1267">
            <v>5700.25</v>
          </cell>
          <cell r="N1267">
            <v>76.129204999999999</v>
          </cell>
          <cell r="O1267">
            <v>3806460.25</v>
          </cell>
          <cell r="P1267">
            <v>3806460.25</v>
          </cell>
          <cell r="Q1267">
            <v>0</v>
          </cell>
          <cell r="R1267" t="str">
            <v>FCEL</v>
          </cell>
          <cell r="S1267" t="str">
            <v>may</v>
          </cell>
        </row>
        <row r="1268">
          <cell r="A1268">
            <v>962</v>
          </cell>
          <cell r="B1268">
            <v>1918</v>
          </cell>
          <cell r="C1268" t="str">
            <v>PICIC(h)</v>
          </cell>
          <cell r="D1268">
            <v>39231</v>
          </cell>
          <cell r="E1268">
            <v>39234</v>
          </cell>
          <cell r="F1268" t="str">
            <v>P</v>
          </cell>
          <cell r="G1268">
            <v>4000</v>
          </cell>
          <cell r="H1268">
            <v>75.599999999999994</v>
          </cell>
          <cell r="I1268">
            <v>302400</v>
          </cell>
          <cell r="J1268">
            <v>60.480000000000004</v>
          </cell>
          <cell r="K1268">
            <v>302460.48</v>
          </cell>
          <cell r="L1268">
            <v>0</v>
          </cell>
          <cell r="M1268">
            <v>302.39999999999998</v>
          </cell>
          <cell r="N1268">
            <v>75.690719999999999</v>
          </cell>
          <cell r="O1268">
            <v>302762.88</v>
          </cell>
          <cell r="P1268">
            <v>302762.88</v>
          </cell>
          <cell r="Q1268">
            <v>0</v>
          </cell>
          <cell r="R1268" t="str">
            <v>IFSL</v>
          </cell>
          <cell r="S1268" t="str">
            <v>may</v>
          </cell>
        </row>
        <row r="1269">
          <cell r="A1269">
            <v>963</v>
          </cell>
          <cell r="B1269">
            <v>1914</v>
          </cell>
          <cell r="C1269" t="str">
            <v>PPL(h)</v>
          </cell>
          <cell r="D1269">
            <v>39231</v>
          </cell>
          <cell r="E1269">
            <v>39234</v>
          </cell>
          <cell r="F1269" t="str">
            <v>P</v>
          </cell>
          <cell r="G1269">
            <v>25000</v>
          </cell>
          <cell r="H1269">
            <v>262.05</v>
          </cell>
          <cell r="I1269">
            <v>6551250</v>
          </cell>
          <cell r="J1269">
            <v>1310.25</v>
          </cell>
          <cell r="K1269">
            <v>6552560.25</v>
          </cell>
          <cell r="L1269">
            <v>0</v>
          </cell>
          <cell r="M1269">
            <v>6552.5</v>
          </cell>
          <cell r="N1269">
            <v>262.36451</v>
          </cell>
          <cell r="O1269">
            <v>6559112.75</v>
          </cell>
          <cell r="P1269">
            <v>6559112.75</v>
          </cell>
          <cell r="Q1269">
            <v>0</v>
          </cell>
          <cell r="R1269" t="str">
            <v>ACM</v>
          </cell>
          <cell r="S1269" t="str">
            <v>may</v>
          </cell>
        </row>
        <row r="1270">
          <cell r="A1270">
            <v>964</v>
          </cell>
          <cell r="B1270">
            <v>1911</v>
          </cell>
          <cell r="C1270" t="str">
            <v>POL(h)</v>
          </cell>
          <cell r="D1270">
            <v>39231</v>
          </cell>
          <cell r="E1270">
            <v>39234</v>
          </cell>
          <cell r="F1270" t="str">
            <v>P</v>
          </cell>
          <cell r="G1270">
            <v>50000</v>
          </cell>
          <cell r="H1270">
            <v>354</v>
          </cell>
          <cell r="I1270">
            <v>17700000</v>
          </cell>
          <cell r="J1270">
            <v>3540</v>
          </cell>
          <cell r="K1270">
            <v>17703540</v>
          </cell>
          <cell r="L1270">
            <v>0</v>
          </cell>
          <cell r="M1270">
            <v>0</v>
          </cell>
          <cell r="N1270">
            <v>354.07080000000002</v>
          </cell>
          <cell r="O1270">
            <v>17703540</v>
          </cell>
          <cell r="P1270">
            <v>17703540</v>
          </cell>
          <cell r="Q1270">
            <v>0</v>
          </cell>
          <cell r="R1270" t="str">
            <v>GROWTH</v>
          </cell>
          <cell r="S1270" t="str">
            <v>may</v>
          </cell>
        </row>
        <row r="1271">
          <cell r="A1271">
            <v>965</v>
          </cell>
          <cell r="B1271">
            <v>1916</v>
          </cell>
          <cell r="C1271" t="str">
            <v>POL(h)</v>
          </cell>
          <cell r="D1271">
            <v>39231</v>
          </cell>
          <cell r="E1271">
            <v>39234</v>
          </cell>
          <cell r="F1271" t="str">
            <v>P</v>
          </cell>
          <cell r="G1271">
            <v>20000</v>
          </cell>
          <cell r="H1271">
            <v>355</v>
          </cell>
          <cell r="I1271">
            <v>7100000</v>
          </cell>
          <cell r="J1271">
            <v>1420</v>
          </cell>
          <cell r="K1271">
            <v>7101420</v>
          </cell>
          <cell r="L1271">
            <v>0</v>
          </cell>
          <cell r="M1271">
            <v>0</v>
          </cell>
          <cell r="N1271">
            <v>355.07100000000003</v>
          </cell>
          <cell r="O1271">
            <v>7101420</v>
          </cell>
          <cell r="P1271">
            <v>7101420</v>
          </cell>
          <cell r="Q1271">
            <v>0</v>
          </cell>
          <cell r="R1271" t="str">
            <v>live</v>
          </cell>
          <cell r="S1271" t="str">
            <v>may</v>
          </cell>
        </row>
        <row r="1272">
          <cell r="A1272">
            <v>966</v>
          </cell>
          <cell r="B1272">
            <v>1917</v>
          </cell>
          <cell r="C1272" t="str">
            <v>POL(h)</v>
          </cell>
          <cell r="D1272">
            <v>39231</v>
          </cell>
          <cell r="E1272">
            <v>39234</v>
          </cell>
          <cell r="F1272" t="str">
            <v>S</v>
          </cell>
          <cell r="G1272">
            <v>-70000</v>
          </cell>
          <cell r="H1272">
            <v>-358.1</v>
          </cell>
          <cell r="I1272">
            <v>-25067000</v>
          </cell>
          <cell r="J1272">
            <v>2506.7000000000003</v>
          </cell>
          <cell r="K1272">
            <v>-25064493.300000001</v>
          </cell>
          <cell r="L1272">
            <v>0</v>
          </cell>
          <cell r="M1272">
            <v>25067</v>
          </cell>
          <cell r="N1272">
            <v>358.1</v>
          </cell>
          <cell r="O1272">
            <v>-25067000</v>
          </cell>
          <cell r="P1272">
            <v>-24346581</v>
          </cell>
          <cell r="Q1272">
            <v>720419</v>
          </cell>
          <cell r="R1272" t="str">
            <v>live</v>
          </cell>
          <cell r="S1272" t="str">
            <v>May</v>
          </cell>
        </row>
        <row r="1273">
          <cell r="A1273">
            <v>967</v>
          </cell>
          <cell r="B1273">
            <v>1910</v>
          </cell>
          <cell r="C1273" t="str">
            <v>POL(h)</v>
          </cell>
          <cell r="D1273">
            <v>39231</v>
          </cell>
          <cell r="E1273">
            <v>39234</v>
          </cell>
          <cell r="F1273" t="str">
            <v>S</v>
          </cell>
          <cell r="G1273">
            <v>-95000</v>
          </cell>
          <cell r="H1273">
            <v>-356.63157894736844</v>
          </cell>
          <cell r="I1273">
            <v>-33880000</v>
          </cell>
          <cell r="J1273">
            <v>3388</v>
          </cell>
          <cell r="K1273">
            <v>-33876612</v>
          </cell>
          <cell r="L1273">
            <v>0</v>
          </cell>
          <cell r="M1273">
            <v>33880</v>
          </cell>
          <cell r="N1273">
            <v>356.63157894736844</v>
          </cell>
          <cell r="O1273">
            <v>-33880000</v>
          </cell>
          <cell r="P1273">
            <v>-33041788.5</v>
          </cell>
          <cell r="Q1273">
            <v>838211.5</v>
          </cell>
          <cell r="R1273" t="str">
            <v>growth</v>
          </cell>
          <cell r="S1273" t="str">
            <v>May</v>
          </cell>
        </row>
        <row r="1274">
          <cell r="A1274">
            <v>968</v>
          </cell>
          <cell r="B1274">
            <v>1945</v>
          </cell>
          <cell r="C1274" t="str">
            <v>PICIC(h)</v>
          </cell>
          <cell r="D1274">
            <v>39232</v>
          </cell>
          <cell r="E1274">
            <v>39237</v>
          </cell>
          <cell r="F1274" t="str">
            <v>P</v>
          </cell>
          <cell r="G1274">
            <v>50000</v>
          </cell>
          <cell r="H1274">
            <v>75.55</v>
          </cell>
          <cell r="I1274">
            <v>3777500</v>
          </cell>
          <cell r="J1274">
            <v>755.5</v>
          </cell>
          <cell r="K1274">
            <v>3778255.5</v>
          </cell>
          <cell r="L1274">
            <v>0</v>
          </cell>
          <cell r="M1274">
            <v>5667.5</v>
          </cell>
          <cell r="N1274">
            <v>75.678460000000001</v>
          </cell>
          <cell r="O1274">
            <v>3783923</v>
          </cell>
          <cell r="P1274">
            <v>3783923</v>
          </cell>
          <cell r="Q1274">
            <v>0</v>
          </cell>
          <cell r="R1274" t="str">
            <v>FINEX</v>
          </cell>
          <cell r="S1274" t="str">
            <v>may</v>
          </cell>
        </row>
        <row r="1275">
          <cell r="A1275">
            <v>969</v>
          </cell>
          <cell r="B1275">
            <v>1944</v>
          </cell>
          <cell r="C1275" t="str">
            <v>NBP(h)</v>
          </cell>
          <cell r="D1275">
            <v>39232</v>
          </cell>
          <cell r="E1275">
            <v>39237</v>
          </cell>
          <cell r="F1275" t="str">
            <v>P</v>
          </cell>
          <cell r="G1275">
            <v>25000</v>
          </cell>
          <cell r="H1275">
            <v>249</v>
          </cell>
          <cell r="I1275">
            <v>6225000</v>
          </cell>
          <cell r="J1275">
            <v>1245</v>
          </cell>
          <cell r="K1275">
            <v>6226245</v>
          </cell>
          <cell r="L1275">
            <v>0</v>
          </cell>
          <cell r="M1275">
            <v>6225</v>
          </cell>
          <cell r="N1275">
            <v>249.2988</v>
          </cell>
          <cell r="O1275">
            <v>6232470</v>
          </cell>
          <cell r="P1275">
            <v>6232470</v>
          </cell>
          <cell r="Q1275">
            <v>0</v>
          </cell>
          <cell r="R1275" t="str">
            <v>IFSL</v>
          </cell>
          <cell r="S1275" t="str">
            <v>may</v>
          </cell>
        </row>
        <row r="1276">
          <cell r="A1276">
            <v>970</v>
          </cell>
          <cell r="B1276">
            <v>1946</v>
          </cell>
          <cell r="C1276" t="str">
            <v>pol(H)</v>
          </cell>
          <cell r="D1276">
            <v>39232</v>
          </cell>
          <cell r="E1276">
            <v>39237</v>
          </cell>
          <cell r="F1276" t="str">
            <v>P</v>
          </cell>
          <cell r="G1276">
            <v>45000</v>
          </cell>
          <cell r="H1276">
            <v>355.47222222222223</v>
          </cell>
          <cell r="I1276">
            <v>15996250</v>
          </cell>
          <cell r="J1276">
            <v>3199.25</v>
          </cell>
          <cell r="K1276">
            <v>15999449.25</v>
          </cell>
          <cell r="L1276">
            <v>0</v>
          </cell>
          <cell r="M1276">
            <v>10877.5</v>
          </cell>
          <cell r="N1276">
            <v>355.78503888888889</v>
          </cell>
          <cell r="O1276">
            <v>16010326.75</v>
          </cell>
          <cell r="P1276">
            <v>16010326.75</v>
          </cell>
          <cell r="Q1276">
            <v>0</v>
          </cell>
          <cell r="R1276" t="str">
            <v>GSL</v>
          </cell>
          <cell r="S1276" t="str">
            <v>may</v>
          </cell>
        </row>
        <row r="1277">
          <cell r="A1277">
            <v>971</v>
          </cell>
          <cell r="B1277">
            <v>1943</v>
          </cell>
          <cell r="C1277" t="str">
            <v>POL(h)</v>
          </cell>
          <cell r="D1277">
            <v>39232</v>
          </cell>
          <cell r="E1277">
            <v>39237</v>
          </cell>
          <cell r="F1277" t="str">
            <v>S</v>
          </cell>
          <cell r="G1277">
            <v>-20000</v>
          </cell>
          <cell r="H1277">
            <v>-360</v>
          </cell>
          <cell r="I1277">
            <v>-7200000</v>
          </cell>
          <cell r="J1277">
            <v>720</v>
          </cell>
          <cell r="K1277">
            <v>-7199280</v>
          </cell>
          <cell r="L1277">
            <v>0</v>
          </cell>
          <cell r="M1277">
            <v>0</v>
          </cell>
          <cell r="N1277">
            <v>360</v>
          </cell>
          <cell r="O1277">
            <v>-7200000</v>
          </cell>
          <cell r="P1277">
            <v>-7010924</v>
          </cell>
          <cell r="Q1277">
            <v>189076</v>
          </cell>
          <cell r="R1277" t="str">
            <v>GSL</v>
          </cell>
          <cell r="S1277" t="str">
            <v>May</v>
          </cell>
        </row>
        <row r="1278">
          <cell r="A1278">
            <v>972</v>
          </cell>
          <cell r="B1278">
            <v>1957</v>
          </cell>
          <cell r="C1278" t="str">
            <v>PICIC(h)</v>
          </cell>
          <cell r="D1278">
            <v>39233</v>
          </cell>
          <cell r="E1278">
            <v>39238</v>
          </cell>
          <cell r="F1278" t="str">
            <v>P</v>
          </cell>
          <cell r="G1278">
            <v>20500</v>
          </cell>
          <cell r="H1278">
            <v>75.599999999999994</v>
          </cell>
          <cell r="I1278">
            <v>1549800</v>
          </cell>
          <cell r="J1278">
            <v>309.96000000000004</v>
          </cell>
          <cell r="K1278">
            <v>1550109.96</v>
          </cell>
          <cell r="L1278">
            <v>0</v>
          </cell>
          <cell r="M1278">
            <v>2324.6999999999998</v>
          </cell>
          <cell r="N1278">
            <v>75.728519999999989</v>
          </cell>
          <cell r="O1278">
            <v>1552434.66</v>
          </cell>
          <cell r="P1278">
            <v>1552434.66</v>
          </cell>
          <cell r="Q1278">
            <v>0</v>
          </cell>
          <cell r="R1278" t="str">
            <v>AAH</v>
          </cell>
          <cell r="S1278" t="str">
            <v>may</v>
          </cell>
        </row>
        <row r="1279">
          <cell r="A1279">
            <v>973</v>
          </cell>
          <cell r="B1279">
            <v>1955</v>
          </cell>
          <cell r="C1279" t="str">
            <v>PICIC(h)</v>
          </cell>
          <cell r="D1279">
            <v>39233</v>
          </cell>
          <cell r="E1279">
            <v>39238</v>
          </cell>
          <cell r="F1279" t="str">
            <v>P</v>
          </cell>
          <cell r="G1279">
            <v>10000</v>
          </cell>
          <cell r="H1279">
            <v>75.55</v>
          </cell>
          <cell r="I1279">
            <v>755500</v>
          </cell>
          <cell r="J1279">
            <v>151.1</v>
          </cell>
          <cell r="K1279">
            <v>755651.1</v>
          </cell>
          <cell r="L1279">
            <v>0</v>
          </cell>
          <cell r="M1279">
            <v>1133.25</v>
          </cell>
          <cell r="N1279">
            <v>75.678434999999993</v>
          </cell>
          <cell r="O1279">
            <v>756784.35</v>
          </cell>
          <cell r="P1279">
            <v>756784.35</v>
          </cell>
          <cell r="Q1279">
            <v>0</v>
          </cell>
          <cell r="R1279" t="str">
            <v>FNE</v>
          </cell>
          <cell r="S1279" t="str">
            <v>may</v>
          </cell>
        </row>
        <row r="1280">
          <cell r="A1280">
            <v>974</v>
          </cell>
          <cell r="B1280">
            <v>1953</v>
          </cell>
          <cell r="C1280" t="str">
            <v>POL(h)</v>
          </cell>
          <cell r="D1280">
            <v>39233</v>
          </cell>
          <cell r="E1280">
            <v>39238</v>
          </cell>
          <cell r="F1280" t="str">
            <v>S</v>
          </cell>
          <cell r="G1280">
            <v>-70000</v>
          </cell>
          <cell r="H1280">
            <v>-359.42857142857144</v>
          </cell>
          <cell r="I1280">
            <v>-25160000</v>
          </cell>
          <cell r="J1280">
            <v>2516</v>
          </cell>
          <cell r="K1280">
            <v>-25157484</v>
          </cell>
          <cell r="L1280">
            <v>0</v>
          </cell>
          <cell r="M1280">
            <v>25160</v>
          </cell>
          <cell r="N1280">
            <v>359.42857142857144</v>
          </cell>
          <cell r="O1280">
            <v>-25160000</v>
          </cell>
          <cell r="P1280">
            <v>-24538234</v>
          </cell>
          <cell r="Q1280">
            <v>621766</v>
          </cell>
          <cell r="R1280" t="str">
            <v>SCS</v>
          </cell>
          <cell r="S1280" t="str">
            <v>May</v>
          </cell>
        </row>
        <row r="1281">
          <cell r="A1281">
            <v>975</v>
          </cell>
          <cell r="B1281">
            <v>1953</v>
          </cell>
          <cell r="C1281" t="str">
            <v>PPL(h)</v>
          </cell>
          <cell r="D1281">
            <v>39233</v>
          </cell>
          <cell r="E1281">
            <v>39238</v>
          </cell>
          <cell r="F1281" t="str">
            <v>S</v>
          </cell>
          <cell r="G1281">
            <v>-75000</v>
          </cell>
          <cell r="H1281">
            <v>-265.5</v>
          </cell>
          <cell r="I1281">
            <v>-19912500</v>
          </cell>
          <cell r="J1281">
            <v>1991.25</v>
          </cell>
          <cell r="K1281">
            <v>-19910508.75</v>
          </cell>
          <cell r="L1281">
            <v>0</v>
          </cell>
          <cell r="M1281">
            <v>19912.5</v>
          </cell>
          <cell r="N1281">
            <v>265.5</v>
          </cell>
          <cell r="O1281">
            <v>-19912500</v>
          </cell>
          <cell r="P1281">
            <v>-19384252.5</v>
          </cell>
          <cell r="Q1281">
            <v>528247.5</v>
          </cell>
          <cell r="R1281" t="str">
            <v>LIVE</v>
          </cell>
          <cell r="S1281" t="str">
            <v>May</v>
          </cell>
        </row>
        <row r="1282">
          <cell r="A1282">
            <v>976</v>
          </cell>
          <cell r="B1282">
            <v>1953</v>
          </cell>
          <cell r="C1282" t="str">
            <v>NBP(h)</v>
          </cell>
          <cell r="D1282">
            <v>39233</v>
          </cell>
          <cell r="E1282">
            <v>39238</v>
          </cell>
          <cell r="F1282" t="str">
            <v>S</v>
          </cell>
          <cell r="G1282">
            <v>-75000</v>
          </cell>
          <cell r="H1282">
            <v>-252.33333333333334</v>
          </cell>
          <cell r="I1282">
            <v>-18925000</v>
          </cell>
          <cell r="J1282">
            <v>1892.5</v>
          </cell>
          <cell r="K1282">
            <v>-18923107.5</v>
          </cell>
          <cell r="L1282">
            <v>0</v>
          </cell>
          <cell r="M1282">
            <v>18925</v>
          </cell>
          <cell r="N1282">
            <v>252.33333333333334</v>
          </cell>
          <cell r="O1282">
            <v>-18925000</v>
          </cell>
          <cell r="P1282">
            <v>-18730905</v>
          </cell>
          <cell r="Q1282">
            <v>194095</v>
          </cell>
          <cell r="R1282" t="str">
            <v>FNE</v>
          </cell>
          <cell r="S1282" t="str">
            <v>May</v>
          </cell>
        </row>
        <row r="1283">
          <cell r="A1283">
            <v>977</v>
          </cell>
          <cell r="B1283">
            <v>1978</v>
          </cell>
          <cell r="C1283" t="str">
            <v>pol(H)</v>
          </cell>
          <cell r="D1283">
            <v>39234</v>
          </cell>
          <cell r="E1283">
            <v>39239</v>
          </cell>
          <cell r="F1283" t="str">
            <v>P</v>
          </cell>
          <cell r="G1283">
            <v>90000</v>
          </cell>
          <cell r="H1283">
            <v>356.25833333333333</v>
          </cell>
          <cell r="I1283">
            <v>32063250</v>
          </cell>
          <cell r="J1283">
            <v>6412.6500000000005</v>
          </cell>
          <cell r="K1283">
            <v>32069662.649999999</v>
          </cell>
          <cell r="L1283">
            <v>0</v>
          </cell>
          <cell r="M1283">
            <v>25639</v>
          </cell>
          <cell r="N1283">
            <v>356.61446277777776</v>
          </cell>
          <cell r="O1283">
            <v>32095301.649999999</v>
          </cell>
          <cell r="P1283">
            <v>32095301.649999999</v>
          </cell>
          <cell r="Q1283">
            <v>0</v>
          </cell>
          <cell r="R1283" t="str">
            <v>gsl</v>
          </cell>
          <cell r="S1283" t="str">
            <v>june</v>
          </cell>
        </row>
        <row r="1284">
          <cell r="A1284">
            <v>978</v>
          </cell>
          <cell r="B1284">
            <v>1985</v>
          </cell>
          <cell r="C1284" t="str">
            <v>PICIC(h)</v>
          </cell>
          <cell r="D1284">
            <v>39234</v>
          </cell>
          <cell r="E1284">
            <v>39239</v>
          </cell>
          <cell r="F1284" t="str">
            <v>P</v>
          </cell>
          <cell r="G1284">
            <v>10000</v>
          </cell>
          <cell r="H1284">
            <v>75.5</v>
          </cell>
          <cell r="I1284">
            <v>755000</v>
          </cell>
          <cell r="J1284">
            <v>151</v>
          </cell>
          <cell r="K1284">
            <v>755151</v>
          </cell>
          <cell r="L1284">
            <v>0</v>
          </cell>
          <cell r="M1284">
            <v>1132.5</v>
          </cell>
          <cell r="N1284">
            <v>75.628349999999998</v>
          </cell>
          <cell r="O1284">
            <v>756283.5</v>
          </cell>
          <cell r="P1284">
            <v>756283.5</v>
          </cell>
          <cell r="Q1284">
            <v>0</v>
          </cell>
          <cell r="R1284" t="str">
            <v>aah</v>
          </cell>
          <cell r="S1284" t="str">
            <v>june</v>
          </cell>
        </row>
        <row r="1285">
          <cell r="A1285">
            <v>979</v>
          </cell>
          <cell r="B1285">
            <v>1983</v>
          </cell>
          <cell r="C1285" t="str">
            <v>PICIC(h)</v>
          </cell>
          <cell r="D1285">
            <v>39234</v>
          </cell>
          <cell r="E1285">
            <v>39239</v>
          </cell>
          <cell r="F1285" t="str">
            <v>P</v>
          </cell>
          <cell r="G1285">
            <v>20000</v>
          </cell>
          <cell r="H1285">
            <v>75.5</v>
          </cell>
          <cell r="I1285">
            <v>1510000</v>
          </cell>
          <cell r="J1285">
            <v>302</v>
          </cell>
          <cell r="K1285">
            <v>1510302</v>
          </cell>
          <cell r="L1285">
            <v>0</v>
          </cell>
          <cell r="M1285">
            <v>1510</v>
          </cell>
          <cell r="N1285">
            <v>75.590599999999995</v>
          </cell>
          <cell r="O1285">
            <v>1511812</v>
          </cell>
          <cell r="P1285">
            <v>1511812</v>
          </cell>
          <cell r="Q1285">
            <v>0</v>
          </cell>
          <cell r="R1285" t="str">
            <v>IFSL</v>
          </cell>
          <cell r="S1285" t="str">
            <v>june</v>
          </cell>
        </row>
        <row r="1286">
          <cell r="A1286">
            <v>980</v>
          </cell>
          <cell r="B1286">
            <v>1982</v>
          </cell>
          <cell r="C1286" t="str">
            <v>PICIC(h)</v>
          </cell>
          <cell r="D1286">
            <v>39234</v>
          </cell>
          <cell r="E1286">
            <v>39239</v>
          </cell>
          <cell r="F1286" t="str">
            <v>P</v>
          </cell>
          <cell r="G1286">
            <v>25000</v>
          </cell>
          <cell r="H1286">
            <v>75.55</v>
          </cell>
          <cell r="I1286">
            <v>1888750</v>
          </cell>
          <cell r="J1286">
            <v>377.75</v>
          </cell>
          <cell r="K1286">
            <v>1889127.75</v>
          </cell>
          <cell r="L1286">
            <v>0</v>
          </cell>
          <cell r="M1286">
            <v>2832.5</v>
          </cell>
          <cell r="N1286">
            <v>75.67841</v>
          </cell>
          <cell r="O1286">
            <v>1891960.25</v>
          </cell>
          <cell r="P1286">
            <v>1891960.25</v>
          </cell>
          <cell r="Q1286">
            <v>0</v>
          </cell>
          <cell r="R1286" t="str">
            <v>finex</v>
          </cell>
          <cell r="S1286" t="str">
            <v>june</v>
          </cell>
        </row>
        <row r="1287">
          <cell r="A1287">
            <v>981</v>
          </cell>
          <cell r="B1287">
            <v>1977</v>
          </cell>
          <cell r="C1287" t="str">
            <v>nbp(H)</v>
          </cell>
          <cell r="D1287">
            <v>39234</v>
          </cell>
          <cell r="E1287">
            <v>39239</v>
          </cell>
          <cell r="F1287" t="str">
            <v>P</v>
          </cell>
          <cell r="G1287">
            <v>25000</v>
          </cell>
          <cell r="H1287">
            <v>252.48599999999999</v>
          </cell>
          <cell r="I1287">
            <v>6312150</v>
          </cell>
          <cell r="J1287">
            <v>1262.43</v>
          </cell>
          <cell r="K1287">
            <v>6313412.4299999997</v>
          </cell>
          <cell r="L1287">
            <v>0</v>
          </cell>
          <cell r="M1287">
            <v>6302.14</v>
          </cell>
          <cell r="N1287">
            <v>252.78858279999997</v>
          </cell>
          <cell r="O1287">
            <v>6319714.5699999994</v>
          </cell>
          <cell r="P1287">
            <v>6319714.5699999994</v>
          </cell>
          <cell r="Q1287">
            <v>0</v>
          </cell>
          <cell r="R1287" t="str">
            <v>ahc</v>
          </cell>
          <cell r="S1287" t="str">
            <v>june</v>
          </cell>
        </row>
        <row r="1288">
          <cell r="A1288">
            <v>982</v>
          </cell>
          <cell r="B1288">
            <v>1979</v>
          </cell>
          <cell r="C1288" t="str">
            <v>POL(h)</v>
          </cell>
          <cell r="D1288">
            <v>39234</v>
          </cell>
          <cell r="E1288">
            <v>39239</v>
          </cell>
          <cell r="F1288" t="str">
            <v>S</v>
          </cell>
          <cell r="G1288">
            <v>-25000</v>
          </cell>
          <cell r="H1288">
            <v>-359</v>
          </cell>
          <cell r="I1288">
            <v>-8975000</v>
          </cell>
          <cell r="J1288">
            <v>897.5</v>
          </cell>
          <cell r="K1288">
            <v>-8974102.5</v>
          </cell>
          <cell r="L1288">
            <v>0</v>
          </cell>
          <cell r="M1288">
            <v>0</v>
          </cell>
          <cell r="N1288">
            <v>359</v>
          </cell>
          <cell r="O1288">
            <v>-8975000</v>
          </cell>
          <cell r="P1288">
            <v>-8867802.5</v>
          </cell>
          <cell r="Q1288">
            <v>107197.5</v>
          </cell>
          <cell r="R1288" t="str">
            <v>gsl</v>
          </cell>
          <cell r="S1288" t="str">
            <v>june</v>
          </cell>
        </row>
        <row r="1289">
          <cell r="A1289">
            <v>983</v>
          </cell>
          <cell r="B1289">
            <v>1980</v>
          </cell>
          <cell r="C1289" t="str">
            <v>DGKC(h)</v>
          </cell>
          <cell r="D1289">
            <v>39234</v>
          </cell>
          <cell r="E1289">
            <v>39239</v>
          </cell>
          <cell r="F1289" t="str">
            <v>P</v>
          </cell>
          <cell r="G1289">
            <v>25000</v>
          </cell>
          <cell r="H1289">
            <v>108.05</v>
          </cell>
          <cell r="I1289">
            <v>2701250</v>
          </cell>
          <cell r="J1289">
            <v>540.25</v>
          </cell>
          <cell r="K1289">
            <v>2701790.25</v>
          </cell>
          <cell r="L1289">
            <v>0</v>
          </cell>
          <cell r="M1289">
            <v>0</v>
          </cell>
          <cell r="N1289">
            <v>108.07161000000001</v>
          </cell>
          <cell r="O1289">
            <v>2701790.25</v>
          </cell>
          <cell r="P1289">
            <v>2701790.25</v>
          </cell>
          <cell r="Q1289">
            <v>0</v>
          </cell>
          <cell r="R1289" t="str">
            <v>live</v>
          </cell>
          <cell r="S1289" t="str">
            <v>june</v>
          </cell>
        </row>
        <row r="1290">
          <cell r="A1290">
            <v>984</v>
          </cell>
          <cell r="B1290">
            <v>1981</v>
          </cell>
          <cell r="C1290" t="str">
            <v>DGKC(h)</v>
          </cell>
          <cell r="D1290">
            <v>39234</v>
          </cell>
          <cell r="E1290">
            <v>39239</v>
          </cell>
          <cell r="F1290" t="str">
            <v>S</v>
          </cell>
          <cell r="G1290">
            <v>-25000</v>
          </cell>
          <cell r="H1290">
            <v>-107.9</v>
          </cell>
          <cell r="I1290">
            <v>-2697500</v>
          </cell>
          <cell r="J1290">
            <v>269.75</v>
          </cell>
          <cell r="K1290">
            <v>-2697230.25</v>
          </cell>
          <cell r="L1290">
            <v>0</v>
          </cell>
          <cell r="M1290">
            <v>2697.5</v>
          </cell>
          <cell r="N1290">
            <v>107.9</v>
          </cell>
          <cell r="O1290">
            <v>-2697500</v>
          </cell>
          <cell r="P1290">
            <v>-2701790.25</v>
          </cell>
          <cell r="Q1290">
            <v>-4290.25</v>
          </cell>
          <cell r="R1290" t="str">
            <v>live</v>
          </cell>
          <cell r="S1290" t="str">
            <v>june</v>
          </cell>
        </row>
        <row r="1291">
          <cell r="A1291">
            <v>985</v>
          </cell>
          <cell r="B1291">
            <v>1984</v>
          </cell>
          <cell r="C1291" t="str">
            <v>nbp(H)</v>
          </cell>
          <cell r="D1291">
            <v>39234</v>
          </cell>
          <cell r="E1291">
            <v>39239</v>
          </cell>
          <cell r="F1291" t="str">
            <v>P</v>
          </cell>
          <cell r="G1291">
            <v>25000</v>
          </cell>
          <cell r="H1291">
            <v>253.05</v>
          </cell>
          <cell r="I1291">
            <v>6326250</v>
          </cell>
          <cell r="J1291">
            <v>1265.25</v>
          </cell>
          <cell r="K1291">
            <v>6327515.25</v>
          </cell>
          <cell r="L1291">
            <v>0</v>
          </cell>
          <cell r="M1291">
            <v>6326.25</v>
          </cell>
          <cell r="N1291">
            <v>253.35365999999999</v>
          </cell>
          <cell r="O1291">
            <v>6333841.5</v>
          </cell>
          <cell r="P1291">
            <v>6333841.5</v>
          </cell>
          <cell r="Q1291">
            <v>0</v>
          </cell>
          <cell r="R1291" t="str">
            <v>fne</v>
          </cell>
          <cell r="S1291" t="str">
            <v>june</v>
          </cell>
        </row>
        <row r="1292">
          <cell r="A1292">
            <v>986</v>
          </cell>
          <cell r="B1292">
            <v>1976</v>
          </cell>
          <cell r="C1292" t="str">
            <v>nbp(H)</v>
          </cell>
          <cell r="D1292">
            <v>39234</v>
          </cell>
          <cell r="E1292">
            <v>39239</v>
          </cell>
          <cell r="F1292" t="str">
            <v>S</v>
          </cell>
          <cell r="G1292">
            <v>-20000</v>
          </cell>
          <cell r="H1292">
            <v>-254.5</v>
          </cell>
          <cell r="I1292">
            <v>-5090000</v>
          </cell>
          <cell r="J1292">
            <v>509</v>
          </cell>
          <cell r="K1292">
            <v>-5089491</v>
          </cell>
          <cell r="L1292">
            <v>0</v>
          </cell>
          <cell r="M1292">
            <v>0</v>
          </cell>
          <cell r="N1292">
            <v>254.5</v>
          </cell>
          <cell r="O1292">
            <v>-5090000</v>
          </cell>
          <cell r="P1292">
            <v>-5060634</v>
          </cell>
          <cell r="Q1292">
            <v>29366</v>
          </cell>
          <cell r="R1292" t="str">
            <v>ahc</v>
          </cell>
          <cell r="S1292" t="str">
            <v>june</v>
          </cell>
        </row>
        <row r="1293">
          <cell r="A1293">
            <v>987</v>
          </cell>
          <cell r="B1293">
            <v>2011</v>
          </cell>
          <cell r="C1293" t="str">
            <v>PICIC(h)</v>
          </cell>
          <cell r="D1293">
            <v>39237</v>
          </cell>
          <cell r="E1293">
            <v>39240</v>
          </cell>
          <cell r="F1293" t="str">
            <v>P</v>
          </cell>
          <cell r="G1293">
            <v>44000</v>
          </cell>
          <cell r="H1293">
            <v>75.55</v>
          </cell>
          <cell r="I1293">
            <v>3324200</v>
          </cell>
          <cell r="J1293">
            <v>664.84</v>
          </cell>
          <cell r="K1293">
            <v>3324864.84</v>
          </cell>
          <cell r="L1293">
            <v>0</v>
          </cell>
          <cell r="M1293">
            <v>4985.2</v>
          </cell>
          <cell r="N1293">
            <v>75.67841</v>
          </cell>
          <cell r="O1293">
            <v>3329850.04</v>
          </cell>
          <cell r="P1293">
            <v>3329850.04</v>
          </cell>
          <cell r="Q1293">
            <v>0</v>
          </cell>
          <cell r="R1293" t="str">
            <v>acm</v>
          </cell>
          <cell r="S1293" t="str">
            <v>june</v>
          </cell>
        </row>
        <row r="1294">
          <cell r="A1294">
            <v>988</v>
          </cell>
          <cell r="B1294">
            <v>2010</v>
          </cell>
          <cell r="C1294" t="str">
            <v>PICIC(h)</v>
          </cell>
          <cell r="D1294">
            <v>39237</v>
          </cell>
          <cell r="E1294">
            <v>39240</v>
          </cell>
          <cell r="F1294" t="str">
            <v>P</v>
          </cell>
          <cell r="G1294">
            <v>40000</v>
          </cell>
          <cell r="H1294">
            <v>75.349999999999994</v>
          </cell>
          <cell r="I1294">
            <v>3014000</v>
          </cell>
          <cell r="J1294">
            <v>602.80000000000007</v>
          </cell>
          <cell r="K1294">
            <v>3014602.8</v>
          </cell>
          <cell r="L1294">
            <v>0</v>
          </cell>
          <cell r="M1294">
            <v>4521</v>
          </cell>
          <cell r="N1294">
            <v>75.478094999999996</v>
          </cell>
          <cell r="O1294">
            <v>3019123.8</v>
          </cell>
          <cell r="P1294">
            <v>3019123.8</v>
          </cell>
          <cell r="Q1294">
            <v>0</v>
          </cell>
          <cell r="R1294" t="str">
            <v>aah</v>
          </cell>
          <cell r="S1294" t="str">
            <v>june</v>
          </cell>
        </row>
        <row r="1295">
          <cell r="A1295">
            <v>989</v>
          </cell>
          <cell r="B1295">
            <v>2007</v>
          </cell>
          <cell r="C1295" t="str">
            <v>POL(h)</v>
          </cell>
          <cell r="D1295">
            <v>39237</v>
          </cell>
          <cell r="E1295">
            <v>39240</v>
          </cell>
          <cell r="F1295" t="str">
            <v>P</v>
          </cell>
          <cell r="G1295">
            <v>67300</v>
          </cell>
          <cell r="H1295">
            <v>352.79294205052008</v>
          </cell>
          <cell r="I1295">
            <v>23742965</v>
          </cell>
          <cell r="J1295">
            <v>4748.5929999999998</v>
          </cell>
          <cell r="K1295">
            <v>23747713.592999998</v>
          </cell>
          <cell r="L1295">
            <v>0</v>
          </cell>
          <cell r="M1295">
            <v>14916.72</v>
          </cell>
          <cell r="N1295">
            <v>353.08514580980682</v>
          </cell>
          <cell r="O1295">
            <v>23762630.312999997</v>
          </cell>
          <cell r="P1295">
            <v>23762630.312999997</v>
          </cell>
          <cell r="Q1295">
            <v>0</v>
          </cell>
          <cell r="R1295" t="str">
            <v>fne</v>
          </cell>
          <cell r="S1295" t="str">
            <v>june</v>
          </cell>
        </row>
        <row r="1296">
          <cell r="A1296">
            <v>990</v>
          </cell>
          <cell r="B1296">
            <v>2009</v>
          </cell>
          <cell r="C1296" t="str">
            <v>PPL(h)</v>
          </cell>
          <cell r="D1296">
            <v>39237</v>
          </cell>
          <cell r="E1296">
            <v>39240</v>
          </cell>
          <cell r="F1296" t="str">
            <v>S</v>
          </cell>
          <cell r="G1296">
            <v>-25000</v>
          </cell>
          <cell r="H1296">
            <v>-263.5</v>
          </cell>
          <cell r="I1296">
            <v>-6587500</v>
          </cell>
          <cell r="J1296">
            <v>0</v>
          </cell>
          <cell r="K1296">
            <v>-6587500</v>
          </cell>
          <cell r="L1296">
            <v>0</v>
          </cell>
          <cell r="M1296">
            <v>6587.5</v>
          </cell>
          <cell r="N1296">
            <v>263.5</v>
          </cell>
          <cell r="O1296">
            <v>-6587500</v>
          </cell>
          <cell r="P1296">
            <v>-6461420</v>
          </cell>
          <cell r="Q1296">
            <v>126080</v>
          </cell>
          <cell r="R1296" t="str">
            <v>FINEX</v>
          </cell>
          <cell r="S1296" t="str">
            <v>june</v>
          </cell>
        </row>
        <row r="1297">
          <cell r="A1297">
            <v>991</v>
          </cell>
          <cell r="B1297">
            <v>2008</v>
          </cell>
          <cell r="C1297" t="str">
            <v>POL(h)</v>
          </cell>
          <cell r="D1297">
            <v>39237</v>
          </cell>
          <cell r="E1297">
            <v>39240</v>
          </cell>
          <cell r="F1297" t="str">
            <v>S</v>
          </cell>
          <cell r="G1297">
            <v>-25000</v>
          </cell>
          <cell r="H1297">
            <v>-355.05</v>
          </cell>
          <cell r="I1297">
            <v>-8876250</v>
          </cell>
          <cell r="J1297">
            <v>887.625</v>
          </cell>
          <cell r="K1297">
            <v>-8875362.375</v>
          </cell>
          <cell r="L1297">
            <v>0</v>
          </cell>
          <cell r="M1297">
            <v>8876.25</v>
          </cell>
          <cell r="N1297">
            <v>355.05</v>
          </cell>
          <cell r="O1297">
            <v>-8876250</v>
          </cell>
          <cell r="P1297">
            <v>-8852015</v>
          </cell>
          <cell r="Q1297">
            <v>24235</v>
          </cell>
          <cell r="R1297" t="str">
            <v>FNE</v>
          </cell>
          <cell r="S1297" t="str">
            <v>june</v>
          </cell>
        </row>
        <row r="1298">
          <cell r="A1298">
            <v>992</v>
          </cell>
          <cell r="B1298">
            <v>2011</v>
          </cell>
          <cell r="C1298" t="str">
            <v>ffbq(H)</v>
          </cell>
          <cell r="D1298">
            <v>39238</v>
          </cell>
          <cell r="E1298">
            <v>39241</v>
          </cell>
          <cell r="F1298" t="str">
            <v>P</v>
          </cell>
          <cell r="G1298">
            <v>79500</v>
          </cell>
          <cell r="H1298">
            <v>37.450000000000003</v>
          </cell>
          <cell r="I1298">
            <v>2977275</v>
          </cell>
          <cell r="J1298">
            <v>595.45500000000004</v>
          </cell>
          <cell r="K1298">
            <v>2977870.4550000001</v>
          </cell>
          <cell r="L1298">
            <v>0</v>
          </cell>
          <cell r="M1298">
            <v>4465.91</v>
          </cell>
          <cell r="N1298">
            <v>37.513664968553464</v>
          </cell>
          <cell r="O1298">
            <v>2982336.3650000002</v>
          </cell>
          <cell r="P1298">
            <v>2982336.3650000002</v>
          </cell>
          <cell r="Q1298">
            <v>0</v>
          </cell>
          <cell r="R1298" t="str">
            <v>growth</v>
          </cell>
          <cell r="S1298" t="str">
            <v>june</v>
          </cell>
        </row>
        <row r="1299">
          <cell r="A1299">
            <v>993</v>
          </cell>
          <cell r="B1299">
            <v>2020</v>
          </cell>
          <cell r="C1299" t="str">
            <v>ffbq(H)</v>
          </cell>
          <cell r="D1299">
            <v>39238</v>
          </cell>
          <cell r="E1299">
            <v>39241</v>
          </cell>
          <cell r="F1299" t="str">
            <v>P</v>
          </cell>
          <cell r="G1299">
            <v>75000</v>
          </cell>
          <cell r="H1299">
            <v>37.450000000000003</v>
          </cell>
          <cell r="I1299">
            <v>2808750</v>
          </cell>
          <cell r="J1299">
            <v>561.75</v>
          </cell>
          <cell r="K1299">
            <v>2809311.75</v>
          </cell>
          <cell r="L1299">
            <v>0</v>
          </cell>
          <cell r="M1299">
            <v>4215</v>
          </cell>
          <cell r="N1299">
            <v>37.513689999999997</v>
          </cell>
          <cell r="O1299">
            <v>2813526.75</v>
          </cell>
          <cell r="P1299">
            <v>2813526.75</v>
          </cell>
          <cell r="Q1299">
            <v>0</v>
          </cell>
          <cell r="R1299" t="str">
            <v>foundation</v>
          </cell>
          <cell r="S1299" t="str">
            <v>june</v>
          </cell>
        </row>
        <row r="1300">
          <cell r="A1300">
            <v>994</v>
          </cell>
          <cell r="B1300">
            <v>2026</v>
          </cell>
          <cell r="C1300" t="str">
            <v>nbp(H)</v>
          </cell>
          <cell r="D1300">
            <v>39238</v>
          </cell>
          <cell r="E1300">
            <v>39241</v>
          </cell>
          <cell r="F1300" t="str">
            <v>P</v>
          </cell>
          <cell r="G1300">
            <v>80000</v>
          </cell>
          <cell r="H1300">
            <v>257.24062500000002</v>
          </cell>
          <cell r="I1300">
            <v>20579250</v>
          </cell>
          <cell r="J1300">
            <v>4115.8500000000004</v>
          </cell>
          <cell r="K1300">
            <v>20583365.850000001</v>
          </cell>
          <cell r="L1300">
            <v>0</v>
          </cell>
          <cell r="M1300">
            <v>20579.25</v>
          </cell>
          <cell r="N1300">
            <v>257.54931375000001</v>
          </cell>
          <cell r="O1300">
            <v>20603945.100000001</v>
          </cell>
          <cell r="P1300">
            <v>20603945.100000001</v>
          </cell>
          <cell r="Q1300">
            <v>0</v>
          </cell>
          <cell r="R1300" t="str">
            <v>aah</v>
          </cell>
          <cell r="S1300" t="str">
            <v>june</v>
          </cell>
        </row>
        <row r="1301">
          <cell r="A1301">
            <v>995</v>
          </cell>
          <cell r="B1301">
            <v>2021</v>
          </cell>
          <cell r="C1301" t="str">
            <v>PICIC(h)</v>
          </cell>
          <cell r="D1301">
            <v>39238</v>
          </cell>
          <cell r="E1301">
            <v>39241</v>
          </cell>
          <cell r="F1301" t="str">
            <v>P</v>
          </cell>
          <cell r="G1301">
            <v>47500</v>
          </cell>
          <cell r="H1301">
            <v>75.764210526315793</v>
          </cell>
          <cell r="I1301">
            <v>3598800</v>
          </cell>
          <cell r="J1301">
            <v>719.76</v>
          </cell>
          <cell r="K1301">
            <v>3599519.76</v>
          </cell>
          <cell r="L1301">
            <v>0</v>
          </cell>
          <cell r="M1301">
            <v>5399.6</v>
          </cell>
          <cell r="N1301">
            <v>75.893039157894734</v>
          </cell>
          <cell r="O1301">
            <v>3604919.36</v>
          </cell>
          <cell r="P1301">
            <v>3604919.36</v>
          </cell>
          <cell r="Q1301">
            <v>0</v>
          </cell>
          <cell r="R1301" t="str">
            <v>foundation</v>
          </cell>
          <cell r="S1301" t="str">
            <v>june</v>
          </cell>
        </row>
        <row r="1302">
          <cell r="A1302">
            <v>996</v>
          </cell>
          <cell r="B1302">
            <v>2013</v>
          </cell>
          <cell r="C1302" t="str">
            <v>pol(H)</v>
          </cell>
          <cell r="D1302">
            <v>39238</v>
          </cell>
          <cell r="E1302">
            <v>39241</v>
          </cell>
          <cell r="F1302" t="str">
            <v>P</v>
          </cell>
          <cell r="G1302">
            <v>25000</v>
          </cell>
          <cell r="H1302">
            <v>352.5</v>
          </cell>
          <cell r="I1302">
            <v>8812500</v>
          </cell>
          <cell r="J1302">
            <v>1762.5</v>
          </cell>
          <cell r="K1302">
            <v>8814262.5</v>
          </cell>
          <cell r="L1302">
            <v>0</v>
          </cell>
          <cell r="N1302">
            <v>352.57049999999998</v>
          </cell>
          <cell r="O1302">
            <v>8814262.5</v>
          </cell>
          <cell r="P1302">
            <v>8814262.5</v>
          </cell>
          <cell r="Q1302">
            <v>0</v>
          </cell>
          <cell r="R1302" t="str">
            <v>gloal</v>
          </cell>
          <cell r="S1302" t="str">
            <v>june</v>
          </cell>
        </row>
        <row r="1303">
          <cell r="A1303">
            <v>997</v>
          </cell>
          <cell r="B1303">
            <v>2019</v>
          </cell>
          <cell r="C1303" t="str">
            <v>ffbq(H)</v>
          </cell>
          <cell r="D1303">
            <v>39238</v>
          </cell>
          <cell r="E1303">
            <v>39241</v>
          </cell>
          <cell r="F1303" t="str">
            <v>P</v>
          </cell>
          <cell r="G1303">
            <v>30000</v>
          </cell>
          <cell r="H1303">
            <v>37.5</v>
          </cell>
          <cell r="I1303">
            <v>1125000</v>
          </cell>
          <cell r="J1303">
            <v>225</v>
          </cell>
          <cell r="K1303">
            <v>1125225</v>
          </cell>
          <cell r="L1303">
            <v>0</v>
          </cell>
          <cell r="M1303">
            <v>1689</v>
          </cell>
          <cell r="N1303">
            <v>37.563800000000001</v>
          </cell>
          <cell r="O1303">
            <v>1126914</v>
          </cell>
          <cell r="P1303">
            <v>1126914</v>
          </cell>
          <cell r="Q1303">
            <v>0</v>
          </cell>
          <cell r="R1303" t="str">
            <v>gloal</v>
          </cell>
          <cell r="S1303" t="str">
            <v>june</v>
          </cell>
        </row>
        <row r="1304">
          <cell r="A1304">
            <v>998</v>
          </cell>
          <cell r="B1304">
            <v>2018</v>
          </cell>
          <cell r="C1304" t="str">
            <v>ffbq(H)</v>
          </cell>
          <cell r="D1304">
            <v>39238</v>
          </cell>
          <cell r="E1304">
            <v>39241</v>
          </cell>
          <cell r="F1304" t="str">
            <v>P</v>
          </cell>
          <cell r="G1304">
            <v>67500</v>
          </cell>
          <cell r="H1304">
            <v>37.664444444444442</v>
          </cell>
          <cell r="I1304">
            <v>2542350</v>
          </cell>
          <cell r="J1304">
            <v>508.47</v>
          </cell>
          <cell r="K1304">
            <v>2542858.4700000002</v>
          </cell>
          <cell r="L1304">
            <v>0</v>
          </cell>
          <cell r="M1304">
            <v>3815.7</v>
          </cell>
          <cell r="N1304">
            <v>37.728506222222229</v>
          </cell>
          <cell r="O1304">
            <v>2546674.1700000004</v>
          </cell>
          <cell r="P1304">
            <v>2546674.1700000004</v>
          </cell>
          <cell r="Q1304">
            <v>0</v>
          </cell>
          <cell r="R1304" t="str">
            <v>taurus</v>
          </cell>
          <cell r="S1304" t="str">
            <v>june</v>
          </cell>
        </row>
        <row r="1305">
          <cell r="A1305">
            <v>999</v>
          </cell>
          <cell r="B1305">
            <v>2027</v>
          </cell>
          <cell r="C1305" t="str">
            <v>ffbq</v>
          </cell>
          <cell r="D1305">
            <v>39238</v>
          </cell>
          <cell r="E1305">
            <v>39241</v>
          </cell>
          <cell r="F1305" t="str">
            <v>P</v>
          </cell>
          <cell r="G1305">
            <v>400000</v>
          </cell>
          <cell r="H1305">
            <v>37.732937499999998</v>
          </cell>
          <cell r="I1305">
            <v>15093175</v>
          </cell>
          <cell r="J1305">
            <v>3018.6350000000002</v>
          </cell>
          <cell r="K1305">
            <v>15096193.635</v>
          </cell>
          <cell r="L1305">
            <v>0</v>
          </cell>
          <cell r="M1305">
            <v>30186.35</v>
          </cell>
          <cell r="N1305">
            <v>37.8159499625</v>
          </cell>
          <cell r="O1305">
            <v>15126379.984999999</v>
          </cell>
          <cell r="P1305">
            <v>15126379.984999999</v>
          </cell>
          <cell r="Q1305">
            <v>0</v>
          </cell>
          <cell r="R1305" t="str">
            <v>ahl</v>
          </cell>
          <cell r="S1305" t="str">
            <v>june</v>
          </cell>
        </row>
        <row r="1306">
          <cell r="A1306">
            <v>1000</v>
          </cell>
          <cell r="B1306">
            <v>2028</v>
          </cell>
          <cell r="C1306" t="str">
            <v>ffbq</v>
          </cell>
          <cell r="D1306">
            <v>39238</v>
          </cell>
          <cell r="E1306">
            <v>39241</v>
          </cell>
          <cell r="F1306" t="str">
            <v>P</v>
          </cell>
          <cell r="G1306">
            <v>102500</v>
          </cell>
          <cell r="H1306">
            <v>37.637804878048783</v>
          </cell>
          <cell r="I1306">
            <v>3857875</v>
          </cell>
          <cell r="J1306">
            <v>771.57500000000005</v>
          </cell>
          <cell r="K1306">
            <v>3858646.5750000002</v>
          </cell>
          <cell r="L1306">
            <v>0</v>
          </cell>
          <cell r="M1306">
            <v>5787.2</v>
          </cell>
          <cell r="N1306">
            <v>37.70179292682927</v>
          </cell>
          <cell r="O1306">
            <v>3864433.7750000004</v>
          </cell>
          <cell r="P1306">
            <v>3864433.7750000004</v>
          </cell>
          <cell r="Q1306">
            <v>0</v>
          </cell>
          <cell r="R1306" t="str">
            <v>scs</v>
          </cell>
          <cell r="S1306" t="str">
            <v>june</v>
          </cell>
        </row>
        <row r="1307">
          <cell r="A1307">
            <v>1001</v>
          </cell>
          <cell r="B1307">
            <v>2012</v>
          </cell>
          <cell r="C1307" t="str">
            <v>ffbq(H)</v>
          </cell>
          <cell r="D1307">
            <v>39238</v>
          </cell>
          <cell r="E1307">
            <v>39241</v>
          </cell>
          <cell r="F1307" t="str">
            <v>P</v>
          </cell>
          <cell r="G1307">
            <v>25000</v>
          </cell>
          <cell r="H1307">
            <v>37.549999999999997</v>
          </cell>
          <cell r="I1307">
            <v>938750</v>
          </cell>
          <cell r="J1307">
            <v>187.75</v>
          </cell>
          <cell r="K1307">
            <v>938937.75</v>
          </cell>
          <cell r="L1307">
            <v>0</v>
          </cell>
          <cell r="M1307">
            <v>1408.13</v>
          </cell>
          <cell r="N1307">
            <v>37.613835199999997</v>
          </cell>
          <cell r="O1307">
            <v>940345.88</v>
          </cell>
          <cell r="P1307">
            <v>940345.88</v>
          </cell>
          <cell r="Q1307">
            <v>0</v>
          </cell>
          <cell r="R1307" t="str">
            <v>growth</v>
          </cell>
          <cell r="S1307" t="str">
            <v>june</v>
          </cell>
        </row>
        <row r="1308">
          <cell r="A1308">
            <v>1002</v>
          </cell>
          <cell r="B1308">
            <v>2016</v>
          </cell>
          <cell r="C1308" t="str">
            <v>ffbq(H)</v>
          </cell>
          <cell r="D1308">
            <v>39238</v>
          </cell>
          <cell r="E1308">
            <v>39241</v>
          </cell>
          <cell r="F1308" t="str">
            <v>P</v>
          </cell>
          <cell r="G1308">
            <v>201500</v>
          </cell>
          <cell r="H1308">
            <v>37.863151364764271</v>
          </cell>
          <cell r="I1308">
            <v>7629425</v>
          </cell>
          <cell r="J1308">
            <v>1525.885</v>
          </cell>
          <cell r="K1308">
            <v>7630950.8849999998</v>
          </cell>
          <cell r="L1308">
            <v>0</v>
          </cell>
          <cell r="M1308">
            <v>11441.1</v>
          </cell>
          <cell r="N1308">
            <v>37.927503647642673</v>
          </cell>
          <cell r="O1308">
            <v>7642391.9849999994</v>
          </cell>
          <cell r="P1308">
            <v>7642391.9849999994</v>
          </cell>
          <cell r="Q1308">
            <v>0</v>
          </cell>
          <cell r="R1308" t="str">
            <v>orix</v>
          </cell>
          <cell r="S1308" t="str">
            <v>june</v>
          </cell>
        </row>
        <row r="1309">
          <cell r="A1309">
            <v>1003</v>
          </cell>
          <cell r="B1309">
            <v>2029</v>
          </cell>
          <cell r="C1309" t="str">
            <v>ffbq(H)</v>
          </cell>
          <cell r="D1309">
            <v>39238</v>
          </cell>
          <cell r="E1309">
            <v>39241</v>
          </cell>
          <cell r="F1309" t="str">
            <v>P</v>
          </cell>
          <cell r="G1309">
            <v>35500</v>
          </cell>
          <cell r="H1309">
            <v>37.635211267605634</v>
          </cell>
          <cell r="I1309">
            <v>1336050</v>
          </cell>
          <cell r="J1309">
            <v>267.21000000000004</v>
          </cell>
          <cell r="K1309">
            <v>1336317.21</v>
          </cell>
          <cell r="L1309">
            <v>0</v>
          </cell>
          <cell r="M1309">
            <v>4008.7</v>
          </cell>
          <cell r="N1309">
            <v>37.755659436619716</v>
          </cell>
          <cell r="O1309">
            <v>1340325.9099999999</v>
          </cell>
          <cell r="P1309">
            <v>1340325.9099999999</v>
          </cell>
          <cell r="Q1309">
            <v>0</v>
          </cell>
          <cell r="R1309" t="str">
            <v>finex</v>
          </cell>
          <cell r="S1309" t="str">
            <v>june</v>
          </cell>
        </row>
        <row r="1310">
          <cell r="A1310">
            <v>1004</v>
          </cell>
          <cell r="B1310">
            <v>2017</v>
          </cell>
          <cell r="C1310" t="str">
            <v>PICIC(h)</v>
          </cell>
          <cell r="D1310">
            <v>39238</v>
          </cell>
          <cell r="E1310">
            <v>39241</v>
          </cell>
          <cell r="F1310" t="str">
            <v>P</v>
          </cell>
          <cell r="G1310">
            <v>30000</v>
          </cell>
          <cell r="H1310">
            <v>75.55</v>
          </cell>
          <cell r="I1310">
            <v>2266500</v>
          </cell>
          <cell r="J1310">
            <v>453.3</v>
          </cell>
          <cell r="K1310">
            <v>2266953.2999999998</v>
          </cell>
          <cell r="L1310">
            <v>0</v>
          </cell>
          <cell r="M1310">
            <v>3399</v>
          </cell>
          <cell r="N1310">
            <v>75.67841</v>
          </cell>
          <cell r="O1310">
            <v>2270352.2999999998</v>
          </cell>
          <cell r="P1310">
            <v>2270352.2999999998</v>
          </cell>
          <cell r="Q1310">
            <v>0</v>
          </cell>
          <cell r="R1310" t="str">
            <v>orix</v>
          </cell>
          <cell r="S1310" t="str">
            <v>june</v>
          </cell>
        </row>
        <row r="1311">
          <cell r="A1311">
            <v>1005</v>
          </cell>
          <cell r="B1311">
            <v>2025</v>
          </cell>
          <cell r="C1311" t="str">
            <v>ppl(h)</v>
          </cell>
          <cell r="D1311">
            <v>39238</v>
          </cell>
          <cell r="E1311">
            <v>39241</v>
          </cell>
          <cell r="F1311" t="str">
            <v>P</v>
          </cell>
          <cell r="G1311">
            <v>15000</v>
          </cell>
          <cell r="H1311">
            <v>264.5</v>
          </cell>
          <cell r="I1311">
            <v>3967500</v>
          </cell>
          <cell r="J1311">
            <v>793.5</v>
          </cell>
          <cell r="K1311">
            <v>3968293.5</v>
          </cell>
          <cell r="L1311">
            <v>0</v>
          </cell>
          <cell r="N1311">
            <v>264.55290000000002</v>
          </cell>
          <cell r="O1311">
            <v>3968293.5</v>
          </cell>
          <cell r="P1311">
            <v>3968293.5</v>
          </cell>
          <cell r="Q1311">
            <v>0</v>
          </cell>
          <cell r="R1311" t="str">
            <v>icap</v>
          </cell>
          <cell r="S1311" t="str">
            <v>june</v>
          </cell>
        </row>
        <row r="1312">
          <cell r="A1312">
            <v>1006</v>
          </cell>
          <cell r="B1312">
            <v>2015</v>
          </cell>
          <cell r="C1312" t="str">
            <v>ffbq</v>
          </cell>
          <cell r="D1312">
            <v>39238</v>
          </cell>
          <cell r="E1312">
            <v>39241</v>
          </cell>
          <cell r="F1312" t="str">
            <v>P</v>
          </cell>
          <cell r="G1312">
            <v>75000</v>
          </cell>
          <cell r="H1312">
            <v>37.533333333333331</v>
          </cell>
          <cell r="I1312">
            <v>2815000</v>
          </cell>
          <cell r="J1312">
            <v>563</v>
          </cell>
          <cell r="K1312">
            <v>2815563</v>
          </cell>
          <cell r="L1312">
            <v>0</v>
          </cell>
          <cell r="M1312">
            <v>4225</v>
          </cell>
          <cell r="N1312">
            <v>37.59717333333333</v>
          </cell>
          <cell r="O1312">
            <v>2819788</v>
          </cell>
          <cell r="P1312">
            <v>2819788</v>
          </cell>
          <cell r="Q1312">
            <v>0</v>
          </cell>
          <cell r="R1312" t="str">
            <v>acm</v>
          </cell>
          <cell r="S1312" t="str">
            <v>june</v>
          </cell>
        </row>
        <row r="1313">
          <cell r="A1313">
            <v>1006</v>
          </cell>
          <cell r="B1313">
            <v>2023</v>
          </cell>
          <cell r="C1313" t="str">
            <v>nbp(H)</v>
          </cell>
          <cell r="D1313">
            <v>39238</v>
          </cell>
          <cell r="E1313">
            <v>39241</v>
          </cell>
          <cell r="F1313" t="str">
            <v>S</v>
          </cell>
          <cell r="G1313">
            <v>-50000</v>
          </cell>
          <cell r="H1313">
            <v>-255.5</v>
          </cell>
          <cell r="I1313">
            <v>-12775000</v>
          </cell>
          <cell r="J1313">
            <v>1277.5</v>
          </cell>
          <cell r="K1313">
            <v>-12773722.5</v>
          </cell>
          <cell r="L1313">
            <v>0</v>
          </cell>
          <cell r="M1313">
            <v>12775</v>
          </cell>
          <cell r="N1313">
            <v>255.5</v>
          </cell>
          <cell r="O1313">
            <v>-12775000</v>
          </cell>
          <cell r="P1313">
            <v>-12814970</v>
          </cell>
          <cell r="Q1313">
            <v>-39970</v>
          </cell>
          <cell r="R1313" t="str">
            <v>FNE</v>
          </cell>
          <cell r="S1313" t="str">
            <v>june</v>
          </cell>
        </row>
        <row r="1314">
          <cell r="A1314">
            <v>1007</v>
          </cell>
          <cell r="B1314">
            <v>2014</v>
          </cell>
          <cell r="C1314" t="str">
            <v>pol(H)</v>
          </cell>
          <cell r="D1314">
            <v>39238</v>
          </cell>
          <cell r="E1314">
            <v>39241</v>
          </cell>
          <cell r="F1314" t="str">
            <v>S</v>
          </cell>
          <cell r="G1314">
            <v>-50000</v>
          </cell>
          <cell r="H1314">
            <v>-354.77499999999998</v>
          </cell>
          <cell r="I1314">
            <v>-17738750</v>
          </cell>
          <cell r="J1314">
            <v>1773.875</v>
          </cell>
          <cell r="K1314">
            <v>-17736976.125</v>
          </cell>
          <cell r="L1314">
            <v>0</v>
          </cell>
          <cell r="M1314">
            <v>11377.5</v>
          </cell>
          <cell r="N1314">
            <v>354.77499999999998</v>
          </cell>
          <cell r="O1314">
            <v>-17738750</v>
          </cell>
          <cell r="P1314">
            <v>-17693145</v>
          </cell>
          <cell r="Q1314">
            <v>45605</v>
          </cell>
          <cell r="R1314" t="str">
            <v>GLOBAL</v>
          </cell>
          <cell r="S1314" t="str">
            <v>june</v>
          </cell>
        </row>
        <row r="1315">
          <cell r="A1315">
            <v>1008</v>
          </cell>
          <cell r="B1315">
            <v>2024</v>
          </cell>
          <cell r="C1315" t="str">
            <v>ppl(h)</v>
          </cell>
          <cell r="D1315">
            <v>39238</v>
          </cell>
          <cell r="E1315">
            <v>39241</v>
          </cell>
          <cell r="F1315" t="str">
            <v>S</v>
          </cell>
          <cell r="G1315">
            <v>-70900</v>
          </cell>
          <cell r="H1315">
            <v>-265.86840000000001</v>
          </cell>
          <cell r="I1315">
            <v>-18850069.560000002</v>
          </cell>
          <cell r="K1315">
            <v>-18850069.560000002</v>
          </cell>
          <cell r="L1315">
            <v>0</v>
          </cell>
          <cell r="M1315">
            <v>18852.32</v>
          </cell>
          <cell r="N1315">
            <v>265.86840000000001</v>
          </cell>
          <cell r="O1315">
            <v>-18850069.560000002</v>
          </cell>
          <cell r="P1315">
            <v>-18416025.809999999</v>
          </cell>
          <cell r="Q1315">
            <v>434043.75000000373</v>
          </cell>
          <cell r="R1315" t="str">
            <v>icap</v>
          </cell>
          <cell r="S1315" t="str">
            <v>june</v>
          </cell>
        </row>
        <row r="1316">
          <cell r="A1316">
            <v>1009</v>
          </cell>
          <cell r="B1316">
            <v>2024</v>
          </cell>
          <cell r="C1316" t="str">
            <v>ppl</v>
          </cell>
          <cell r="D1316">
            <v>39238</v>
          </cell>
          <cell r="E1316">
            <v>39241</v>
          </cell>
          <cell r="F1316" t="str">
            <v>S</v>
          </cell>
          <cell r="G1316">
            <v>-24100</v>
          </cell>
          <cell r="H1316">
            <v>-265.86840000000001</v>
          </cell>
          <cell r="I1316">
            <v>-6407428.4400000004</v>
          </cell>
          <cell r="K1316">
            <v>-6407428.4400000004</v>
          </cell>
          <cell r="L1316">
            <v>0</v>
          </cell>
          <cell r="M1316">
            <v>6405.18</v>
          </cell>
          <cell r="N1316">
            <v>265.86840000000001</v>
          </cell>
          <cell r="O1316">
            <v>-6407428.4400000004</v>
          </cell>
          <cell r="P1316">
            <v>-6300691.9500000002</v>
          </cell>
          <cell r="Q1316">
            <v>106736.49000000022</v>
          </cell>
          <cell r="R1316" t="str">
            <v>icap</v>
          </cell>
          <cell r="S1316" t="str">
            <v>june</v>
          </cell>
        </row>
        <row r="1317">
          <cell r="A1317">
            <v>1010</v>
          </cell>
          <cell r="B1317">
            <v>2060</v>
          </cell>
          <cell r="C1317" t="str">
            <v>ppl(H)</v>
          </cell>
          <cell r="D1317">
            <v>39239</v>
          </cell>
          <cell r="E1317">
            <v>39244</v>
          </cell>
          <cell r="F1317" t="str">
            <v>P</v>
          </cell>
          <cell r="G1317">
            <v>45000</v>
          </cell>
          <cell r="H1317">
            <v>265.16666666666669</v>
          </cell>
          <cell r="I1317">
            <v>11932500</v>
          </cell>
          <cell r="J1317">
            <v>2386.5</v>
          </cell>
          <cell r="K1317">
            <v>11934886.5</v>
          </cell>
          <cell r="L1317">
            <v>0</v>
          </cell>
          <cell r="N1317">
            <v>265.21969999999999</v>
          </cell>
          <cell r="O1317">
            <v>11934886.5</v>
          </cell>
          <cell r="P1317">
            <v>11934886.5</v>
          </cell>
          <cell r="Q1317">
            <v>0</v>
          </cell>
          <cell r="R1317" t="str">
            <v>live</v>
          </cell>
          <cell r="S1317" t="str">
            <v>june</v>
          </cell>
        </row>
        <row r="1318">
          <cell r="A1318">
            <v>1011</v>
          </cell>
          <cell r="B1318">
            <v>2056</v>
          </cell>
          <cell r="C1318" t="str">
            <v>NBP(h)</v>
          </cell>
          <cell r="D1318">
            <v>39239</v>
          </cell>
          <cell r="E1318">
            <v>39244</v>
          </cell>
          <cell r="F1318" t="str">
            <v>P</v>
          </cell>
          <cell r="G1318">
            <v>20000</v>
          </cell>
          <cell r="H1318">
            <v>261</v>
          </cell>
          <cell r="I1318">
            <v>5220000</v>
          </cell>
          <cell r="J1318">
            <v>1044</v>
          </cell>
          <cell r="K1318">
            <v>5221044</v>
          </cell>
          <cell r="L1318">
            <v>0</v>
          </cell>
          <cell r="N1318">
            <v>261.05220000000003</v>
          </cell>
          <cell r="O1318">
            <v>5221044</v>
          </cell>
          <cell r="P1318">
            <v>5221044</v>
          </cell>
          <cell r="Q1318">
            <v>0</v>
          </cell>
          <cell r="R1318" t="str">
            <v>growth</v>
          </cell>
          <cell r="S1318" t="str">
            <v>june</v>
          </cell>
        </row>
        <row r="1319">
          <cell r="A1319">
            <v>1012</v>
          </cell>
          <cell r="B1319">
            <v>2056</v>
          </cell>
          <cell r="C1319" t="str">
            <v>pol(H)</v>
          </cell>
          <cell r="D1319">
            <v>39239</v>
          </cell>
          <cell r="E1319">
            <v>39244</v>
          </cell>
          <cell r="F1319" t="str">
            <v>P</v>
          </cell>
          <cell r="G1319">
            <v>50000</v>
          </cell>
          <cell r="H1319">
            <v>353.75</v>
          </cell>
          <cell r="I1319">
            <v>17687500</v>
          </cell>
          <cell r="J1319">
            <v>3537.5</v>
          </cell>
          <cell r="K1319">
            <v>17691037.5</v>
          </cell>
          <cell r="L1319">
            <v>0</v>
          </cell>
          <cell r="M1319">
            <v>17687.5</v>
          </cell>
          <cell r="N1319">
            <v>354.17450000000002</v>
          </cell>
          <cell r="O1319">
            <v>17708725</v>
          </cell>
          <cell r="P1319">
            <v>17708725</v>
          </cell>
          <cell r="Q1319">
            <v>0</v>
          </cell>
          <cell r="R1319" t="str">
            <v>ahc</v>
          </cell>
          <cell r="S1319" t="str">
            <v>june</v>
          </cell>
        </row>
        <row r="1320">
          <cell r="A1320">
            <v>1013</v>
          </cell>
          <cell r="B1320">
            <v>2057</v>
          </cell>
          <cell r="C1320" t="str">
            <v>nbp(H)</v>
          </cell>
          <cell r="D1320">
            <v>39239</v>
          </cell>
          <cell r="E1320">
            <v>39244</v>
          </cell>
          <cell r="F1320" t="str">
            <v>S</v>
          </cell>
          <cell r="G1320">
            <v>-55000</v>
          </cell>
          <cell r="H1320">
            <v>263.13636363636363</v>
          </cell>
          <cell r="I1320">
            <v>-14472500</v>
          </cell>
          <cell r="J1320">
            <v>1447.25</v>
          </cell>
          <cell r="K1320">
            <v>-14471052.75</v>
          </cell>
          <cell r="L1320">
            <v>0</v>
          </cell>
          <cell r="M1320">
            <v>14472.5</v>
          </cell>
          <cell r="N1320">
            <v>263.13636363636363</v>
          </cell>
          <cell r="O1320">
            <v>-14472500</v>
          </cell>
          <cell r="P1320">
            <v>-14161334</v>
          </cell>
          <cell r="Q1320">
            <v>311166</v>
          </cell>
          <cell r="R1320" t="str">
            <v>growth</v>
          </cell>
          <cell r="S1320" t="str">
            <v>june</v>
          </cell>
        </row>
        <row r="1321">
          <cell r="A1321">
            <v>1014</v>
          </cell>
          <cell r="B1321">
            <v>2059</v>
          </cell>
          <cell r="C1321" t="str">
            <v>pol(H)</v>
          </cell>
          <cell r="D1321">
            <v>39239</v>
          </cell>
          <cell r="E1321">
            <v>39244</v>
          </cell>
          <cell r="F1321" t="str">
            <v>S</v>
          </cell>
          <cell r="G1321">
            <v>-25000</v>
          </cell>
          <cell r="H1321">
            <v>357</v>
          </cell>
          <cell r="I1321">
            <v>-8925000</v>
          </cell>
          <cell r="J1321">
            <v>892.5</v>
          </cell>
          <cell r="K1321">
            <v>-8924107.5</v>
          </cell>
          <cell r="L1321">
            <v>0</v>
          </cell>
          <cell r="M1321">
            <v>0</v>
          </cell>
          <cell r="N1321">
            <v>357</v>
          </cell>
          <cell r="O1321">
            <v>-8925000</v>
          </cell>
          <cell r="P1321">
            <v>-8848820</v>
          </cell>
          <cell r="Q1321">
            <v>76180</v>
          </cell>
          <cell r="R1321" t="str">
            <v>ahc</v>
          </cell>
          <cell r="S1321" t="str">
            <v>june</v>
          </cell>
        </row>
        <row r="1322">
          <cell r="A1322">
            <v>1015</v>
          </cell>
          <cell r="B1322">
            <v>2061</v>
          </cell>
          <cell r="C1322" t="str">
            <v>ppl(H)</v>
          </cell>
          <cell r="D1322">
            <v>39239</v>
          </cell>
          <cell r="E1322">
            <v>39244</v>
          </cell>
          <cell r="F1322" t="str">
            <v>S</v>
          </cell>
          <cell r="G1322">
            <v>-45000</v>
          </cell>
          <cell r="H1322">
            <v>267.94549999999998</v>
          </cell>
          <cell r="I1322">
            <v>-12057547.5</v>
          </cell>
          <cell r="J1322">
            <v>1205.7547500000001</v>
          </cell>
          <cell r="K1322">
            <v>-12056341.74525</v>
          </cell>
          <cell r="L1322">
            <v>0</v>
          </cell>
          <cell r="M1322">
            <v>12055.5</v>
          </cell>
          <cell r="N1322">
            <v>267.94549999999998</v>
          </cell>
          <cell r="O1322">
            <v>-12057547.5</v>
          </cell>
          <cell r="P1322">
            <v>-11934886.5</v>
          </cell>
          <cell r="Q1322">
            <v>122661</v>
          </cell>
          <cell r="R1322" t="str">
            <v>live</v>
          </cell>
          <cell r="S1322" t="str">
            <v>june</v>
          </cell>
        </row>
        <row r="1323">
          <cell r="A1323">
            <v>1016</v>
          </cell>
          <cell r="B1323">
            <v>2061</v>
          </cell>
          <cell r="C1323" t="str">
            <v>ppl</v>
          </cell>
          <cell r="D1323">
            <v>39239</v>
          </cell>
          <cell r="E1323">
            <v>39244</v>
          </cell>
          <cell r="F1323" t="str">
            <v>S</v>
          </cell>
          <cell r="G1323">
            <v>-10000</v>
          </cell>
          <cell r="H1323">
            <v>267.94524999999999</v>
          </cell>
          <cell r="I1323">
            <v>-2679452.5</v>
          </cell>
          <cell r="J1323">
            <v>267.94524999999999</v>
          </cell>
          <cell r="K1323">
            <v>-2679184.5547500001</v>
          </cell>
          <cell r="L1323">
            <v>0</v>
          </cell>
          <cell r="M1323">
            <v>2681.5</v>
          </cell>
          <cell r="N1323">
            <v>267.94524999999999</v>
          </cell>
          <cell r="O1323">
            <v>-2679452.5</v>
          </cell>
          <cell r="P1323">
            <v>-2614395</v>
          </cell>
          <cell r="Q1323">
            <v>65057.5</v>
          </cell>
          <cell r="R1323" t="str">
            <v>live</v>
          </cell>
          <cell r="S1323" t="str">
            <v>june</v>
          </cell>
        </row>
        <row r="1324">
          <cell r="A1324">
            <v>1017</v>
          </cell>
          <cell r="B1324">
            <v>2062</v>
          </cell>
          <cell r="C1324" t="str">
            <v>NBP(h)</v>
          </cell>
          <cell r="D1324">
            <v>39239</v>
          </cell>
          <cell r="E1324">
            <v>39244</v>
          </cell>
          <cell r="F1324" t="str">
            <v>S</v>
          </cell>
          <cell r="G1324">
            <v>-25600</v>
          </cell>
          <cell r="H1324">
            <v>264.11669999999998</v>
          </cell>
          <cell r="I1324">
            <v>-6761387.5199999996</v>
          </cell>
          <cell r="J1324">
            <v>676.13875199999995</v>
          </cell>
          <cell r="K1324">
            <v>-6760711.3812479991</v>
          </cell>
          <cell r="L1324">
            <v>0</v>
          </cell>
          <cell r="M1324">
            <v>6760.96</v>
          </cell>
          <cell r="N1324">
            <v>264.11669999999998</v>
          </cell>
          <cell r="O1324">
            <v>-6761387.5199999996</v>
          </cell>
          <cell r="P1324">
            <v>-6591456</v>
          </cell>
          <cell r="Q1324">
            <v>169931.51999999955</v>
          </cell>
          <cell r="R1324" t="str">
            <v>fcel</v>
          </cell>
          <cell r="S1324" t="str">
            <v>june</v>
          </cell>
        </row>
        <row r="1325">
          <cell r="A1325">
            <v>1018</v>
          </cell>
          <cell r="B1325">
            <v>2062</v>
          </cell>
          <cell r="C1325" t="str">
            <v>nbp</v>
          </cell>
          <cell r="D1325">
            <v>39239</v>
          </cell>
          <cell r="E1325">
            <v>39244</v>
          </cell>
          <cell r="F1325" t="str">
            <v>S</v>
          </cell>
          <cell r="G1325">
            <v>-4400</v>
          </cell>
          <cell r="H1325">
            <v>264.11647272727271</v>
          </cell>
          <cell r="I1325">
            <v>-1162112.48</v>
          </cell>
          <cell r="J1325">
            <v>116.211248</v>
          </cell>
          <cell r="K1325">
            <v>-1161996.2687520001</v>
          </cell>
          <cell r="L1325">
            <v>0</v>
          </cell>
          <cell r="M1325">
            <v>1162.54</v>
          </cell>
          <cell r="N1325">
            <v>264.11647272727271</v>
          </cell>
          <cell r="O1325">
            <v>-1162112.48</v>
          </cell>
          <cell r="P1325">
            <v>-1085996.1200000001</v>
          </cell>
          <cell r="Q1325">
            <v>76116.35999999987</v>
          </cell>
          <cell r="R1325" t="str">
            <v>fcel</v>
          </cell>
          <cell r="S1325" t="str">
            <v>june</v>
          </cell>
        </row>
        <row r="1326">
          <cell r="A1326">
            <v>1019</v>
          </cell>
          <cell r="B1326">
            <v>2073</v>
          </cell>
          <cell r="C1326" t="str">
            <v>ppl(H)</v>
          </cell>
          <cell r="D1326">
            <v>39240</v>
          </cell>
          <cell r="E1326">
            <v>39245</v>
          </cell>
          <cell r="F1326" t="str">
            <v>P</v>
          </cell>
          <cell r="G1326">
            <v>10000</v>
          </cell>
          <cell r="H1326">
            <v>266.5</v>
          </cell>
          <cell r="I1326">
            <v>2665000</v>
          </cell>
          <cell r="J1326">
            <v>533</v>
          </cell>
          <cell r="K1326">
            <v>2665533</v>
          </cell>
          <cell r="L1326">
            <v>0</v>
          </cell>
          <cell r="M1326">
            <v>2665</v>
          </cell>
          <cell r="N1326">
            <v>266.81979999999999</v>
          </cell>
          <cell r="O1326">
            <v>2668198</v>
          </cell>
          <cell r="P1326">
            <v>2668198</v>
          </cell>
          <cell r="Q1326">
            <v>0</v>
          </cell>
          <cell r="R1326" t="str">
            <v>SCS</v>
          </cell>
          <cell r="S1326" t="str">
            <v>june</v>
          </cell>
        </row>
        <row r="1327">
          <cell r="A1327">
            <v>1020</v>
          </cell>
          <cell r="B1327">
            <v>2074</v>
          </cell>
          <cell r="C1327" t="str">
            <v>PPL(h)</v>
          </cell>
          <cell r="D1327">
            <v>39240</v>
          </cell>
          <cell r="E1327">
            <v>39245</v>
          </cell>
          <cell r="F1327" t="str">
            <v>S</v>
          </cell>
          <cell r="G1327">
            <v>-10000</v>
          </cell>
          <cell r="H1327">
            <v>268.5</v>
          </cell>
          <cell r="I1327">
            <v>-2685000</v>
          </cell>
          <cell r="J1327">
            <v>268.5</v>
          </cell>
          <cell r="K1327">
            <v>-2684731.5</v>
          </cell>
          <cell r="L1327">
            <v>0</v>
          </cell>
          <cell r="N1327">
            <v>268.5</v>
          </cell>
          <cell r="O1327">
            <v>-2685000</v>
          </cell>
          <cell r="P1327">
            <v>-2668198.0499999998</v>
          </cell>
          <cell r="Q1327">
            <v>16801.950000000186</v>
          </cell>
          <cell r="R1327" t="str">
            <v>SCS</v>
          </cell>
          <cell r="S1327" t="str">
            <v>june</v>
          </cell>
        </row>
        <row r="1328">
          <cell r="A1328">
            <v>1021</v>
          </cell>
          <cell r="B1328">
            <v>2075</v>
          </cell>
          <cell r="C1328" t="str">
            <v>NBP</v>
          </cell>
          <cell r="D1328">
            <v>39240</v>
          </cell>
          <cell r="E1328">
            <v>39245</v>
          </cell>
          <cell r="F1328" t="str">
            <v>S</v>
          </cell>
          <cell r="G1328">
            <v>-60000</v>
          </cell>
          <cell r="H1328">
            <v>266.83333333333331</v>
          </cell>
          <cell r="I1328">
            <v>-16010000</v>
          </cell>
          <cell r="J1328">
            <v>1601</v>
          </cell>
          <cell r="K1328">
            <v>-16008399</v>
          </cell>
          <cell r="L1328">
            <v>0</v>
          </cell>
          <cell r="M1328">
            <v>16010</v>
          </cell>
          <cell r="N1328">
            <v>266.83333333333331</v>
          </cell>
          <cell r="O1328">
            <v>-16010000</v>
          </cell>
          <cell r="P1328">
            <v>-14809038</v>
          </cell>
          <cell r="Q1328">
            <v>1200962</v>
          </cell>
          <cell r="R1328" t="str">
            <v>IFSL</v>
          </cell>
          <cell r="S1328" t="str">
            <v>june</v>
          </cell>
        </row>
        <row r="1329">
          <cell r="A1329">
            <v>1022</v>
          </cell>
          <cell r="B1329">
            <v>2084</v>
          </cell>
          <cell r="C1329" t="str">
            <v>ppl(H)</v>
          </cell>
          <cell r="D1329">
            <v>39241</v>
          </cell>
          <cell r="E1329">
            <v>39246</v>
          </cell>
          <cell r="F1329" t="str">
            <v>P</v>
          </cell>
          <cell r="G1329">
            <v>25000</v>
          </cell>
          <cell r="H1329">
            <v>262.5</v>
          </cell>
          <cell r="I1329">
            <v>6562500</v>
          </cell>
          <cell r="J1329">
            <v>1312.5</v>
          </cell>
          <cell r="K1329">
            <v>6563812.5</v>
          </cell>
          <cell r="L1329">
            <v>0</v>
          </cell>
          <cell r="M1329">
            <v>6562.5</v>
          </cell>
          <cell r="N1329">
            <v>262.815</v>
          </cell>
          <cell r="O1329">
            <v>6570375</v>
          </cell>
          <cell r="P1329">
            <v>6570375</v>
          </cell>
          <cell r="Q1329">
            <v>0</v>
          </cell>
          <cell r="R1329" t="str">
            <v>AAH</v>
          </cell>
          <cell r="S1329" t="str">
            <v>june</v>
          </cell>
        </row>
        <row r="1330">
          <cell r="A1330">
            <v>1023</v>
          </cell>
          <cell r="B1330">
            <v>2086</v>
          </cell>
          <cell r="C1330" t="str">
            <v>nbp(H)</v>
          </cell>
          <cell r="D1330">
            <v>39241</v>
          </cell>
          <cell r="E1330">
            <v>39246</v>
          </cell>
          <cell r="F1330" t="str">
            <v>P</v>
          </cell>
          <cell r="G1330">
            <v>40000</v>
          </cell>
          <cell r="H1330">
            <v>259.5</v>
          </cell>
          <cell r="I1330">
            <v>10380000</v>
          </cell>
          <cell r="J1330">
            <v>2076</v>
          </cell>
          <cell r="K1330">
            <v>10382076</v>
          </cell>
          <cell r="L1330">
            <v>0</v>
          </cell>
          <cell r="M1330">
            <v>8795</v>
          </cell>
          <cell r="N1330">
            <v>259.77177499999999</v>
          </cell>
          <cell r="O1330">
            <v>10390871</v>
          </cell>
          <cell r="P1330">
            <v>10390871</v>
          </cell>
          <cell r="Q1330">
            <v>0</v>
          </cell>
          <cell r="R1330" t="str">
            <v>GSL</v>
          </cell>
          <cell r="S1330" t="str">
            <v>june</v>
          </cell>
        </row>
        <row r="1331">
          <cell r="A1331">
            <v>1024</v>
          </cell>
          <cell r="B1331">
            <v>2087</v>
          </cell>
          <cell r="C1331" t="str">
            <v>pol(H)</v>
          </cell>
          <cell r="D1331">
            <v>39241</v>
          </cell>
          <cell r="E1331">
            <v>39246</v>
          </cell>
          <cell r="F1331" t="str">
            <v>P</v>
          </cell>
          <cell r="G1331">
            <v>50000</v>
          </cell>
          <cell r="H1331">
            <v>349.55</v>
          </cell>
          <cell r="I1331">
            <v>17477500</v>
          </cell>
          <cell r="J1331">
            <v>3495.5</v>
          </cell>
          <cell r="K1331">
            <v>17480995.5</v>
          </cell>
          <cell r="L1331">
            <v>0</v>
          </cell>
          <cell r="M1331">
            <v>17480</v>
          </cell>
          <cell r="N1331">
            <v>349.96951000000001</v>
          </cell>
          <cell r="O1331">
            <v>17498475.5</v>
          </cell>
          <cell r="P1331">
            <v>17498475.5</v>
          </cell>
          <cell r="Q1331">
            <v>0</v>
          </cell>
          <cell r="R1331" t="str">
            <v>AHC</v>
          </cell>
          <cell r="S1331" t="str">
            <v>june</v>
          </cell>
        </row>
        <row r="1332">
          <cell r="A1332">
            <v>1025</v>
          </cell>
          <cell r="B1332">
            <v>2080</v>
          </cell>
          <cell r="C1332" t="str">
            <v>NBP(H)</v>
          </cell>
          <cell r="D1332">
            <v>39240</v>
          </cell>
          <cell r="E1332">
            <v>39245</v>
          </cell>
          <cell r="F1332" t="str">
            <v>S</v>
          </cell>
          <cell r="G1332">
            <v>-10000</v>
          </cell>
          <cell r="H1332">
            <v>-261.5</v>
          </cell>
          <cell r="I1332">
            <v>-2615000</v>
          </cell>
          <cell r="J1332">
            <v>261.5</v>
          </cell>
          <cell r="K1332">
            <v>-2614738.5</v>
          </cell>
          <cell r="L1332">
            <v>0</v>
          </cell>
          <cell r="N1332">
            <v>261.5</v>
          </cell>
          <cell r="O1332">
            <v>-2615000</v>
          </cell>
          <cell r="P1332">
            <v>-2597718</v>
          </cell>
          <cell r="Q1332">
            <v>17282</v>
          </cell>
          <cell r="R1332" t="str">
            <v>gsl</v>
          </cell>
          <cell r="S1332" t="str">
            <v>june</v>
          </cell>
        </row>
        <row r="1333">
          <cell r="A1333">
            <v>1026</v>
          </cell>
          <cell r="B1333">
            <v>2098</v>
          </cell>
          <cell r="C1333" t="str">
            <v>ppl</v>
          </cell>
          <cell r="D1333">
            <v>39244</v>
          </cell>
          <cell r="E1333">
            <v>39247</v>
          </cell>
          <cell r="F1333" t="str">
            <v>S</v>
          </cell>
          <cell r="G1333">
            <v>-37600</v>
          </cell>
          <cell r="H1333">
            <v>263.89361702127661</v>
          </cell>
          <cell r="I1333">
            <v>-9922400</v>
          </cell>
          <cell r="J1333">
            <v>992.24</v>
          </cell>
          <cell r="K1333">
            <v>-9921407.7599999998</v>
          </cell>
          <cell r="L1333">
            <v>0</v>
          </cell>
          <cell r="M1333">
            <v>9922.35</v>
          </cell>
          <cell r="N1333">
            <v>263.89361702127661</v>
          </cell>
          <cell r="O1333">
            <v>-9922400</v>
          </cell>
          <cell r="P1333">
            <v>-9830125.1999999993</v>
          </cell>
          <cell r="Q1333">
            <v>92274.800000000745</v>
          </cell>
          <cell r="R1333" t="str">
            <v>scs</v>
          </cell>
          <cell r="S1333" t="str">
            <v>june</v>
          </cell>
        </row>
        <row r="1334">
          <cell r="A1334">
            <v>1027</v>
          </cell>
          <cell r="B1334">
            <v>2095</v>
          </cell>
          <cell r="C1334" t="str">
            <v>ppl</v>
          </cell>
          <cell r="D1334">
            <v>39244</v>
          </cell>
          <cell r="E1334">
            <v>39247</v>
          </cell>
          <cell r="F1334" t="str">
            <v>S</v>
          </cell>
          <cell r="G1334">
            <v>-33500</v>
          </cell>
          <cell r="H1334">
            <v>263.79552238805968</v>
          </cell>
          <cell r="I1334">
            <v>-8837150</v>
          </cell>
          <cell r="J1334">
            <v>883.71500000000003</v>
          </cell>
          <cell r="K1334">
            <v>-8836266.2850000001</v>
          </cell>
          <cell r="L1334">
            <v>0</v>
          </cell>
          <cell r="M1334">
            <v>8837.7999999999993</v>
          </cell>
          <cell r="N1334">
            <v>263.79552238805968</v>
          </cell>
          <cell r="O1334">
            <v>-8837150</v>
          </cell>
          <cell r="P1334">
            <v>-8758223.25</v>
          </cell>
          <cell r="Q1334">
            <v>78926.75</v>
          </cell>
          <cell r="R1334" t="str">
            <v>orix</v>
          </cell>
          <cell r="S1334" t="str">
            <v>june</v>
          </cell>
        </row>
        <row r="1335">
          <cell r="A1335">
            <v>1028</v>
          </cell>
          <cell r="B1335">
            <v>2099</v>
          </cell>
          <cell r="C1335" t="str">
            <v>NBP</v>
          </cell>
          <cell r="D1335">
            <v>39244</v>
          </cell>
          <cell r="E1335">
            <v>39247</v>
          </cell>
          <cell r="F1335" t="str">
            <v>S</v>
          </cell>
          <cell r="G1335">
            <v>-52100</v>
          </cell>
          <cell r="H1335">
            <v>256.60508637236086</v>
          </cell>
          <cell r="I1335">
            <v>-13369125</v>
          </cell>
          <cell r="J1335">
            <v>1336.9125000000001</v>
          </cell>
          <cell r="K1335">
            <v>-13367788.0875</v>
          </cell>
          <cell r="L1335">
            <v>0</v>
          </cell>
          <cell r="M1335">
            <v>26738.25</v>
          </cell>
          <cell r="N1335">
            <v>256.60508637236086</v>
          </cell>
          <cell r="O1335">
            <v>-13369125</v>
          </cell>
          <cell r="P1335">
            <v>-12859181.33</v>
          </cell>
          <cell r="Q1335">
            <v>509943.66999999993</v>
          </cell>
          <cell r="R1335" t="str">
            <v>AHL</v>
          </cell>
          <cell r="S1335" t="str">
            <v>june</v>
          </cell>
        </row>
        <row r="1336">
          <cell r="A1336">
            <v>1029</v>
          </cell>
          <cell r="B1336">
            <v>2093</v>
          </cell>
          <cell r="C1336" t="str">
            <v>PPL</v>
          </cell>
          <cell r="D1336">
            <v>39244</v>
          </cell>
          <cell r="E1336">
            <v>39247</v>
          </cell>
          <cell r="F1336" t="str">
            <v>S</v>
          </cell>
          <cell r="G1336">
            <v>-15000</v>
          </cell>
          <cell r="H1336">
            <v>264.41250000000002</v>
          </cell>
          <cell r="I1336">
            <v>-3966187.5</v>
          </cell>
          <cell r="J1336">
            <v>396.61875000000003</v>
          </cell>
          <cell r="K1336">
            <v>-3965790.8812500001</v>
          </cell>
          <cell r="L1336">
            <v>0</v>
          </cell>
          <cell r="M1336">
            <v>3966.19</v>
          </cell>
          <cell r="N1336">
            <v>264.41250000000002</v>
          </cell>
          <cell r="O1336">
            <v>-3966187.5</v>
          </cell>
          <cell r="P1336">
            <v>-3921592.5</v>
          </cell>
          <cell r="Q1336">
            <v>44595</v>
          </cell>
          <cell r="R1336" t="str">
            <v>FNE</v>
          </cell>
          <cell r="S1336" t="str">
            <v>june</v>
          </cell>
        </row>
        <row r="1337">
          <cell r="A1337">
            <v>1030</v>
          </cell>
          <cell r="B1337">
            <v>2093</v>
          </cell>
          <cell r="C1337" t="str">
            <v>PPL(h)</v>
          </cell>
          <cell r="D1337">
            <v>39244</v>
          </cell>
          <cell r="E1337">
            <v>39247</v>
          </cell>
          <cell r="F1337" t="str">
            <v>S</v>
          </cell>
          <cell r="G1337">
            <v>-25000</v>
          </cell>
          <cell r="H1337">
            <v>264.41250000000002</v>
          </cell>
          <cell r="I1337">
            <v>-6610312.5</v>
          </cell>
          <cell r="J1337">
            <v>661.03125</v>
          </cell>
          <cell r="K1337">
            <v>-6609651.46875</v>
          </cell>
          <cell r="L1337">
            <v>0</v>
          </cell>
          <cell r="M1337">
            <v>6610.31</v>
          </cell>
          <cell r="N1337">
            <v>264.41250000000002</v>
          </cell>
          <cell r="O1337">
            <v>-6610312.5</v>
          </cell>
          <cell r="P1337">
            <v>-6570374.9500000002</v>
          </cell>
          <cell r="Q1337">
            <v>39937.549999999814</v>
          </cell>
          <cell r="R1337" t="str">
            <v>FNE</v>
          </cell>
          <cell r="S1337" t="str">
            <v>june</v>
          </cell>
        </row>
        <row r="1338">
          <cell r="A1338">
            <v>1031</v>
          </cell>
          <cell r="B1338">
            <v>2094</v>
          </cell>
          <cell r="C1338" t="str">
            <v>NBP</v>
          </cell>
          <cell r="D1338">
            <v>39244</v>
          </cell>
          <cell r="E1338">
            <v>39247</v>
          </cell>
          <cell r="F1338" t="str">
            <v>S</v>
          </cell>
          <cell r="G1338">
            <v>-40000</v>
          </cell>
          <cell r="H1338">
            <v>257.57859999999999</v>
          </cell>
          <cell r="I1338">
            <v>-10303144</v>
          </cell>
          <cell r="J1338">
            <v>1030.3144</v>
          </cell>
          <cell r="K1338">
            <v>-10302113.6856</v>
          </cell>
          <cell r="L1338">
            <v>0</v>
          </cell>
          <cell r="M1338">
            <v>10303.14</v>
          </cell>
          <cell r="N1338">
            <v>257.57859999999999</v>
          </cell>
          <cell r="O1338">
            <v>-10303144</v>
          </cell>
          <cell r="P1338">
            <v>-9872696</v>
          </cell>
          <cell r="Q1338">
            <v>430448</v>
          </cell>
          <cell r="R1338" t="str">
            <v>AAH</v>
          </cell>
          <cell r="S1338" t="str">
            <v>june</v>
          </cell>
        </row>
        <row r="1339">
          <cell r="A1339">
            <v>1032</v>
          </cell>
          <cell r="B1339">
            <v>2094</v>
          </cell>
          <cell r="C1339" t="str">
            <v>NBP(h)</v>
          </cell>
          <cell r="D1339">
            <v>39244</v>
          </cell>
          <cell r="E1339">
            <v>39247</v>
          </cell>
          <cell r="F1339" t="str">
            <v>S</v>
          </cell>
          <cell r="G1339">
            <v>-30000</v>
          </cell>
          <cell r="H1339">
            <v>257.57859999999999</v>
          </cell>
          <cell r="I1339">
            <v>-7727358</v>
          </cell>
          <cell r="J1339">
            <v>772.73580000000004</v>
          </cell>
          <cell r="K1339">
            <v>-7726585.2642000001</v>
          </cell>
          <cell r="L1339">
            <v>0</v>
          </cell>
          <cell r="M1339">
            <v>7727.36</v>
          </cell>
          <cell r="N1339">
            <v>257.57859999999999</v>
          </cell>
          <cell r="O1339">
            <v>-7727358</v>
          </cell>
          <cell r="P1339">
            <v>-7793153</v>
          </cell>
          <cell r="Q1339">
            <v>-65795</v>
          </cell>
          <cell r="R1339" t="str">
            <v>AAH</v>
          </cell>
          <cell r="S1339" t="str">
            <v>june</v>
          </cell>
        </row>
        <row r="1340">
          <cell r="A1340">
            <v>1033</v>
          </cell>
          <cell r="B1340">
            <v>2100</v>
          </cell>
          <cell r="C1340" t="str">
            <v>POL(h)</v>
          </cell>
          <cell r="D1340">
            <v>39244</v>
          </cell>
          <cell r="E1340">
            <v>39247</v>
          </cell>
          <cell r="F1340" t="str">
            <v>P</v>
          </cell>
          <cell r="G1340">
            <v>50000</v>
          </cell>
          <cell r="H1340">
            <v>349.05</v>
          </cell>
          <cell r="I1340">
            <v>17452500</v>
          </cell>
          <cell r="J1340">
            <v>3490.5</v>
          </cell>
          <cell r="K1340">
            <v>17455990.5</v>
          </cell>
          <cell r="L1340">
            <v>0</v>
          </cell>
          <cell r="M1340">
            <v>17455</v>
          </cell>
          <cell r="N1340">
            <v>349.46890999999999</v>
          </cell>
          <cell r="O1340">
            <v>17473445.5</v>
          </cell>
          <cell r="P1340">
            <v>17473445.5</v>
          </cell>
          <cell r="Q1340">
            <v>0</v>
          </cell>
          <cell r="R1340" t="str">
            <v>JS</v>
          </cell>
          <cell r="S1340" t="str">
            <v>june</v>
          </cell>
        </row>
        <row r="1341">
          <cell r="A1341">
            <v>1034</v>
          </cell>
          <cell r="B1341">
            <v>2092</v>
          </cell>
          <cell r="C1341" t="str">
            <v>POL(h)</v>
          </cell>
          <cell r="D1341">
            <v>39244</v>
          </cell>
          <cell r="E1341">
            <v>39247</v>
          </cell>
          <cell r="F1341" t="str">
            <v>S</v>
          </cell>
          <cell r="G1341">
            <v>-75000</v>
          </cell>
          <cell r="H1341">
            <v>351.88333333333333</v>
          </cell>
          <cell r="I1341">
            <v>-26391250</v>
          </cell>
          <cell r="J1341">
            <v>2639.125</v>
          </cell>
          <cell r="K1341">
            <v>-26388610.875</v>
          </cell>
          <cell r="L1341">
            <v>0</v>
          </cell>
          <cell r="M1341">
            <v>8782.5</v>
          </cell>
          <cell r="N1341">
            <v>351.88333333333333</v>
          </cell>
          <cell r="O1341">
            <v>-26391250</v>
          </cell>
          <cell r="P1341">
            <v>-26418630</v>
          </cell>
          <cell r="Q1341">
            <v>-27380</v>
          </cell>
          <cell r="R1341" t="str">
            <v>JS</v>
          </cell>
          <cell r="S1341" t="str">
            <v>june</v>
          </cell>
        </row>
        <row r="1342">
          <cell r="A1342">
            <v>1035</v>
          </cell>
          <cell r="B1342">
            <v>2096</v>
          </cell>
          <cell r="C1342" t="str">
            <v>POL</v>
          </cell>
          <cell r="D1342">
            <v>39244</v>
          </cell>
          <cell r="E1342">
            <v>39247</v>
          </cell>
          <cell r="F1342" t="str">
            <v>S</v>
          </cell>
          <cell r="G1342">
            <v>-25000</v>
          </cell>
          <cell r="H1342">
            <v>354</v>
          </cell>
          <cell r="I1342">
            <v>-8850000</v>
          </cell>
          <cell r="J1342">
            <v>885</v>
          </cell>
          <cell r="K1342">
            <v>-8849115</v>
          </cell>
          <cell r="L1342">
            <v>0</v>
          </cell>
          <cell r="M1342">
            <v>8850</v>
          </cell>
          <cell r="N1342">
            <v>354</v>
          </cell>
          <cell r="O1342">
            <v>-8850000</v>
          </cell>
          <cell r="P1342">
            <v>-8769235</v>
          </cell>
          <cell r="Q1342">
            <v>80765</v>
          </cell>
          <cell r="R1342" t="str">
            <v>ORIX</v>
          </cell>
          <cell r="S1342" t="str">
            <v>june</v>
          </cell>
        </row>
        <row r="1343">
          <cell r="A1343">
            <v>1036</v>
          </cell>
          <cell r="B1343">
            <v>2111</v>
          </cell>
          <cell r="C1343" t="str">
            <v>ppl</v>
          </cell>
          <cell r="D1343">
            <v>39245</v>
          </cell>
          <cell r="E1343">
            <v>39248</v>
          </cell>
          <cell r="F1343" t="str">
            <v>P</v>
          </cell>
          <cell r="G1343">
            <v>25000</v>
          </cell>
          <cell r="H1343">
            <v>263</v>
          </cell>
          <cell r="I1343">
            <v>6575000</v>
          </cell>
          <cell r="J1343">
            <v>1315</v>
          </cell>
          <cell r="K1343">
            <v>6576315</v>
          </cell>
          <cell r="L1343">
            <v>0</v>
          </cell>
          <cell r="M1343">
            <v>6575</v>
          </cell>
          <cell r="N1343">
            <v>263.31560000000002</v>
          </cell>
          <cell r="O1343">
            <v>6582890</v>
          </cell>
          <cell r="P1343">
            <v>6582890</v>
          </cell>
          <cell r="Q1343">
            <v>0</v>
          </cell>
          <cell r="R1343" t="str">
            <v>ifsl</v>
          </cell>
          <cell r="S1343" t="str">
            <v>june</v>
          </cell>
        </row>
        <row r="1344">
          <cell r="A1344">
            <v>1037</v>
          </cell>
          <cell r="B1344">
            <v>2110</v>
          </cell>
          <cell r="C1344" t="str">
            <v>ppl</v>
          </cell>
          <cell r="D1344">
            <v>39245</v>
          </cell>
          <cell r="E1344">
            <v>39248</v>
          </cell>
          <cell r="F1344" t="str">
            <v>S</v>
          </cell>
          <cell r="G1344">
            <v>-25000</v>
          </cell>
          <cell r="H1344">
            <v>-266</v>
          </cell>
          <cell r="I1344">
            <v>-6650000</v>
          </cell>
          <cell r="J1344">
            <v>665</v>
          </cell>
          <cell r="K1344">
            <v>-6649335</v>
          </cell>
          <cell r="L1344">
            <v>0</v>
          </cell>
          <cell r="N1344">
            <v>266</v>
          </cell>
          <cell r="O1344">
            <v>-6650000</v>
          </cell>
          <cell r="P1344">
            <v>-6559437.5</v>
          </cell>
          <cell r="Q1344">
            <v>90562.5</v>
          </cell>
          <cell r="R1344" t="str">
            <v>ifsl</v>
          </cell>
          <cell r="S1344" t="str">
            <v>june</v>
          </cell>
        </row>
        <row r="1345">
          <cell r="A1345">
            <v>1038</v>
          </cell>
          <cell r="B1345">
            <v>2108</v>
          </cell>
          <cell r="C1345" t="str">
            <v>ffbq</v>
          </cell>
          <cell r="D1345">
            <v>39245</v>
          </cell>
          <cell r="E1345">
            <v>39248</v>
          </cell>
          <cell r="F1345" t="str">
            <v>S</v>
          </cell>
          <cell r="G1345">
            <v>-52000</v>
          </cell>
          <cell r="H1345">
            <v>37.222115384615385</v>
          </cell>
          <cell r="I1345">
            <v>-1935550</v>
          </cell>
          <cell r="J1345">
            <v>193.55500000000001</v>
          </cell>
          <cell r="K1345">
            <v>-1935356.4450000001</v>
          </cell>
          <cell r="L1345">
            <v>0</v>
          </cell>
          <cell r="M1345">
            <v>2903.46</v>
          </cell>
          <cell r="N1345">
            <v>37.222115384615385</v>
          </cell>
          <cell r="O1345">
            <v>-1935550</v>
          </cell>
          <cell r="P1345">
            <v>-1963899.6</v>
          </cell>
          <cell r="Q1345">
            <v>-28349.600000000093</v>
          </cell>
          <cell r="R1345" t="str">
            <v>fcel</v>
          </cell>
          <cell r="S1345" t="str">
            <v>june</v>
          </cell>
        </row>
        <row r="1346">
          <cell r="A1346">
            <v>1039</v>
          </cell>
          <cell r="B1346">
            <v>2109</v>
          </cell>
          <cell r="C1346" t="str">
            <v>ffbq</v>
          </cell>
          <cell r="D1346">
            <v>39245</v>
          </cell>
          <cell r="E1346">
            <v>39248</v>
          </cell>
          <cell r="F1346" t="str">
            <v>S</v>
          </cell>
          <cell r="G1346">
            <v>-107000</v>
          </cell>
          <cell r="H1346">
            <v>37.172081214953273</v>
          </cell>
          <cell r="I1346">
            <v>-3977412.69</v>
          </cell>
          <cell r="J1346">
            <v>397.74126899999999</v>
          </cell>
          <cell r="K1346">
            <v>-3977014.9487310001</v>
          </cell>
          <cell r="L1346">
            <v>0</v>
          </cell>
          <cell r="M1346">
            <v>5968.16</v>
          </cell>
          <cell r="N1346">
            <v>37.172081214953273</v>
          </cell>
          <cell r="O1346">
            <v>-3977412.69</v>
          </cell>
          <cell r="P1346">
            <v>-4041101.1</v>
          </cell>
          <cell r="Q1346">
            <v>-63688.410000000149</v>
          </cell>
          <cell r="R1346" t="str">
            <v>orix</v>
          </cell>
          <cell r="S1346" t="str">
            <v>june</v>
          </cell>
        </row>
        <row r="1347">
          <cell r="A1347">
            <v>1040</v>
          </cell>
          <cell r="B1347">
            <v>2109</v>
          </cell>
          <cell r="C1347" t="str">
            <v>ffbq(H)</v>
          </cell>
          <cell r="D1347">
            <v>39245</v>
          </cell>
          <cell r="E1347">
            <v>39248</v>
          </cell>
          <cell r="F1347" t="str">
            <v>S</v>
          </cell>
          <cell r="G1347">
            <v>-90000</v>
          </cell>
          <cell r="H1347">
            <v>37.172081222222225</v>
          </cell>
          <cell r="I1347">
            <v>-3345487.31</v>
          </cell>
          <cell r="J1347">
            <v>334.54873100000003</v>
          </cell>
          <cell r="K1347">
            <v>-3345152.7612689999</v>
          </cell>
          <cell r="L1347">
            <v>0</v>
          </cell>
          <cell r="M1347">
            <v>5019.9399999999996</v>
          </cell>
          <cell r="N1347">
            <v>37.172081222222225</v>
          </cell>
          <cell r="O1347">
            <v>-3345487.31</v>
          </cell>
          <cell r="P1347">
            <v>-3395574</v>
          </cell>
          <cell r="Q1347">
            <v>-50086.689999999944</v>
          </cell>
          <cell r="R1347" t="str">
            <v>orix</v>
          </cell>
          <cell r="S1347" t="str">
            <v>june</v>
          </cell>
        </row>
        <row r="1348">
          <cell r="A1348">
            <v>1041</v>
          </cell>
          <cell r="B1348">
            <v>2106</v>
          </cell>
          <cell r="C1348" t="str">
            <v>ffbq</v>
          </cell>
          <cell r="D1348">
            <v>39245</v>
          </cell>
          <cell r="E1348">
            <v>39248</v>
          </cell>
          <cell r="F1348" t="str">
            <v>S</v>
          </cell>
          <cell r="G1348">
            <v>-418500</v>
          </cell>
          <cell r="H1348">
            <v>37.229629629629628</v>
          </cell>
          <cell r="I1348">
            <v>-15580600</v>
          </cell>
          <cell r="J1348">
            <v>1558.0600000000002</v>
          </cell>
          <cell r="K1348">
            <v>-15579041.939999999</v>
          </cell>
          <cell r="L1348">
            <v>0</v>
          </cell>
          <cell r="M1348">
            <v>23422.51</v>
          </cell>
          <cell r="N1348">
            <v>37.229629629629628</v>
          </cell>
          <cell r="O1348">
            <v>-15580600</v>
          </cell>
          <cell r="P1348">
            <v>-15805615.050000001</v>
          </cell>
          <cell r="Q1348">
            <v>-225015.05000000075</v>
          </cell>
          <cell r="R1348" t="str">
            <v>scs</v>
          </cell>
          <cell r="S1348" t="str">
            <v>june</v>
          </cell>
        </row>
        <row r="1349">
          <cell r="A1349">
            <v>1042</v>
          </cell>
          <cell r="B1349">
            <v>2112</v>
          </cell>
          <cell r="C1349" t="str">
            <v>ffbq(H)</v>
          </cell>
          <cell r="D1349">
            <v>39245</v>
          </cell>
          <cell r="E1349">
            <v>39248</v>
          </cell>
          <cell r="F1349" t="str">
            <v>S</v>
          </cell>
          <cell r="G1349">
            <v>-335000</v>
          </cell>
          <cell r="H1349">
            <v>37.123134328358212</v>
          </cell>
          <cell r="I1349">
            <v>-12436250</v>
          </cell>
          <cell r="J1349">
            <v>1243.625</v>
          </cell>
          <cell r="K1349">
            <v>-12435006.375</v>
          </cell>
          <cell r="L1349">
            <v>0</v>
          </cell>
          <cell r="M1349">
            <v>24872.5</v>
          </cell>
          <cell r="N1349">
            <v>37.123134328358212</v>
          </cell>
          <cell r="O1349">
            <v>-12436250</v>
          </cell>
          <cell r="P1349">
            <v>-12639081</v>
          </cell>
          <cell r="Q1349">
            <v>-202831</v>
          </cell>
          <cell r="R1349" t="str">
            <v>ahl</v>
          </cell>
          <cell r="S1349" t="str">
            <v>june</v>
          </cell>
          <cell r="T1349" t="str">
            <v>rec on 13-06-07</v>
          </cell>
        </row>
        <row r="1350">
          <cell r="A1350">
            <v>1043</v>
          </cell>
          <cell r="B1350">
            <v>2107</v>
          </cell>
          <cell r="C1350" t="str">
            <v>ffbq(H)</v>
          </cell>
          <cell r="D1350">
            <v>39245</v>
          </cell>
          <cell r="E1350">
            <v>39248</v>
          </cell>
          <cell r="F1350" t="str">
            <v>S</v>
          </cell>
          <cell r="G1350">
            <v>-89000</v>
          </cell>
          <cell r="H1350">
            <v>37.1</v>
          </cell>
          <cell r="I1350">
            <v>-3301900</v>
          </cell>
          <cell r="J1350">
            <v>330.19</v>
          </cell>
          <cell r="K1350">
            <v>-3301569.81</v>
          </cell>
          <cell r="L1350">
            <v>0</v>
          </cell>
          <cell r="M1350">
            <v>4957.3</v>
          </cell>
          <cell r="N1350">
            <v>37.1</v>
          </cell>
          <cell r="O1350">
            <v>-3301900</v>
          </cell>
          <cell r="P1350">
            <v>-3357845.4</v>
          </cell>
          <cell r="Q1350">
            <v>-55945.399999999907</v>
          </cell>
          <cell r="R1350" t="str">
            <v>GSL</v>
          </cell>
          <cell r="S1350" t="str">
            <v>june</v>
          </cell>
          <cell r="T1350" t="str">
            <v>rec on 13-06-07</v>
          </cell>
        </row>
        <row r="1351">
          <cell r="A1351">
            <v>1044</v>
          </cell>
          <cell r="B1351">
            <v>2110</v>
          </cell>
          <cell r="C1351" t="str">
            <v>ppl</v>
          </cell>
          <cell r="D1351">
            <v>39246</v>
          </cell>
          <cell r="E1351">
            <v>39251</v>
          </cell>
          <cell r="F1351" t="str">
            <v>S</v>
          </cell>
          <cell r="G1351">
            <v>-25000</v>
          </cell>
          <cell r="H1351">
            <v>265.12580000000003</v>
          </cell>
          <cell r="I1351">
            <v>-6628145</v>
          </cell>
          <cell r="J1351">
            <v>662.81450000000007</v>
          </cell>
          <cell r="K1351">
            <v>-6627482.1854999997</v>
          </cell>
          <cell r="L1351">
            <v>0</v>
          </cell>
          <cell r="M1351">
            <v>6628.27</v>
          </cell>
          <cell r="N1351">
            <v>265.12580000000003</v>
          </cell>
          <cell r="O1351">
            <v>-6628145</v>
          </cell>
          <cell r="P1351">
            <v>-6559437.5</v>
          </cell>
          <cell r="Q1351">
            <v>68707.5</v>
          </cell>
          <cell r="R1351" t="str">
            <v>Orix</v>
          </cell>
          <cell r="S1351" t="str">
            <v>june</v>
          </cell>
        </row>
        <row r="1352">
          <cell r="A1352">
            <v>1045</v>
          </cell>
          <cell r="B1352">
            <v>2128</v>
          </cell>
          <cell r="C1352" t="str">
            <v>NBP</v>
          </cell>
          <cell r="D1352">
            <v>39247</v>
          </cell>
          <cell r="E1352">
            <v>39252</v>
          </cell>
          <cell r="F1352" t="str">
            <v>P</v>
          </cell>
          <cell r="G1352">
            <v>15000</v>
          </cell>
          <cell r="H1352">
            <v>260.8</v>
          </cell>
          <cell r="I1352">
            <v>3912000</v>
          </cell>
          <cell r="J1352">
            <v>782.40000000000009</v>
          </cell>
          <cell r="K1352">
            <v>3912782.4</v>
          </cell>
          <cell r="L1352">
            <v>0</v>
          </cell>
          <cell r="M1352">
            <v>3912</v>
          </cell>
          <cell r="N1352">
            <v>261.11295999999999</v>
          </cell>
          <cell r="O1352">
            <v>3916694.4</v>
          </cell>
          <cell r="P1352">
            <v>3916694.4</v>
          </cell>
          <cell r="Q1352">
            <v>0</v>
          </cell>
          <cell r="R1352" t="str">
            <v>GSL</v>
          </cell>
          <cell r="S1352" t="str">
            <v>june</v>
          </cell>
        </row>
        <row r="1353">
          <cell r="A1353">
            <v>1046</v>
          </cell>
          <cell r="B1353">
            <v>2123</v>
          </cell>
          <cell r="C1353" t="str">
            <v>NBP</v>
          </cell>
          <cell r="D1353">
            <v>39247</v>
          </cell>
          <cell r="E1353">
            <v>39252</v>
          </cell>
          <cell r="F1353" t="str">
            <v>P</v>
          </cell>
          <cell r="G1353">
            <v>19600</v>
          </cell>
          <cell r="H1353">
            <v>260.38775510204084</v>
          </cell>
          <cell r="I1353">
            <v>5103600</v>
          </cell>
          <cell r="J1353">
            <v>1020.72</v>
          </cell>
          <cell r="K1353">
            <v>5104620.72</v>
          </cell>
          <cell r="L1353">
            <v>0</v>
          </cell>
          <cell r="M1353">
            <v>5103.6099999999997</v>
          </cell>
          <cell r="N1353">
            <v>260.70022091836734</v>
          </cell>
          <cell r="O1353">
            <v>5109724.33</v>
          </cell>
          <cell r="P1353">
            <v>5109724.33</v>
          </cell>
          <cell r="Q1353">
            <v>0</v>
          </cell>
          <cell r="R1353" t="str">
            <v>AAH</v>
          </cell>
          <cell r="S1353" t="str">
            <v>june</v>
          </cell>
        </row>
        <row r="1354">
          <cell r="A1354">
            <v>1047</v>
          </cell>
          <cell r="B1354">
            <v>2126</v>
          </cell>
          <cell r="C1354" t="str">
            <v>NBP</v>
          </cell>
          <cell r="D1354">
            <v>39247</v>
          </cell>
          <cell r="E1354">
            <v>39252</v>
          </cell>
          <cell r="F1354" t="str">
            <v>P</v>
          </cell>
          <cell r="G1354">
            <v>70000</v>
          </cell>
          <cell r="H1354">
            <v>260.8642857142857</v>
          </cell>
          <cell r="I1354">
            <v>18260500</v>
          </cell>
          <cell r="J1354">
            <v>3652.1000000000004</v>
          </cell>
          <cell r="K1354">
            <v>18264152.100000001</v>
          </cell>
          <cell r="L1354">
            <v>0</v>
          </cell>
          <cell r="M1354">
            <v>18262.5</v>
          </cell>
          <cell r="N1354">
            <v>261.17735142857146</v>
          </cell>
          <cell r="O1354">
            <v>18282414.600000001</v>
          </cell>
          <cell r="P1354">
            <v>18282414.600000001</v>
          </cell>
          <cell r="Q1354">
            <v>0</v>
          </cell>
          <cell r="R1354" t="str">
            <v>FINEX</v>
          </cell>
          <cell r="S1354" t="str">
            <v>june</v>
          </cell>
        </row>
        <row r="1355">
          <cell r="A1355">
            <v>1048</v>
          </cell>
          <cell r="B1355">
            <v>2124</v>
          </cell>
          <cell r="C1355" t="str">
            <v>NBP</v>
          </cell>
          <cell r="D1355">
            <v>39247</v>
          </cell>
          <cell r="E1355">
            <v>39252</v>
          </cell>
          <cell r="F1355" t="str">
            <v>P</v>
          </cell>
          <cell r="G1355">
            <v>50000</v>
          </cell>
          <cell r="H1355">
            <v>261.5</v>
          </cell>
          <cell r="I1355">
            <v>13075000</v>
          </cell>
          <cell r="J1355">
            <v>2615</v>
          </cell>
          <cell r="K1355">
            <v>13077615</v>
          </cell>
          <cell r="L1355">
            <v>0</v>
          </cell>
          <cell r="M1355">
            <v>13075</v>
          </cell>
          <cell r="N1355">
            <v>261.81380000000001</v>
          </cell>
          <cell r="O1355">
            <v>13090690</v>
          </cell>
          <cell r="P1355">
            <v>13090690</v>
          </cell>
          <cell r="Q1355">
            <v>0</v>
          </cell>
          <cell r="R1355" t="str">
            <v>FOUNDATION</v>
          </cell>
          <cell r="S1355" t="str">
            <v>june</v>
          </cell>
        </row>
        <row r="1356">
          <cell r="A1356">
            <v>1049</v>
          </cell>
          <cell r="B1356">
            <v>2125</v>
          </cell>
          <cell r="C1356" t="str">
            <v>NBP(h)</v>
          </cell>
          <cell r="D1356">
            <v>39247</v>
          </cell>
          <cell r="E1356">
            <v>39252</v>
          </cell>
          <cell r="F1356" t="str">
            <v>P</v>
          </cell>
          <cell r="G1356">
            <v>105000</v>
          </cell>
          <cell r="H1356">
            <v>259.10046190476191</v>
          </cell>
          <cell r="I1356">
            <v>27205548.5</v>
          </cell>
          <cell r="J1356">
            <v>5441.1097</v>
          </cell>
          <cell r="K1356">
            <v>27210989.609700002</v>
          </cell>
          <cell r="L1356">
            <v>0</v>
          </cell>
          <cell r="M1356">
            <v>27157</v>
          </cell>
          <cell r="N1356">
            <v>259.41092009238099</v>
          </cell>
          <cell r="O1356">
            <v>27238146.609700002</v>
          </cell>
          <cell r="P1356">
            <v>27238146.609700002</v>
          </cell>
          <cell r="Q1356">
            <v>0</v>
          </cell>
          <cell r="R1356" t="str">
            <v>ORIX</v>
          </cell>
          <cell r="S1356" t="str">
            <v>june</v>
          </cell>
        </row>
        <row r="1357">
          <cell r="A1357">
            <v>1050</v>
          </cell>
          <cell r="B1357">
            <v>2127</v>
          </cell>
          <cell r="C1357" t="str">
            <v>NBP</v>
          </cell>
          <cell r="D1357">
            <v>39247</v>
          </cell>
          <cell r="E1357">
            <v>39252</v>
          </cell>
          <cell r="F1357" t="str">
            <v>P</v>
          </cell>
          <cell r="G1357">
            <v>50000</v>
          </cell>
          <cell r="H1357">
            <v>260.75</v>
          </cell>
          <cell r="I1357">
            <v>13037500</v>
          </cell>
          <cell r="J1357">
            <v>2607.5</v>
          </cell>
          <cell r="K1357">
            <v>13040107.5</v>
          </cell>
          <cell r="L1357">
            <v>0</v>
          </cell>
          <cell r="M1357">
            <v>13037.5</v>
          </cell>
          <cell r="N1357">
            <v>261.06290000000001</v>
          </cell>
          <cell r="O1357">
            <v>13053145</v>
          </cell>
          <cell r="P1357">
            <v>13053145</v>
          </cell>
          <cell r="Q1357">
            <v>0</v>
          </cell>
          <cell r="R1357" t="str">
            <v>acm</v>
          </cell>
          <cell r="S1357" t="str">
            <v>june</v>
          </cell>
        </row>
        <row r="1358">
          <cell r="A1358">
            <v>1051</v>
          </cell>
          <cell r="B1358">
            <v>0</v>
          </cell>
          <cell r="C1358" t="str">
            <v>OGDC(h)</v>
          </cell>
          <cell r="D1358">
            <v>39251</v>
          </cell>
          <cell r="E1358">
            <v>39251</v>
          </cell>
          <cell r="F1358" t="str">
            <v>S</v>
          </cell>
          <cell r="G1358">
            <v>0</v>
          </cell>
          <cell r="H1358" t="e">
            <v>#DIV/0!</v>
          </cell>
          <cell r="I1358">
            <v>0</v>
          </cell>
          <cell r="J1358">
            <v>0</v>
          </cell>
          <cell r="K1358">
            <v>0</v>
          </cell>
          <cell r="L1358">
            <v>0</v>
          </cell>
          <cell r="M1358">
            <v>0</v>
          </cell>
          <cell r="N1358" t="e">
            <v>#DIV/0!</v>
          </cell>
          <cell r="O1358">
            <v>0</v>
          </cell>
          <cell r="P1358">
            <v>-50000</v>
          </cell>
          <cell r="R1358" t="str">
            <v>DIVIDEND</v>
          </cell>
          <cell r="S1358" t="str">
            <v>NOV</v>
          </cell>
        </row>
        <row r="1359">
          <cell r="A1359">
            <v>1052</v>
          </cell>
          <cell r="B1359">
            <v>0</v>
          </cell>
          <cell r="C1359" t="str">
            <v>OGDC</v>
          </cell>
          <cell r="D1359">
            <v>39251</v>
          </cell>
          <cell r="E1359">
            <v>39251</v>
          </cell>
          <cell r="F1359" t="str">
            <v>S</v>
          </cell>
          <cell r="G1359">
            <v>0</v>
          </cell>
          <cell r="H1359" t="e">
            <v>#DIV/0!</v>
          </cell>
          <cell r="I1359">
            <v>0</v>
          </cell>
          <cell r="J1359">
            <v>0</v>
          </cell>
          <cell r="K1359">
            <v>0</v>
          </cell>
          <cell r="L1359">
            <v>0</v>
          </cell>
          <cell r="M1359">
            <v>0</v>
          </cell>
          <cell r="N1359" t="e">
            <v>#DIV/0!</v>
          </cell>
          <cell r="O1359">
            <v>0</v>
          </cell>
          <cell r="P1359">
            <v>-231000</v>
          </cell>
          <cell r="R1359" t="str">
            <v>DIVIDEND</v>
          </cell>
          <cell r="S1359" t="str">
            <v>NOV</v>
          </cell>
        </row>
        <row r="1360">
          <cell r="A1360">
            <v>1053</v>
          </cell>
          <cell r="B1360">
            <v>2158</v>
          </cell>
          <cell r="C1360" t="str">
            <v>NBP(h)</v>
          </cell>
          <cell r="D1360">
            <v>39244</v>
          </cell>
          <cell r="E1360">
            <v>39254</v>
          </cell>
          <cell r="F1360" t="str">
            <v>S</v>
          </cell>
          <cell r="G1360">
            <v>-20000</v>
          </cell>
          <cell r="H1360">
            <v>259</v>
          </cell>
          <cell r="I1360">
            <v>-5180000</v>
          </cell>
          <cell r="J1360">
            <v>518</v>
          </cell>
          <cell r="K1360">
            <v>-5179482</v>
          </cell>
          <cell r="L1360">
            <v>0</v>
          </cell>
          <cell r="M1360">
            <v>5180</v>
          </cell>
          <cell r="N1360">
            <v>259</v>
          </cell>
          <cell r="O1360">
            <v>-5180000</v>
          </cell>
          <cell r="P1360">
            <v>-5188218</v>
          </cell>
          <cell r="Q1360">
            <v>-8218</v>
          </cell>
          <cell r="R1360" t="str">
            <v>FNE</v>
          </cell>
          <cell r="S1360" t="str">
            <v>june</v>
          </cell>
        </row>
        <row r="1361">
          <cell r="A1361">
            <v>1054</v>
          </cell>
          <cell r="B1361">
            <v>2190</v>
          </cell>
          <cell r="C1361" t="str">
            <v>NBP(h)</v>
          </cell>
          <cell r="D1361">
            <v>39252</v>
          </cell>
          <cell r="E1361">
            <v>39255</v>
          </cell>
          <cell r="F1361" t="str">
            <v>P</v>
          </cell>
          <cell r="G1361">
            <v>25000</v>
          </cell>
          <cell r="H1361">
            <v>256</v>
          </cell>
          <cell r="I1361">
            <v>6400000</v>
          </cell>
          <cell r="J1361">
            <v>1280</v>
          </cell>
          <cell r="K1361">
            <v>6401280</v>
          </cell>
          <cell r="L1361">
            <v>0</v>
          </cell>
          <cell r="M1361">
            <v>6400</v>
          </cell>
          <cell r="N1361">
            <v>256.30720000000002</v>
          </cell>
          <cell r="O1361">
            <v>6407680</v>
          </cell>
          <cell r="P1361">
            <v>6407680</v>
          </cell>
          <cell r="Q1361">
            <v>0</v>
          </cell>
          <cell r="R1361" t="str">
            <v>Orix</v>
          </cell>
          <cell r="S1361" t="str">
            <v>june</v>
          </cell>
        </row>
        <row r="1362">
          <cell r="A1362">
            <v>1055</v>
          </cell>
          <cell r="B1362">
            <v>2188</v>
          </cell>
          <cell r="C1362" t="str">
            <v>NBP(h)</v>
          </cell>
          <cell r="D1362">
            <v>39252</v>
          </cell>
          <cell r="E1362">
            <v>39255</v>
          </cell>
          <cell r="F1362" t="str">
            <v>P</v>
          </cell>
          <cell r="G1362">
            <v>25000</v>
          </cell>
          <cell r="H1362">
            <v>256.5</v>
          </cell>
          <cell r="I1362">
            <v>6412500</v>
          </cell>
          <cell r="J1362">
            <v>1282.5</v>
          </cell>
          <cell r="K1362">
            <v>6413782.5</v>
          </cell>
          <cell r="L1362">
            <v>0</v>
          </cell>
          <cell r="M1362">
            <v>6412.5</v>
          </cell>
          <cell r="N1362">
            <v>256.80779999999999</v>
          </cell>
          <cell r="O1362">
            <v>6420195</v>
          </cell>
          <cell r="P1362">
            <v>6420195</v>
          </cell>
          <cell r="Q1362">
            <v>0</v>
          </cell>
          <cell r="R1362" t="str">
            <v>FCEL</v>
          </cell>
          <cell r="S1362" t="str">
            <v>june</v>
          </cell>
        </row>
        <row r="1363">
          <cell r="A1363">
            <v>1056</v>
          </cell>
          <cell r="B1363">
            <v>2213</v>
          </cell>
          <cell r="C1363" t="str">
            <v>NBP(h)</v>
          </cell>
          <cell r="D1363">
            <v>39253</v>
          </cell>
          <cell r="E1363">
            <v>38893</v>
          </cell>
          <cell r="F1363" t="str">
            <v>S</v>
          </cell>
          <cell r="G1363">
            <v>-20000</v>
          </cell>
          <cell r="H1363">
            <v>261.2525</v>
          </cell>
          <cell r="I1363">
            <v>-5225050</v>
          </cell>
          <cell r="J1363">
            <v>522.505</v>
          </cell>
          <cell r="K1363">
            <v>-5224527.4950000001</v>
          </cell>
          <cell r="L1363">
            <v>0</v>
          </cell>
          <cell r="M1363">
            <v>5225.1000000000004</v>
          </cell>
          <cell r="N1363">
            <v>261.2525</v>
          </cell>
          <cell r="O1363">
            <v>-5225050</v>
          </cell>
          <cell r="P1363">
            <v>-5167083</v>
          </cell>
          <cell r="Q1363">
            <v>57967</v>
          </cell>
          <cell r="R1363" t="str">
            <v>Orix</v>
          </cell>
          <cell r="S1363" t="str">
            <v>june</v>
          </cell>
        </row>
        <row r="1364">
          <cell r="A1364">
            <v>1057</v>
          </cell>
          <cell r="B1364">
            <v>2214</v>
          </cell>
          <cell r="C1364" t="str">
            <v>NBP(h)</v>
          </cell>
          <cell r="D1364">
            <v>39253</v>
          </cell>
          <cell r="E1364">
            <v>38893</v>
          </cell>
          <cell r="F1364" t="str">
            <v>S</v>
          </cell>
          <cell r="G1364">
            <v>-25000</v>
          </cell>
          <cell r="H1364">
            <v>262.43006000000003</v>
          </cell>
          <cell r="I1364">
            <v>-6560751.5</v>
          </cell>
          <cell r="J1364">
            <v>656.07515000000001</v>
          </cell>
          <cell r="K1364">
            <v>-6560095.4248500001</v>
          </cell>
          <cell r="L1364">
            <v>0</v>
          </cell>
          <cell r="M1364">
            <v>6560.75</v>
          </cell>
          <cell r="N1364">
            <v>262.43006000000003</v>
          </cell>
          <cell r="O1364">
            <v>-6560751.5</v>
          </cell>
          <cell r="P1364">
            <v>-6458852.5</v>
          </cell>
          <cell r="Q1364">
            <v>101899</v>
          </cell>
          <cell r="R1364" t="str">
            <v xml:space="preserve">ABA </v>
          </cell>
          <cell r="S1364" t="str">
            <v>june</v>
          </cell>
        </row>
        <row r="1365">
          <cell r="A1365">
            <v>1058</v>
          </cell>
          <cell r="B1365">
            <v>2215</v>
          </cell>
          <cell r="C1365" t="str">
            <v>NBP(h)</v>
          </cell>
          <cell r="D1365">
            <v>39253</v>
          </cell>
          <cell r="E1365">
            <v>38893</v>
          </cell>
          <cell r="F1365" t="str">
            <v>S</v>
          </cell>
          <cell r="G1365">
            <v>-75000</v>
          </cell>
          <cell r="H1365">
            <v>259.66666666666669</v>
          </cell>
          <cell r="I1365">
            <v>-19475000</v>
          </cell>
          <cell r="J1365">
            <v>1947.5</v>
          </cell>
          <cell r="K1365">
            <v>-19473052.5</v>
          </cell>
          <cell r="L1365">
            <v>0</v>
          </cell>
          <cell r="M1365">
            <v>19475</v>
          </cell>
          <cell r="N1365">
            <v>259.66666666666669</v>
          </cell>
          <cell r="O1365">
            <v>-19475000</v>
          </cell>
          <cell r="P1365">
            <v>-19376557.5</v>
          </cell>
          <cell r="Q1365">
            <v>98442.5</v>
          </cell>
          <cell r="R1365" t="str">
            <v>GROWTH</v>
          </cell>
          <cell r="S1365" t="str">
            <v>june</v>
          </cell>
        </row>
        <row r="1366">
          <cell r="A1366">
            <v>1059</v>
          </cell>
          <cell r="B1366">
            <v>2248</v>
          </cell>
          <cell r="C1366" t="str">
            <v>NBP(h)</v>
          </cell>
          <cell r="D1366">
            <v>39254</v>
          </cell>
          <cell r="E1366">
            <v>39259</v>
          </cell>
          <cell r="F1366" t="str">
            <v>P</v>
          </cell>
          <cell r="G1366">
            <v>75000</v>
          </cell>
          <cell r="H1366">
            <v>258.66666666666669</v>
          </cell>
          <cell r="I1366">
            <v>19400000</v>
          </cell>
          <cell r="J1366">
            <v>3880</v>
          </cell>
          <cell r="K1366">
            <v>19403880</v>
          </cell>
          <cell r="L1366">
            <v>0</v>
          </cell>
          <cell r="M1366">
            <v>19400</v>
          </cell>
          <cell r="N1366">
            <v>258.97706666666664</v>
          </cell>
          <cell r="O1366">
            <v>19423280</v>
          </cell>
          <cell r="P1366">
            <v>19423280</v>
          </cell>
          <cell r="Q1366">
            <v>0</v>
          </cell>
          <cell r="R1366" t="str">
            <v>IFSL</v>
          </cell>
          <cell r="S1366" t="str">
            <v>june</v>
          </cell>
        </row>
        <row r="1367">
          <cell r="A1367">
            <v>1060</v>
          </cell>
          <cell r="B1367">
            <v>2249</v>
          </cell>
          <cell r="C1367" t="str">
            <v>NBP(h)</v>
          </cell>
          <cell r="D1367">
            <v>39254</v>
          </cell>
          <cell r="E1367">
            <v>39259</v>
          </cell>
          <cell r="F1367" t="str">
            <v>S</v>
          </cell>
          <cell r="G1367">
            <v>-50000</v>
          </cell>
          <cell r="H1367">
            <v>260.5</v>
          </cell>
          <cell r="I1367">
            <v>-13025000</v>
          </cell>
          <cell r="J1367">
            <v>1302.5</v>
          </cell>
          <cell r="K1367">
            <v>-13023697.5</v>
          </cell>
          <cell r="L1367">
            <v>0</v>
          </cell>
          <cell r="N1367">
            <v>260.5</v>
          </cell>
          <cell r="O1367">
            <v>-13025000</v>
          </cell>
          <cell r="P1367">
            <v>-12943660</v>
          </cell>
          <cell r="Q1367">
            <v>81340</v>
          </cell>
          <cell r="R1367" t="str">
            <v>IFSL</v>
          </cell>
          <cell r="S1367" t="str">
            <v>june</v>
          </cell>
        </row>
        <row r="1368">
          <cell r="A1368">
            <v>1061</v>
          </cell>
          <cell r="B1368">
            <v>2271</v>
          </cell>
          <cell r="C1368" t="str">
            <v>NBP(h)</v>
          </cell>
          <cell r="D1368">
            <v>39255</v>
          </cell>
          <cell r="E1368">
            <v>39260</v>
          </cell>
          <cell r="F1368" t="str">
            <v>P</v>
          </cell>
          <cell r="G1368">
            <v>75000</v>
          </cell>
          <cell r="H1368">
            <v>257</v>
          </cell>
          <cell r="I1368">
            <v>19275000</v>
          </cell>
          <cell r="J1368">
            <v>3855</v>
          </cell>
          <cell r="K1368">
            <v>19278855</v>
          </cell>
          <cell r="L1368">
            <v>0</v>
          </cell>
          <cell r="M1368">
            <v>19275</v>
          </cell>
          <cell r="N1368">
            <v>257.30840000000001</v>
          </cell>
          <cell r="O1368">
            <v>19298130</v>
          </cell>
          <cell r="P1368">
            <v>19298130</v>
          </cell>
          <cell r="Q1368">
            <v>0</v>
          </cell>
          <cell r="R1368" t="str">
            <v>ahc</v>
          </cell>
          <cell r="S1368" t="str">
            <v>june</v>
          </cell>
        </row>
        <row r="1369">
          <cell r="A1369">
            <v>1062</v>
          </cell>
          <cell r="B1369">
            <v>2272</v>
          </cell>
          <cell r="C1369" t="str">
            <v>NBP(h)</v>
          </cell>
          <cell r="D1369">
            <v>39255</v>
          </cell>
          <cell r="E1369">
            <v>39260</v>
          </cell>
          <cell r="F1369" t="str">
            <v>P</v>
          </cell>
          <cell r="G1369">
            <v>25000</v>
          </cell>
          <cell r="H1369">
            <v>255</v>
          </cell>
          <cell r="I1369">
            <v>6375000</v>
          </cell>
          <cell r="J1369">
            <v>1275</v>
          </cell>
          <cell r="K1369">
            <v>6376275</v>
          </cell>
          <cell r="L1369">
            <v>0</v>
          </cell>
          <cell r="M1369">
            <v>6375</v>
          </cell>
          <cell r="N1369">
            <v>255.30600000000001</v>
          </cell>
          <cell r="O1369">
            <v>6382650</v>
          </cell>
          <cell r="P1369">
            <v>6382650</v>
          </cell>
          <cell r="Q1369">
            <v>0</v>
          </cell>
          <cell r="R1369" t="str">
            <v>live</v>
          </cell>
          <cell r="S1369" t="str">
            <v>june</v>
          </cell>
        </row>
        <row r="1370">
          <cell r="A1370">
            <v>1063</v>
          </cell>
          <cell r="B1370">
            <v>2249</v>
          </cell>
          <cell r="C1370" t="str">
            <v>PICIC(h)</v>
          </cell>
          <cell r="D1370">
            <v>39256</v>
          </cell>
          <cell r="E1370">
            <v>39256</v>
          </cell>
          <cell r="F1370" t="str">
            <v>S</v>
          </cell>
          <cell r="G1370">
            <v>-1011500</v>
          </cell>
          <cell r="H1370">
            <v>78</v>
          </cell>
          <cell r="I1370">
            <v>-78897000</v>
          </cell>
          <cell r="J1370">
            <v>7889.7000000000007</v>
          </cell>
          <cell r="K1370">
            <v>-78889110.299999997</v>
          </cell>
          <cell r="L1370">
            <v>0</v>
          </cell>
          <cell r="N1370">
            <v>78</v>
          </cell>
          <cell r="O1370">
            <v>-78897000</v>
          </cell>
          <cell r="P1370">
            <v>-76833810.840000004</v>
          </cell>
          <cell r="Q1370">
            <v>2063189.1599999964</v>
          </cell>
          <cell r="R1370" t="str">
            <v>AHL</v>
          </cell>
          <cell r="S1370" t="str">
            <v>june</v>
          </cell>
        </row>
        <row r="1371">
          <cell r="A1371">
            <v>1064</v>
          </cell>
          <cell r="B1371">
            <v>2314</v>
          </cell>
          <cell r="C1371" t="str">
            <v>NBP(h)</v>
          </cell>
          <cell r="D1371">
            <v>39258</v>
          </cell>
          <cell r="E1371">
            <v>39261</v>
          </cell>
          <cell r="F1371" t="str">
            <v>S</v>
          </cell>
          <cell r="G1371">
            <v>-7500</v>
          </cell>
          <cell r="H1371">
            <v>257.5</v>
          </cell>
          <cell r="I1371">
            <v>-1931250</v>
          </cell>
          <cell r="J1371">
            <v>193.125</v>
          </cell>
          <cell r="K1371">
            <v>-1931056.875</v>
          </cell>
          <cell r="L1371">
            <v>0</v>
          </cell>
          <cell r="M1371">
            <v>1931.25</v>
          </cell>
          <cell r="N1371">
            <v>257.5</v>
          </cell>
          <cell r="O1371">
            <v>-1931250</v>
          </cell>
          <cell r="P1371">
            <v>-1930484.25</v>
          </cell>
          <cell r="Q1371">
            <v>765.75</v>
          </cell>
          <cell r="R1371" t="str">
            <v>FNE</v>
          </cell>
          <cell r="S1371" t="str">
            <v>june</v>
          </cell>
        </row>
        <row r="1372">
          <cell r="A1372">
            <v>1065</v>
          </cell>
          <cell r="B1372">
            <v>2345</v>
          </cell>
          <cell r="C1372" t="str">
            <v>bop(H)</v>
          </cell>
          <cell r="D1372">
            <v>39259</v>
          </cell>
          <cell r="E1372">
            <v>39262</v>
          </cell>
          <cell r="F1372" t="str">
            <v>P</v>
          </cell>
          <cell r="G1372">
            <v>147500</v>
          </cell>
          <cell r="H1372">
            <v>111.8</v>
          </cell>
          <cell r="I1372">
            <v>16490500</v>
          </cell>
          <cell r="J1372">
            <v>3298.1000000000004</v>
          </cell>
          <cell r="K1372">
            <v>16493798.1</v>
          </cell>
          <cell r="L1372">
            <v>0</v>
          </cell>
          <cell r="N1372">
            <v>111.82236</v>
          </cell>
          <cell r="O1372">
            <v>16493798.1</v>
          </cell>
          <cell r="P1372">
            <v>16493798.1</v>
          </cell>
          <cell r="Q1372">
            <v>0</v>
          </cell>
          <cell r="R1372" t="str">
            <v>JS</v>
          </cell>
          <cell r="S1372" t="str">
            <v>june</v>
          </cell>
        </row>
        <row r="1373">
          <cell r="A1373">
            <v>1066</v>
          </cell>
          <cell r="B1373">
            <v>2344</v>
          </cell>
          <cell r="C1373" t="str">
            <v>NBP(h)</v>
          </cell>
          <cell r="D1373">
            <v>39259</v>
          </cell>
          <cell r="E1373">
            <v>39262</v>
          </cell>
          <cell r="F1373" t="str">
            <v>S</v>
          </cell>
          <cell r="G1373">
            <v>-25000</v>
          </cell>
          <cell r="H1373">
            <v>260.5</v>
          </cell>
          <cell r="I1373">
            <v>-6512500</v>
          </cell>
          <cell r="J1373">
            <v>651.25</v>
          </cell>
          <cell r="K1373">
            <v>-6511848.75</v>
          </cell>
          <cell r="L1373">
            <v>0</v>
          </cell>
          <cell r="M1373">
            <v>6512.5</v>
          </cell>
          <cell r="N1373">
            <v>260.5</v>
          </cell>
          <cell r="O1373">
            <v>-6512500</v>
          </cell>
          <cell r="P1373">
            <v>-6434947.5</v>
          </cell>
          <cell r="Q1373">
            <v>77552.5</v>
          </cell>
          <cell r="R1373" t="str">
            <v xml:space="preserve">ABA </v>
          </cell>
          <cell r="S1373" t="str">
            <v>june</v>
          </cell>
        </row>
        <row r="1374">
          <cell r="A1374">
            <v>1067</v>
          </cell>
          <cell r="B1374">
            <v>2343</v>
          </cell>
          <cell r="C1374" t="str">
            <v>NBP(h)</v>
          </cell>
          <cell r="D1374">
            <v>39259</v>
          </cell>
          <cell r="E1374">
            <v>39262</v>
          </cell>
          <cell r="F1374" t="str">
            <v>S</v>
          </cell>
          <cell r="G1374">
            <v>-70000</v>
          </cell>
          <cell r="H1374">
            <v>258.57142857142856</v>
          </cell>
          <cell r="I1374">
            <v>-18100000</v>
          </cell>
          <cell r="J1374">
            <v>1810</v>
          </cell>
          <cell r="K1374">
            <v>-18098190</v>
          </cell>
          <cell r="L1374">
            <v>0</v>
          </cell>
          <cell r="M1374">
            <v>18100</v>
          </cell>
          <cell r="N1374">
            <v>258.57142857142856</v>
          </cell>
          <cell r="O1374">
            <v>-18100000</v>
          </cell>
          <cell r="P1374">
            <v>-18017853</v>
          </cell>
          <cell r="Q1374">
            <v>82147</v>
          </cell>
          <cell r="R1374" t="str">
            <v>GSL</v>
          </cell>
          <cell r="S1374" t="str">
            <v>june</v>
          </cell>
        </row>
        <row r="1375">
          <cell r="A1375">
            <v>1068</v>
          </cell>
          <cell r="B1375">
            <v>2375</v>
          </cell>
          <cell r="C1375" t="str">
            <v>NBP(h)</v>
          </cell>
          <cell r="D1375">
            <v>39260</v>
          </cell>
          <cell r="E1375">
            <v>39266</v>
          </cell>
          <cell r="F1375" t="str">
            <v>S</v>
          </cell>
          <cell r="G1375">
            <v>-25000</v>
          </cell>
          <cell r="H1375">
            <v>261.5</v>
          </cell>
          <cell r="I1375">
            <v>-6537500</v>
          </cell>
          <cell r="J1375">
            <v>653.75</v>
          </cell>
          <cell r="K1375">
            <v>-6536846.25</v>
          </cell>
          <cell r="L1375">
            <v>0</v>
          </cell>
          <cell r="M1375">
            <v>6537.5</v>
          </cell>
          <cell r="N1375">
            <v>261.5</v>
          </cell>
          <cell r="O1375">
            <v>-6537500</v>
          </cell>
          <cell r="P1375">
            <v>-6434950</v>
          </cell>
          <cell r="Q1375">
            <v>102550</v>
          </cell>
          <cell r="R1375" t="str">
            <v>IFSL</v>
          </cell>
          <cell r="S1375" t="str">
            <v>june</v>
          </cell>
        </row>
        <row r="1376">
          <cell r="A1376">
            <v>1069</v>
          </cell>
          <cell r="B1376">
            <v>2381</v>
          </cell>
          <cell r="C1376" t="str">
            <v>PSAF</v>
          </cell>
          <cell r="D1376">
            <v>39261</v>
          </cell>
          <cell r="E1376">
            <v>39266</v>
          </cell>
          <cell r="F1376" t="str">
            <v>P</v>
          </cell>
          <cell r="G1376">
            <v>100000</v>
          </cell>
          <cell r="H1376">
            <v>10.487500000000001</v>
          </cell>
          <cell r="I1376">
            <v>1048750</v>
          </cell>
          <cell r="J1376">
            <v>209.75</v>
          </cell>
          <cell r="K1376">
            <v>1048959.75</v>
          </cell>
          <cell r="L1376">
            <v>0</v>
          </cell>
          <cell r="M1376">
            <v>5000</v>
          </cell>
          <cell r="N1376">
            <v>10.539597499999999</v>
          </cell>
          <cell r="O1376">
            <v>1053959.75</v>
          </cell>
          <cell r="P1376">
            <v>1053959.75</v>
          </cell>
          <cell r="Q1376">
            <v>0</v>
          </cell>
          <cell r="R1376" t="str">
            <v>IFSL</v>
          </cell>
          <cell r="S1376" t="str">
            <v>june</v>
          </cell>
        </row>
        <row r="1377">
          <cell r="A1377">
            <v>1070</v>
          </cell>
          <cell r="B1377">
            <v>2382</v>
          </cell>
          <cell r="C1377" t="str">
            <v>PSAF</v>
          </cell>
          <cell r="D1377">
            <v>39261</v>
          </cell>
          <cell r="E1377">
            <v>39266</v>
          </cell>
          <cell r="F1377" t="str">
            <v>P</v>
          </cell>
          <cell r="G1377">
            <v>302000</v>
          </cell>
          <cell r="H1377">
            <v>10.44817880794702</v>
          </cell>
          <cell r="I1377">
            <v>3155350</v>
          </cell>
          <cell r="J1377">
            <v>631.07000000000005</v>
          </cell>
          <cell r="K1377">
            <v>3155981.07</v>
          </cell>
          <cell r="L1377">
            <v>0</v>
          </cell>
          <cell r="M1377">
            <v>15100</v>
          </cell>
          <cell r="N1377">
            <v>10.50026844370861</v>
          </cell>
          <cell r="O1377">
            <v>3171081.07</v>
          </cell>
          <cell r="P1377">
            <v>3171081.07</v>
          </cell>
          <cell r="Q1377">
            <v>0</v>
          </cell>
          <cell r="R1377" t="str">
            <v>GSL</v>
          </cell>
          <cell r="S1377" t="str">
            <v>june</v>
          </cell>
        </row>
        <row r="1378">
          <cell r="A1378">
            <v>1071</v>
          </cell>
          <cell r="B1378">
            <v>2379</v>
          </cell>
          <cell r="C1378" t="str">
            <v>PPF</v>
          </cell>
          <cell r="D1378">
            <v>39261</v>
          </cell>
          <cell r="E1378">
            <v>39266</v>
          </cell>
          <cell r="F1378" t="str">
            <v>P</v>
          </cell>
          <cell r="G1378">
            <v>113000</v>
          </cell>
          <cell r="H1378">
            <v>14.704203539823009</v>
          </cell>
          <cell r="I1378">
            <v>1661575</v>
          </cell>
          <cell r="J1378">
            <v>332.315</v>
          </cell>
          <cell r="K1378">
            <v>1661907.3149999999</v>
          </cell>
          <cell r="L1378">
            <v>0</v>
          </cell>
          <cell r="M1378">
            <v>2492.88</v>
          </cell>
          <cell r="N1378">
            <v>14.729205265486724</v>
          </cell>
          <cell r="O1378">
            <v>1664400.1949999998</v>
          </cell>
          <cell r="P1378">
            <v>1664400.1949999998</v>
          </cell>
          <cell r="Q1378">
            <v>0</v>
          </cell>
          <cell r="R1378" t="str">
            <v>FCEL</v>
          </cell>
          <cell r="S1378" t="str">
            <v>june</v>
          </cell>
        </row>
        <row r="1379">
          <cell r="A1379">
            <v>1072</v>
          </cell>
          <cell r="B1379">
            <v>2378</v>
          </cell>
          <cell r="C1379" t="str">
            <v>PPF</v>
          </cell>
          <cell r="D1379">
            <v>39261</v>
          </cell>
          <cell r="E1379">
            <v>39266</v>
          </cell>
          <cell r="F1379" t="str">
            <v>P</v>
          </cell>
          <cell r="G1379">
            <v>272000</v>
          </cell>
          <cell r="H1379">
            <v>14.571507352941177</v>
          </cell>
          <cell r="I1379">
            <v>3963450</v>
          </cell>
          <cell r="J1379">
            <v>792.69</v>
          </cell>
          <cell r="K1379">
            <v>3964242.69</v>
          </cell>
          <cell r="L1379">
            <v>0</v>
          </cell>
          <cell r="M1379">
            <v>5945.2</v>
          </cell>
          <cell r="N1379">
            <v>14.596279007352942</v>
          </cell>
          <cell r="O1379">
            <v>3970187.89</v>
          </cell>
          <cell r="P1379">
            <v>3970187.89</v>
          </cell>
          <cell r="Q1379">
            <v>0</v>
          </cell>
          <cell r="R1379" t="str">
            <v>AAH</v>
          </cell>
          <cell r="S1379" t="str">
            <v>june</v>
          </cell>
        </row>
        <row r="1380">
          <cell r="A1380">
            <v>1073</v>
          </cell>
          <cell r="B1380">
            <v>2380</v>
          </cell>
          <cell r="C1380" t="str">
            <v>PPF</v>
          </cell>
          <cell r="D1380">
            <v>39261</v>
          </cell>
          <cell r="E1380">
            <v>39266</v>
          </cell>
          <cell r="F1380" t="str">
            <v>P</v>
          </cell>
          <cell r="G1380">
            <v>120000</v>
          </cell>
          <cell r="H1380">
            <v>14.84375</v>
          </cell>
          <cell r="I1380">
            <v>1781250</v>
          </cell>
          <cell r="J1380">
            <v>356.25</v>
          </cell>
          <cell r="K1380">
            <v>1781606.25</v>
          </cell>
          <cell r="L1380">
            <v>0</v>
          </cell>
          <cell r="M1380">
            <v>6000</v>
          </cell>
          <cell r="N1380">
            <v>14.89671875</v>
          </cell>
          <cell r="O1380">
            <v>1787606.25</v>
          </cell>
          <cell r="P1380">
            <v>1787606.25</v>
          </cell>
          <cell r="Q1380">
            <v>0</v>
          </cell>
          <cell r="R1380" t="str">
            <v>SCS</v>
          </cell>
          <cell r="S1380" t="str">
            <v>june</v>
          </cell>
        </row>
        <row r="1381">
          <cell r="A1381">
            <v>1074</v>
          </cell>
          <cell r="B1381">
            <v>2375</v>
          </cell>
          <cell r="C1381" t="str">
            <v>NBP</v>
          </cell>
          <cell r="D1381">
            <v>39261</v>
          </cell>
          <cell r="E1381">
            <v>39266</v>
          </cell>
          <cell r="F1381" t="str">
            <v>S</v>
          </cell>
          <cell r="G1381">
            <v>-75000</v>
          </cell>
          <cell r="H1381">
            <v>263.90266666666668</v>
          </cell>
          <cell r="I1381">
            <v>-19792700</v>
          </cell>
          <cell r="J1381">
            <v>1979.27</v>
          </cell>
          <cell r="K1381">
            <v>-19790720.73</v>
          </cell>
          <cell r="L1381">
            <v>0</v>
          </cell>
          <cell r="M1381">
            <v>19792.5</v>
          </cell>
          <cell r="N1381">
            <v>263.90266666666668</v>
          </cell>
          <cell r="O1381">
            <v>-19792700</v>
          </cell>
          <cell r="P1381">
            <v>-19594087.5</v>
          </cell>
          <cell r="Q1381">
            <v>198612.5</v>
          </cell>
          <cell r="R1381" t="str">
            <v>AHC</v>
          </cell>
          <cell r="S1381" t="str">
            <v>june</v>
          </cell>
        </row>
        <row r="1382">
          <cell r="A1382">
            <v>1075</v>
          </cell>
          <cell r="B1382">
            <v>2377</v>
          </cell>
          <cell r="C1382" t="str">
            <v>NBP</v>
          </cell>
          <cell r="D1382">
            <v>39261</v>
          </cell>
          <cell r="E1382">
            <v>39266</v>
          </cell>
          <cell r="F1382" t="str">
            <v>S</v>
          </cell>
          <cell r="G1382">
            <v>-7500</v>
          </cell>
          <cell r="H1382">
            <v>266.5</v>
          </cell>
          <cell r="I1382">
            <v>-1998750</v>
          </cell>
          <cell r="J1382">
            <v>199.875</v>
          </cell>
          <cell r="K1382">
            <v>-1998550.125</v>
          </cell>
          <cell r="L1382">
            <v>0</v>
          </cell>
          <cell r="M1382">
            <v>1998.75</v>
          </cell>
          <cell r="N1382">
            <v>266.5</v>
          </cell>
          <cell r="O1382">
            <v>-1998750</v>
          </cell>
          <cell r="P1382">
            <v>-1959408.75</v>
          </cell>
          <cell r="Q1382">
            <v>39341.25</v>
          </cell>
          <cell r="R1382" t="str">
            <v>LIVE</v>
          </cell>
          <cell r="S1382" t="str">
            <v>june</v>
          </cell>
        </row>
        <row r="1383">
          <cell r="A1383">
            <v>1076</v>
          </cell>
          <cell r="B1383">
            <v>2377</v>
          </cell>
          <cell r="C1383" t="str">
            <v>NBP(h)</v>
          </cell>
          <cell r="D1383">
            <v>39261</v>
          </cell>
          <cell r="E1383">
            <v>39266</v>
          </cell>
          <cell r="F1383" t="str">
            <v>S</v>
          </cell>
          <cell r="G1383">
            <v>-12500</v>
          </cell>
          <cell r="H1383">
            <v>266.5</v>
          </cell>
          <cell r="I1383">
            <v>-3331250</v>
          </cell>
          <cell r="J1383">
            <v>333.125</v>
          </cell>
          <cell r="K1383">
            <v>-3330916.875</v>
          </cell>
          <cell r="L1383">
            <v>0</v>
          </cell>
          <cell r="M1383">
            <v>3331.25</v>
          </cell>
          <cell r="N1383">
            <v>266.5</v>
          </cell>
          <cell r="O1383">
            <v>-3331250</v>
          </cell>
          <cell r="P1383">
            <v>-3217476.25</v>
          </cell>
          <cell r="Q1383">
            <v>113773.75</v>
          </cell>
          <cell r="R1383" t="str">
            <v>LIVE</v>
          </cell>
          <cell r="S1383" t="str">
            <v>june</v>
          </cell>
        </row>
        <row r="1384">
          <cell r="A1384">
            <v>1077</v>
          </cell>
          <cell r="B1384">
            <v>2383</v>
          </cell>
          <cell r="C1384" t="str">
            <v>PSAF</v>
          </cell>
          <cell r="D1384">
            <v>39261</v>
          </cell>
          <cell r="E1384">
            <v>39266</v>
          </cell>
          <cell r="F1384" t="str">
            <v>P</v>
          </cell>
          <cell r="G1384">
            <v>100000</v>
          </cell>
          <cell r="H1384">
            <v>10.45</v>
          </cell>
          <cell r="I1384">
            <v>1045000</v>
          </cell>
          <cell r="J1384">
            <v>209</v>
          </cell>
          <cell r="K1384">
            <v>1045209</v>
          </cell>
          <cell r="L1384">
            <v>0</v>
          </cell>
          <cell r="M1384">
            <v>1570</v>
          </cell>
          <cell r="N1384">
            <v>10.467790000000001</v>
          </cell>
          <cell r="O1384">
            <v>1046779</v>
          </cell>
          <cell r="P1384">
            <v>1046779</v>
          </cell>
          <cell r="Q1384">
            <v>0</v>
          </cell>
          <cell r="R1384" t="str">
            <v>acm</v>
          </cell>
          <cell r="S1384" t="str">
            <v>june</v>
          </cell>
        </row>
        <row r="1385">
          <cell r="A1385">
            <v>1078</v>
          </cell>
          <cell r="B1385">
            <v>2434</v>
          </cell>
          <cell r="C1385" t="str">
            <v>nbp(H)</v>
          </cell>
          <cell r="D1385">
            <v>39262</v>
          </cell>
          <cell r="E1385">
            <v>39267</v>
          </cell>
          <cell r="F1385" t="str">
            <v>P</v>
          </cell>
          <cell r="G1385">
            <v>25000</v>
          </cell>
          <cell r="H1385">
            <v>260.10000000000002</v>
          </cell>
          <cell r="I1385">
            <v>6502500</v>
          </cell>
          <cell r="J1385">
            <v>1300.5</v>
          </cell>
          <cell r="K1385">
            <v>6503800.5</v>
          </cell>
          <cell r="L1385">
            <v>0</v>
          </cell>
          <cell r="N1385">
            <v>260.15201999999999</v>
          </cell>
          <cell r="O1385">
            <v>6503800.5</v>
          </cell>
          <cell r="P1385">
            <v>6503800.5</v>
          </cell>
          <cell r="Q1385">
            <v>0</v>
          </cell>
          <cell r="R1385" t="str">
            <v>growth</v>
          </cell>
          <cell r="S1385" t="str">
            <v>june</v>
          </cell>
        </row>
        <row r="1386">
          <cell r="A1386">
            <v>1079</v>
          </cell>
          <cell r="B1386">
            <v>2435</v>
          </cell>
          <cell r="C1386" t="str">
            <v>NBP(h)</v>
          </cell>
          <cell r="D1386">
            <v>39262</v>
          </cell>
          <cell r="E1386">
            <v>39267</v>
          </cell>
          <cell r="F1386" t="str">
            <v>S</v>
          </cell>
          <cell r="G1386">
            <v>-25000</v>
          </cell>
          <cell r="H1386">
            <v>262.10000000000002</v>
          </cell>
          <cell r="I1386">
            <v>-6552500</v>
          </cell>
          <cell r="J1386">
            <v>655.25</v>
          </cell>
          <cell r="K1386">
            <v>-6551844.75</v>
          </cell>
          <cell r="L1386">
            <v>0</v>
          </cell>
          <cell r="M1386">
            <v>6552.5</v>
          </cell>
          <cell r="N1386">
            <v>262.10000000000002</v>
          </cell>
          <cell r="O1386">
            <v>-6552500</v>
          </cell>
          <cell r="P1386">
            <v>-6503800.5</v>
          </cell>
          <cell r="Q1386">
            <v>48699.5</v>
          </cell>
          <cell r="R1386" t="str">
            <v>growth</v>
          </cell>
          <cell r="S1386" t="str">
            <v>june</v>
          </cell>
        </row>
        <row r="1387">
          <cell r="A1387">
            <v>1080</v>
          </cell>
          <cell r="B1387">
            <v>2492</v>
          </cell>
          <cell r="C1387" t="str">
            <v>NBP</v>
          </cell>
          <cell r="D1387">
            <v>39265</v>
          </cell>
          <cell r="E1387">
            <v>39269</v>
          </cell>
          <cell r="F1387" t="str">
            <v>S</v>
          </cell>
          <cell r="G1387">
            <v>-20000</v>
          </cell>
          <cell r="H1387">
            <v>266</v>
          </cell>
          <cell r="I1387">
            <v>-5320000</v>
          </cell>
          <cell r="J1387">
            <v>532</v>
          </cell>
          <cell r="K1387">
            <v>-5319468</v>
          </cell>
          <cell r="L1387">
            <v>0</v>
          </cell>
          <cell r="M1387">
            <v>5320</v>
          </cell>
          <cell r="N1387">
            <v>266</v>
          </cell>
          <cell r="O1387">
            <v>-5320000</v>
          </cell>
          <cell r="P1387">
            <v>-5225090</v>
          </cell>
          <cell r="Q1387">
            <v>94910</v>
          </cell>
          <cell r="R1387" t="str">
            <v xml:space="preserve">ABA </v>
          </cell>
          <cell r="S1387" t="str">
            <v>june</v>
          </cell>
        </row>
        <row r="1388">
          <cell r="A1388">
            <v>1081</v>
          </cell>
          <cell r="B1388">
            <v>2525</v>
          </cell>
          <cell r="C1388" t="str">
            <v>FFC(H)</v>
          </cell>
          <cell r="D1388">
            <v>39266</v>
          </cell>
          <cell r="E1388">
            <v>39269</v>
          </cell>
          <cell r="F1388" t="str">
            <v>P</v>
          </cell>
          <cell r="G1388">
            <v>10000</v>
          </cell>
          <cell r="H1388">
            <v>123</v>
          </cell>
          <cell r="I1388">
            <v>1230000</v>
          </cell>
          <cell r="J1388">
            <v>246</v>
          </cell>
          <cell r="K1388">
            <v>1230246</v>
          </cell>
          <cell r="L1388">
            <v>0</v>
          </cell>
          <cell r="M1388">
            <v>1230</v>
          </cell>
          <cell r="N1388">
            <v>123.1476</v>
          </cell>
          <cell r="O1388">
            <v>1231476</v>
          </cell>
          <cell r="P1388">
            <v>1231476</v>
          </cell>
          <cell r="Q1388">
            <v>0</v>
          </cell>
          <cell r="R1388" t="str">
            <v>growth</v>
          </cell>
          <cell r="S1388" t="str">
            <v>june</v>
          </cell>
        </row>
        <row r="1389">
          <cell r="A1389">
            <v>1082</v>
          </cell>
          <cell r="B1389">
            <v>2524</v>
          </cell>
          <cell r="C1389" t="str">
            <v>nbp(H)</v>
          </cell>
          <cell r="D1389">
            <v>39266</v>
          </cell>
          <cell r="E1389">
            <v>39269</v>
          </cell>
          <cell r="F1389" t="str">
            <v>P</v>
          </cell>
          <cell r="G1389">
            <v>25000</v>
          </cell>
          <cell r="H1389">
            <v>265.10000000000002</v>
          </cell>
          <cell r="I1389">
            <v>6627500</v>
          </cell>
          <cell r="J1389">
            <v>1325.5</v>
          </cell>
          <cell r="K1389">
            <v>6628825.5</v>
          </cell>
          <cell r="L1389">
            <v>0</v>
          </cell>
          <cell r="M1389">
            <v>1325.5</v>
          </cell>
          <cell r="N1389">
            <v>265.20603999999997</v>
          </cell>
          <cell r="O1389">
            <v>6630151</v>
          </cell>
          <cell r="P1389">
            <v>6630151</v>
          </cell>
          <cell r="Q1389">
            <v>0</v>
          </cell>
          <cell r="R1389" t="str">
            <v>fcel</v>
          </cell>
          <cell r="S1389" t="str">
            <v>june</v>
          </cell>
        </row>
        <row r="1390">
          <cell r="A1390">
            <v>1083</v>
          </cell>
          <cell r="B1390">
            <v>2523</v>
          </cell>
          <cell r="C1390" t="str">
            <v>nbp(H)</v>
          </cell>
          <cell r="D1390">
            <v>39266</v>
          </cell>
          <cell r="E1390">
            <v>39269</v>
          </cell>
          <cell r="F1390" t="str">
            <v>S</v>
          </cell>
          <cell r="G1390">
            <v>-20000</v>
          </cell>
          <cell r="H1390">
            <v>267</v>
          </cell>
          <cell r="I1390">
            <v>-5340000</v>
          </cell>
          <cell r="K1390">
            <v>-5340000</v>
          </cell>
          <cell r="L1390">
            <v>0</v>
          </cell>
          <cell r="M1390">
            <v>5340</v>
          </cell>
          <cell r="N1390">
            <v>267</v>
          </cell>
          <cell r="O1390">
            <v>-5340000</v>
          </cell>
          <cell r="P1390">
            <v>-5304120</v>
          </cell>
          <cell r="Q1390">
            <v>35880</v>
          </cell>
          <cell r="R1390" t="str">
            <v>fcel</v>
          </cell>
          <cell r="S1390" t="str">
            <v>june</v>
          </cell>
        </row>
        <row r="1391">
          <cell r="A1391">
            <v>1084</v>
          </cell>
          <cell r="B1391">
            <v>2586</v>
          </cell>
          <cell r="C1391" t="str">
            <v>nbp(H)</v>
          </cell>
          <cell r="D1391">
            <v>39267</v>
          </cell>
          <cell r="E1391">
            <v>39272</v>
          </cell>
          <cell r="F1391" t="str">
            <v>P</v>
          </cell>
          <cell r="G1391">
            <v>40000</v>
          </cell>
          <cell r="H1391">
            <v>265.60000000000002</v>
          </cell>
          <cell r="I1391">
            <v>10624000</v>
          </cell>
          <cell r="J1391">
            <v>2124.8000000000002</v>
          </cell>
          <cell r="K1391">
            <v>10626124.800000001</v>
          </cell>
          <cell r="L1391">
            <v>0</v>
          </cell>
          <cell r="M1391">
            <v>5302</v>
          </cell>
          <cell r="N1391">
            <v>265.78567000000004</v>
          </cell>
          <cell r="O1391">
            <v>10631426.800000001</v>
          </cell>
          <cell r="P1391">
            <v>10631426.800000001</v>
          </cell>
          <cell r="Q1391">
            <v>0</v>
          </cell>
          <cell r="R1391" t="str">
            <v>fne</v>
          </cell>
          <cell r="S1391" t="str">
            <v>june</v>
          </cell>
        </row>
        <row r="1392">
          <cell r="A1392">
            <v>1085</v>
          </cell>
          <cell r="B1392">
            <v>2587</v>
          </cell>
          <cell r="C1392" t="str">
            <v>nbp(H)</v>
          </cell>
          <cell r="D1392">
            <v>39267</v>
          </cell>
          <cell r="E1392">
            <v>39272</v>
          </cell>
          <cell r="F1392" t="str">
            <v>S</v>
          </cell>
          <cell r="G1392">
            <v>-20000</v>
          </cell>
          <cell r="H1392">
            <v>268.5</v>
          </cell>
          <cell r="I1392">
            <v>-5370000</v>
          </cell>
          <cell r="J1392">
            <v>537</v>
          </cell>
          <cell r="K1392">
            <v>-5369463</v>
          </cell>
          <cell r="L1392">
            <v>0</v>
          </cell>
          <cell r="M1392">
            <v>5370</v>
          </cell>
          <cell r="N1392">
            <v>268.5</v>
          </cell>
          <cell r="O1392">
            <v>-5370000</v>
          </cell>
          <cell r="P1392">
            <v>-5314426</v>
          </cell>
          <cell r="Q1392">
            <v>55574</v>
          </cell>
          <cell r="R1392" t="str">
            <v>fne</v>
          </cell>
          <cell r="S1392" t="str">
            <v>june</v>
          </cell>
        </row>
        <row r="1393">
          <cell r="A1393">
            <v>1086</v>
          </cell>
          <cell r="B1393">
            <v>2617</v>
          </cell>
          <cell r="C1393" t="str">
            <v>NBP(h)</v>
          </cell>
          <cell r="D1393">
            <v>39268</v>
          </cell>
          <cell r="E1393">
            <v>39273</v>
          </cell>
          <cell r="F1393" t="str">
            <v>P</v>
          </cell>
          <cell r="G1393">
            <v>20000</v>
          </cell>
          <cell r="H1393">
            <v>262</v>
          </cell>
          <cell r="I1393">
            <v>5240000</v>
          </cell>
          <cell r="J1393">
            <v>1048</v>
          </cell>
          <cell r="K1393">
            <v>5241048</v>
          </cell>
          <cell r="L1393">
            <v>0</v>
          </cell>
          <cell r="M1393">
            <v>5240</v>
          </cell>
          <cell r="N1393">
            <v>262.31439999999998</v>
          </cell>
          <cell r="O1393">
            <v>5246288</v>
          </cell>
          <cell r="P1393">
            <v>5246288</v>
          </cell>
          <cell r="Q1393">
            <v>0</v>
          </cell>
          <cell r="R1393" t="str">
            <v>growth</v>
          </cell>
          <cell r="S1393" t="str">
            <v>june</v>
          </cell>
        </row>
        <row r="1394">
          <cell r="A1394">
            <v>1087</v>
          </cell>
          <cell r="B1394">
            <v>2619</v>
          </cell>
          <cell r="C1394" t="str">
            <v>PAKS(H)</v>
          </cell>
          <cell r="D1394">
            <v>39268</v>
          </cell>
          <cell r="E1394">
            <v>39273</v>
          </cell>
          <cell r="F1394" t="str">
            <v>P</v>
          </cell>
          <cell r="G1394">
            <v>11400</v>
          </cell>
          <cell r="H1394">
            <v>417.60526315789474</v>
          </cell>
          <cell r="I1394">
            <v>4760700</v>
          </cell>
          <cell r="J1394">
            <v>952.1400000000001</v>
          </cell>
          <cell r="K1394">
            <v>4761652.1399999997</v>
          </cell>
          <cell r="L1394">
            <v>0</v>
          </cell>
          <cell r="M1394">
            <v>4760.71</v>
          </cell>
          <cell r="N1394">
            <v>418.10639035087718</v>
          </cell>
          <cell r="O1394">
            <v>4766412.8499999996</v>
          </cell>
          <cell r="P1394">
            <v>4766412.8499999996</v>
          </cell>
          <cell r="Q1394">
            <v>0</v>
          </cell>
          <cell r="R1394" t="str">
            <v>IFSL</v>
          </cell>
          <cell r="S1394" t="str">
            <v>june</v>
          </cell>
        </row>
        <row r="1395">
          <cell r="A1395">
            <v>1088</v>
          </cell>
          <cell r="B1395">
            <v>2621</v>
          </cell>
          <cell r="C1395" t="str">
            <v>PAKS(H)</v>
          </cell>
          <cell r="D1395">
            <v>39268</v>
          </cell>
          <cell r="E1395">
            <v>39273</v>
          </cell>
          <cell r="F1395" t="str">
            <v>P</v>
          </cell>
          <cell r="G1395">
            <v>16800</v>
          </cell>
          <cell r="H1395">
            <v>417.89880952380952</v>
          </cell>
          <cell r="I1395">
            <v>7020700</v>
          </cell>
          <cell r="J1395">
            <v>1404.14</v>
          </cell>
          <cell r="K1395">
            <v>7022104.1399999997</v>
          </cell>
          <cell r="L1395">
            <v>0</v>
          </cell>
          <cell r="M1395">
            <v>6978.93</v>
          </cell>
          <cell r="N1395">
            <v>418.39780178571425</v>
          </cell>
          <cell r="O1395">
            <v>7029083.0699999994</v>
          </cell>
          <cell r="P1395">
            <v>7029083.0699999994</v>
          </cell>
          <cell r="Q1395">
            <v>0</v>
          </cell>
          <cell r="R1395" t="str">
            <v>SCS</v>
          </cell>
          <cell r="S1395" t="str">
            <v>june</v>
          </cell>
        </row>
        <row r="1396">
          <cell r="A1396">
            <v>1089</v>
          </cell>
          <cell r="B1396">
            <v>2618</v>
          </cell>
          <cell r="C1396" t="str">
            <v>PAKS(H)</v>
          </cell>
          <cell r="D1396">
            <v>39268</v>
          </cell>
          <cell r="E1396">
            <v>39273</v>
          </cell>
          <cell r="F1396" t="str">
            <v>P</v>
          </cell>
          <cell r="G1396">
            <v>25000</v>
          </cell>
          <cell r="H1396">
            <v>414.69400000000002</v>
          </cell>
          <cell r="I1396">
            <v>10367350</v>
          </cell>
          <cell r="J1396">
            <v>2073.4700000000003</v>
          </cell>
          <cell r="K1396">
            <v>10369423.470000001</v>
          </cell>
          <cell r="L1396">
            <v>0</v>
          </cell>
          <cell r="M1396">
            <v>10327.61</v>
          </cell>
          <cell r="N1396">
            <v>415.19004319999999</v>
          </cell>
          <cell r="O1396">
            <v>10379751.08</v>
          </cell>
          <cell r="P1396">
            <v>10379751.08</v>
          </cell>
          <cell r="Q1396">
            <v>0</v>
          </cell>
          <cell r="R1396" t="str">
            <v>FOUNDATION</v>
          </cell>
          <cell r="S1396" t="str">
            <v>june</v>
          </cell>
        </row>
        <row r="1397">
          <cell r="A1397">
            <v>1090</v>
          </cell>
          <cell r="B1397">
            <v>2620</v>
          </cell>
          <cell r="C1397" t="str">
            <v>PAKS</v>
          </cell>
          <cell r="D1397">
            <v>39268</v>
          </cell>
          <cell r="E1397">
            <v>39273</v>
          </cell>
          <cell r="F1397" t="str">
            <v>P</v>
          </cell>
          <cell r="G1397">
            <v>45500</v>
          </cell>
          <cell r="H1397">
            <v>409.33186813186813</v>
          </cell>
          <cell r="I1397">
            <v>18624600</v>
          </cell>
          <cell r="J1397">
            <v>3724.92</v>
          </cell>
          <cell r="K1397">
            <v>18628324.920000002</v>
          </cell>
          <cell r="L1397">
            <v>0</v>
          </cell>
          <cell r="M1397">
            <v>18604.72</v>
          </cell>
          <cell r="N1397">
            <v>409.82262945054947</v>
          </cell>
          <cell r="O1397">
            <v>18646929.640000001</v>
          </cell>
          <cell r="P1397">
            <v>18646929.640000001</v>
          </cell>
          <cell r="Q1397">
            <v>0</v>
          </cell>
          <cell r="R1397" t="str">
            <v>acm</v>
          </cell>
          <cell r="S1397" t="str">
            <v>june</v>
          </cell>
        </row>
        <row r="1398">
          <cell r="A1398">
            <v>1091</v>
          </cell>
          <cell r="B1398">
            <v>2626</v>
          </cell>
          <cell r="C1398" t="str">
            <v>PAKS</v>
          </cell>
          <cell r="D1398">
            <v>39269</v>
          </cell>
          <cell r="E1398">
            <v>39274</v>
          </cell>
          <cell r="F1398" t="str">
            <v>P</v>
          </cell>
          <cell r="G1398">
            <v>4000</v>
          </cell>
          <cell r="H1398">
            <v>416.01249999999999</v>
          </cell>
          <cell r="I1398">
            <v>1664050</v>
          </cell>
          <cell r="J1398">
            <v>332.81</v>
          </cell>
          <cell r="K1398">
            <v>1664382.81</v>
          </cell>
          <cell r="L1398">
            <v>0</v>
          </cell>
          <cell r="M1398">
            <v>1614.2</v>
          </cell>
          <cell r="N1398">
            <v>416.49925250000001</v>
          </cell>
          <cell r="O1398">
            <v>1665997.01</v>
          </cell>
          <cell r="P1398">
            <v>1665997.01</v>
          </cell>
          <cell r="Q1398">
            <v>0</v>
          </cell>
          <cell r="R1398" t="str">
            <v>IFSL</v>
          </cell>
          <cell r="S1398" t="str">
            <v>june</v>
          </cell>
        </row>
        <row r="1399">
          <cell r="A1399">
            <v>1092</v>
          </cell>
          <cell r="B1399">
            <v>2625</v>
          </cell>
          <cell r="C1399" t="str">
            <v>FFC(H)</v>
          </cell>
          <cell r="D1399">
            <v>39269</v>
          </cell>
          <cell r="E1399">
            <v>39274</v>
          </cell>
          <cell r="F1399" t="str">
            <v>S</v>
          </cell>
          <cell r="G1399">
            <v>-10000</v>
          </cell>
          <cell r="H1399">
            <v>127.5</v>
          </cell>
          <cell r="I1399">
            <v>-1275000</v>
          </cell>
          <cell r="J1399">
            <v>127.5</v>
          </cell>
          <cell r="K1399">
            <v>-1274872.5</v>
          </cell>
          <cell r="L1399">
            <v>0</v>
          </cell>
          <cell r="M1399">
            <v>1275</v>
          </cell>
          <cell r="N1399">
            <v>127.5</v>
          </cell>
          <cell r="O1399">
            <v>-1275000</v>
          </cell>
          <cell r="P1399">
            <v>-1231476</v>
          </cell>
          <cell r="Q1399">
            <v>43524</v>
          </cell>
          <cell r="R1399" t="str">
            <v>AAH</v>
          </cell>
          <cell r="S1399" t="str">
            <v>june</v>
          </cell>
        </row>
        <row r="1400">
          <cell r="A1400">
            <v>1093</v>
          </cell>
          <cell r="B1400">
            <v>2627</v>
          </cell>
          <cell r="C1400" t="str">
            <v>PAKS</v>
          </cell>
          <cell r="D1400">
            <v>39269</v>
          </cell>
          <cell r="E1400">
            <v>39274</v>
          </cell>
          <cell r="F1400" t="str">
            <v>P</v>
          </cell>
          <cell r="G1400">
            <v>2000</v>
          </cell>
          <cell r="H1400">
            <v>418.2</v>
          </cell>
          <cell r="I1400">
            <v>836400</v>
          </cell>
          <cell r="J1400">
            <v>167.28</v>
          </cell>
          <cell r="K1400">
            <v>836567.28</v>
          </cell>
          <cell r="L1400">
            <v>0</v>
          </cell>
          <cell r="M1400">
            <v>836.4</v>
          </cell>
          <cell r="N1400">
            <v>418.70184</v>
          </cell>
          <cell r="O1400">
            <v>837403.68</v>
          </cell>
          <cell r="P1400">
            <v>837403.68</v>
          </cell>
          <cell r="Q1400">
            <v>0</v>
          </cell>
          <cell r="R1400" t="str">
            <v>global</v>
          </cell>
          <cell r="S1400" t="str">
            <v>june</v>
          </cell>
        </row>
        <row r="1401">
          <cell r="A1401">
            <v>1094</v>
          </cell>
          <cell r="B1401">
            <v>2690</v>
          </cell>
          <cell r="C1401" t="str">
            <v>nbp(H)</v>
          </cell>
          <cell r="D1401">
            <v>39274</v>
          </cell>
          <cell r="E1401">
            <v>39279</v>
          </cell>
          <cell r="F1401" t="str">
            <v>P</v>
          </cell>
          <cell r="G1401">
            <v>40000</v>
          </cell>
          <cell r="H1401">
            <v>260.5</v>
          </cell>
          <cell r="I1401">
            <v>10420000</v>
          </cell>
          <cell r="J1401">
            <v>2084</v>
          </cell>
          <cell r="K1401">
            <v>10422084</v>
          </cell>
          <cell r="L1401">
            <v>0</v>
          </cell>
          <cell r="M1401">
            <v>10420</v>
          </cell>
          <cell r="N1401">
            <v>260.81259999999997</v>
          </cell>
          <cell r="O1401">
            <v>10432504</v>
          </cell>
          <cell r="P1401">
            <v>10432504</v>
          </cell>
          <cell r="Q1401">
            <v>0</v>
          </cell>
          <cell r="R1401" t="str">
            <v>Orix</v>
          </cell>
          <cell r="S1401" t="str">
            <v>june</v>
          </cell>
        </row>
        <row r="1402">
          <cell r="A1402">
            <v>1095</v>
          </cell>
          <cell r="B1402">
            <v>2704</v>
          </cell>
          <cell r="C1402" t="str">
            <v>ppf</v>
          </cell>
          <cell r="D1402">
            <v>39275</v>
          </cell>
          <cell r="E1402">
            <v>39280</v>
          </cell>
          <cell r="F1402" t="str">
            <v>S</v>
          </cell>
          <cell r="G1402">
            <v>-210000</v>
          </cell>
          <cell r="H1402">
            <v>16.8</v>
          </cell>
          <cell r="I1402">
            <v>-3528000</v>
          </cell>
          <cell r="J1402">
            <v>352.8</v>
          </cell>
          <cell r="K1402">
            <v>-3527647.2</v>
          </cell>
          <cell r="L1402">
            <v>0</v>
          </cell>
          <cell r="M1402">
            <v>5292</v>
          </cell>
          <cell r="N1402">
            <v>16.8</v>
          </cell>
          <cell r="O1402">
            <v>-3528000</v>
          </cell>
          <cell r="P1402">
            <v>-2603076</v>
          </cell>
          <cell r="Q1402">
            <v>924924</v>
          </cell>
          <cell r="R1402" t="str">
            <v>aah</v>
          </cell>
          <cell r="S1402" t="str">
            <v>JULY</v>
          </cell>
        </row>
        <row r="1403">
          <cell r="A1403">
            <v>1096</v>
          </cell>
          <cell r="B1403">
            <v>2710</v>
          </cell>
          <cell r="C1403" t="str">
            <v>ppf</v>
          </cell>
          <cell r="D1403">
            <v>39275</v>
          </cell>
          <cell r="E1403">
            <v>39280</v>
          </cell>
          <cell r="F1403" t="str">
            <v>S</v>
          </cell>
          <cell r="G1403">
            <v>-169500</v>
          </cell>
          <cell r="H1403">
            <v>16.513569321533922</v>
          </cell>
          <cell r="I1403">
            <v>-2799050</v>
          </cell>
          <cell r="J1403">
            <v>279.90500000000003</v>
          </cell>
          <cell r="K1403">
            <v>-2798770.0950000002</v>
          </cell>
          <cell r="L1403">
            <v>0</v>
          </cell>
          <cell r="M1403">
            <v>8475</v>
          </cell>
          <cell r="N1403">
            <v>16.513569321533922</v>
          </cell>
          <cell r="O1403">
            <v>-2799050</v>
          </cell>
          <cell r="P1403">
            <v>-2101054.2000000002</v>
          </cell>
          <cell r="Q1403">
            <v>697995.79999999981</v>
          </cell>
          <cell r="R1403" t="str">
            <v>growth</v>
          </cell>
          <cell r="S1403" t="str">
            <v>JULY</v>
          </cell>
        </row>
        <row r="1404">
          <cell r="A1404">
            <v>1097</v>
          </cell>
          <cell r="B1404">
            <v>2708</v>
          </cell>
          <cell r="C1404" t="str">
            <v>ppf</v>
          </cell>
          <cell r="D1404">
            <v>39275</v>
          </cell>
          <cell r="E1404">
            <v>39280</v>
          </cell>
          <cell r="F1404" t="str">
            <v>S</v>
          </cell>
          <cell r="G1404">
            <v>-42500</v>
          </cell>
          <cell r="H1404">
            <v>16.509411764705881</v>
          </cell>
          <cell r="I1404">
            <v>-701650</v>
          </cell>
          <cell r="J1404">
            <v>70.165000000000006</v>
          </cell>
          <cell r="K1404">
            <v>-701579.83499999996</v>
          </cell>
          <cell r="L1404">
            <v>0</v>
          </cell>
          <cell r="M1404">
            <v>1054.4000000000001</v>
          </cell>
          <cell r="N1404">
            <v>16.509411764705881</v>
          </cell>
          <cell r="O1404">
            <v>-701650</v>
          </cell>
          <cell r="P1404">
            <v>-526813</v>
          </cell>
          <cell r="Q1404">
            <v>174837</v>
          </cell>
          <cell r="R1404" t="str">
            <v>orix</v>
          </cell>
          <cell r="S1404" t="str">
            <v>JULY</v>
          </cell>
        </row>
        <row r="1405">
          <cell r="A1405">
            <v>1098</v>
          </cell>
          <cell r="B1405">
            <v>2705</v>
          </cell>
          <cell r="C1405" t="str">
            <v>ppf</v>
          </cell>
          <cell r="D1405">
            <v>39275</v>
          </cell>
          <cell r="E1405">
            <v>39280</v>
          </cell>
          <cell r="F1405" t="str">
            <v>S</v>
          </cell>
          <cell r="G1405">
            <v>-31000</v>
          </cell>
          <cell r="H1405">
            <v>16.593799999999998</v>
          </cell>
          <cell r="I1405">
            <v>-514407.8</v>
          </cell>
          <cell r="J1405">
            <v>51.440780000000004</v>
          </cell>
          <cell r="K1405">
            <v>-514356.35921999998</v>
          </cell>
          <cell r="L1405">
            <v>0</v>
          </cell>
          <cell r="M1405">
            <v>784.16</v>
          </cell>
          <cell r="N1405">
            <v>16.593799999999998</v>
          </cell>
          <cell r="O1405">
            <v>-514407.8</v>
          </cell>
          <cell r="P1405">
            <v>-384263.6</v>
          </cell>
          <cell r="Q1405">
            <v>130144.20000000001</v>
          </cell>
          <cell r="R1405" t="str">
            <v>fcel</v>
          </cell>
          <cell r="S1405" t="str">
            <v>JULY</v>
          </cell>
        </row>
        <row r="1406">
          <cell r="A1406">
            <v>1099</v>
          </cell>
          <cell r="B1406">
            <v>2705</v>
          </cell>
          <cell r="C1406" t="str">
            <v>ppf(H)</v>
          </cell>
          <cell r="D1406">
            <v>39275</v>
          </cell>
          <cell r="E1406">
            <v>39280</v>
          </cell>
          <cell r="F1406" t="str">
            <v>S</v>
          </cell>
          <cell r="G1406">
            <v>-155500</v>
          </cell>
          <cell r="H1406">
            <v>16.593840514469456</v>
          </cell>
          <cell r="I1406">
            <v>-2580342.2000000002</v>
          </cell>
          <cell r="J1406">
            <v>258.03422</v>
          </cell>
          <cell r="K1406">
            <v>-2580084.1657800004</v>
          </cell>
          <cell r="L1406">
            <v>0</v>
          </cell>
          <cell r="M1406">
            <v>3858.57</v>
          </cell>
          <cell r="N1406">
            <v>16.593840514469456</v>
          </cell>
          <cell r="O1406">
            <v>-2580342.2000000002</v>
          </cell>
          <cell r="P1406">
            <v>-2016773.46</v>
          </cell>
          <cell r="Q1406">
            <v>563568.74000000022</v>
          </cell>
          <cell r="R1406" t="str">
            <v>fcel</v>
          </cell>
          <cell r="S1406" t="str">
            <v>JULY</v>
          </cell>
        </row>
        <row r="1407">
          <cell r="A1407">
            <v>1100</v>
          </cell>
          <cell r="B1407">
            <v>2707</v>
          </cell>
          <cell r="C1407" t="str">
            <v>nbp(H)</v>
          </cell>
          <cell r="D1407">
            <v>39275</v>
          </cell>
          <cell r="E1407">
            <v>39280</v>
          </cell>
          <cell r="F1407" t="str">
            <v>S</v>
          </cell>
          <cell r="G1407">
            <v>-15000</v>
          </cell>
          <cell r="H1407">
            <v>266.5</v>
          </cell>
          <cell r="I1407">
            <v>-3997500</v>
          </cell>
          <cell r="J1407">
            <v>399.75</v>
          </cell>
          <cell r="K1407">
            <v>-3997100.25</v>
          </cell>
          <cell r="L1407">
            <v>0</v>
          </cell>
          <cell r="M1407">
            <v>3997.5</v>
          </cell>
          <cell r="N1407">
            <v>266.5</v>
          </cell>
          <cell r="O1407">
            <v>-3997500</v>
          </cell>
          <cell r="P1407">
            <v>-3939145.5</v>
          </cell>
          <cell r="Q1407">
            <v>58354.5</v>
          </cell>
          <cell r="R1407" t="str">
            <v>ORIX</v>
          </cell>
          <cell r="S1407" t="str">
            <v>JULY</v>
          </cell>
        </row>
        <row r="1408">
          <cell r="A1408">
            <v>1101</v>
          </cell>
          <cell r="B1408">
            <v>2703</v>
          </cell>
          <cell r="C1408" t="str">
            <v>ogdc(H)</v>
          </cell>
          <cell r="D1408">
            <v>39275</v>
          </cell>
          <cell r="E1408">
            <v>39280</v>
          </cell>
          <cell r="F1408" t="str">
            <v>S</v>
          </cell>
          <cell r="G1408">
            <v>-50000</v>
          </cell>
          <cell r="H1408">
            <v>121.28</v>
          </cell>
          <cell r="I1408">
            <v>-6064000</v>
          </cell>
          <cell r="J1408">
            <v>606.4</v>
          </cell>
          <cell r="K1408">
            <v>-6063393.5999999996</v>
          </cell>
          <cell r="L1408">
            <v>0</v>
          </cell>
          <cell r="M1408">
            <v>6064</v>
          </cell>
          <cell r="N1408">
            <v>121.28</v>
          </cell>
          <cell r="O1408">
            <v>-6064000</v>
          </cell>
          <cell r="P1408">
            <v>-6121022.0300000003</v>
          </cell>
          <cell r="Q1408">
            <v>-57022.030000000261</v>
          </cell>
          <cell r="R1408" t="str">
            <v>growth</v>
          </cell>
          <cell r="S1408" t="str">
            <v>JULY</v>
          </cell>
        </row>
        <row r="1409">
          <cell r="A1409">
            <v>1102</v>
          </cell>
          <cell r="B1409">
            <v>2709</v>
          </cell>
          <cell r="C1409" t="str">
            <v>nbp(H)</v>
          </cell>
          <cell r="D1409">
            <v>39275</v>
          </cell>
          <cell r="E1409">
            <v>39280</v>
          </cell>
          <cell r="F1409" t="str">
            <v>S</v>
          </cell>
          <cell r="G1409">
            <v>-65000</v>
          </cell>
          <cell r="H1409">
            <v>264.58</v>
          </cell>
          <cell r="I1409">
            <v>-17197700</v>
          </cell>
          <cell r="J1409">
            <v>1719.77</v>
          </cell>
          <cell r="K1409">
            <v>-17195980.23</v>
          </cell>
          <cell r="L1409">
            <v>0</v>
          </cell>
          <cell r="M1409">
            <v>17197.62</v>
          </cell>
          <cell r="N1409">
            <v>264.58</v>
          </cell>
          <cell r="O1409">
            <v>-17197700</v>
          </cell>
          <cell r="P1409">
            <v>-17069630.5</v>
          </cell>
          <cell r="Q1409">
            <v>128069.5</v>
          </cell>
          <cell r="R1409" t="str">
            <v>AHC</v>
          </cell>
          <cell r="S1409" t="str">
            <v>JULY</v>
          </cell>
        </row>
        <row r="1410">
          <cell r="A1410">
            <v>1103</v>
          </cell>
          <cell r="B1410">
            <v>2706</v>
          </cell>
          <cell r="C1410" t="str">
            <v>NRL(h)</v>
          </cell>
          <cell r="D1410">
            <v>39275</v>
          </cell>
          <cell r="E1410">
            <v>39280</v>
          </cell>
          <cell r="F1410" t="str">
            <v>P</v>
          </cell>
          <cell r="G1410">
            <v>11300</v>
          </cell>
          <cell r="H1410">
            <v>395.02212389380531</v>
          </cell>
          <cell r="I1410">
            <v>4463750</v>
          </cell>
          <cell r="J1410">
            <v>892.75</v>
          </cell>
          <cell r="K1410">
            <v>4464642.75</v>
          </cell>
          <cell r="L1410">
            <v>0</v>
          </cell>
          <cell r="M1410">
            <v>4464</v>
          </cell>
          <cell r="N1410">
            <v>395.49617256637168</v>
          </cell>
          <cell r="O1410">
            <v>4469106.75</v>
          </cell>
          <cell r="P1410">
            <v>4469106.75</v>
          </cell>
          <cell r="Q1410">
            <v>0</v>
          </cell>
          <cell r="R1410" t="str">
            <v>IFSL</v>
          </cell>
          <cell r="S1410" t="str">
            <v>JULY</v>
          </cell>
        </row>
        <row r="1411">
          <cell r="A1411">
            <v>1104</v>
          </cell>
          <cell r="B1411">
            <v>2713</v>
          </cell>
          <cell r="C1411" t="str">
            <v>ppf</v>
          </cell>
          <cell r="D1411">
            <v>39275</v>
          </cell>
          <cell r="E1411">
            <v>39280</v>
          </cell>
          <cell r="F1411" t="str">
            <v>S</v>
          </cell>
          <cell r="G1411">
            <v>-750500</v>
          </cell>
          <cell r="H1411">
            <v>16.69780146568954</v>
          </cell>
          <cell r="I1411">
            <v>-12531700</v>
          </cell>
          <cell r="J1411">
            <v>1253.17</v>
          </cell>
          <cell r="K1411">
            <v>-12530446.83</v>
          </cell>
          <cell r="L1411">
            <v>0</v>
          </cell>
          <cell r="M1411">
            <v>37525</v>
          </cell>
          <cell r="N1411">
            <v>16.69780146568954</v>
          </cell>
          <cell r="O1411">
            <v>-12531700</v>
          </cell>
          <cell r="P1411">
            <v>-9302897.8000000007</v>
          </cell>
          <cell r="Q1411">
            <v>3228802.1999999993</v>
          </cell>
          <cell r="R1411" t="str">
            <v>fcel</v>
          </cell>
          <cell r="S1411" t="str">
            <v>JULY</v>
          </cell>
        </row>
        <row r="1412">
          <cell r="A1412">
            <v>1105</v>
          </cell>
          <cell r="B1412">
            <v>2712</v>
          </cell>
          <cell r="C1412" t="str">
            <v>NRL(h)</v>
          </cell>
          <cell r="D1412">
            <v>39275</v>
          </cell>
          <cell r="E1412">
            <v>39280</v>
          </cell>
          <cell r="F1412" t="str">
            <v>P</v>
          </cell>
          <cell r="G1412">
            <v>200000</v>
          </cell>
          <cell r="H1412">
            <v>395.83614999999998</v>
          </cell>
          <cell r="I1412">
            <v>79167230</v>
          </cell>
          <cell r="J1412">
            <v>15833.446</v>
          </cell>
          <cell r="K1412">
            <v>79183063.445999995</v>
          </cell>
          <cell r="L1412">
            <v>0</v>
          </cell>
          <cell r="M1412">
            <v>158334.46</v>
          </cell>
          <cell r="N1412">
            <v>396.70698952999993</v>
          </cell>
          <cell r="O1412">
            <v>79341397.905999988</v>
          </cell>
          <cell r="P1412">
            <v>79341397.905999988</v>
          </cell>
          <cell r="Q1412">
            <v>0</v>
          </cell>
          <cell r="R1412" t="str">
            <v>AHL</v>
          </cell>
        </row>
        <row r="1413">
          <cell r="A1413">
            <v>1106</v>
          </cell>
          <cell r="B1413">
            <v>2743</v>
          </cell>
          <cell r="C1413" t="str">
            <v>PPF</v>
          </cell>
          <cell r="D1413">
            <v>39276</v>
          </cell>
          <cell r="E1413">
            <v>39281</v>
          </cell>
          <cell r="F1413" t="str">
            <v>S</v>
          </cell>
          <cell r="G1413">
            <v>-43000</v>
          </cell>
          <cell r="H1413">
            <v>16.022674418604652</v>
          </cell>
          <cell r="I1413">
            <v>-688975</v>
          </cell>
          <cell r="J1413">
            <v>68.897500000000008</v>
          </cell>
          <cell r="K1413">
            <v>-688906.10250000004</v>
          </cell>
          <cell r="L1413">
            <v>0</v>
          </cell>
          <cell r="M1413">
            <v>1033.53</v>
          </cell>
          <cell r="N1413">
            <v>16.022674418604652</v>
          </cell>
          <cell r="O1413">
            <v>-688975</v>
          </cell>
          <cell r="P1413">
            <v>-533010.80000000005</v>
          </cell>
          <cell r="Q1413">
            <v>155964.19999999995</v>
          </cell>
          <cell r="R1413" t="str">
            <v>fcel</v>
          </cell>
          <cell r="S1413" t="str">
            <v>JULY</v>
          </cell>
        </row>
        <row r="1414">
          <cell r="A1414">
            <v>1107</v>
          </cell>
          <cell r="B1414">
            <v>2741</v>
          </cell>
          <cell r="C1414" t="str">
            <v>PPF</v>
          </cell>
          <cell r="D1414">
            <v>39276</v>
          </cell>
          <cell r="E1414">
            <v>39281</v>
          </cell>
          <cell r="F1414" t="str">
            <v>S</v>
          </cell>
          <cell r="G1414">
            <v>-144000</v>
          </cell>
          <cell r="H1414">
            <v>16.431944444444444</v>
          </cell>
          <cell r="I1414">
            <v>-2366200</v>
          </cell>
          <cell r="J1414">
            <v>236.62</v>
          </cell>
          <cell r="K1414">
            <v>-2365963.38</v>
          </cell>
          <cell r="L1414">
            <v>0</v>
          </cell>
          <cell r="M1414">
            <v>3551.6</v>
          </cell>
          <cell r="N1414">
            <v>16.431944444444444</v>
          </cell>
          <cell r="O1414">
            <v>-2366200</v>
          </cell>
          <cell r="P1414">
            <v>-1784966.4</v>
          </cell>
          <cell r="Q1414">
            <v>581233.60000000009</v>
          </cell>
          <cell r="R1414" t="str">
            <v>ORIX</v>
          </cell>
          <cell r="S1414" t="str">
            <v>JULY</v>
          </cell>
        </row>
        <row r="1415">
          <cell r="A1415">
            <v>1108</v>
          </cell>
          <cell r="B1415">
            <v>2744</v>
          </cell>
          <cell r="C1415" t="str">
            <v>PPF</v>
          </cell>
          <cell r="D1415">
            <v>39276</v>
          </cell>
          <cell r="E1415">
            <v>39281</v>
          </cell>
          <cell r="F1415" t="str">
            <v>S</v>
          </cell>
          <cell r="G1415">
            <v>-103500</v>
          </cell>
          <cell r="H1415">
            <v>16.060869565217391</v>
          </cell>
          <cell r="I1415">
            <v>-1662300</v>
          </cell>
          <cell r="J1415">
            <v>166.23000000000002</v>
          </cell>
          <cell r="K1415">
            <v>-1662133.77</v>
          </cell>
          <cell r="L1415">
            <v>0</v>
          </cell>
          <cell r="M1415">
            <v>5175</v>
          </cell>
          <cell r="N1415">
            <v>16.060869565217391</v>
          </cell>
          <cell r="O1415">
            <v>-1662300</v>
          </cell>
          <cell r="P1415">
            <v>-1282944.6000000001</v>
          </cell>
          <cell r="Q1415">
            <v>379355.39999999991</v>
          </cell>
          <cell r="R1415" t="str">
            <v>AHC</v>
          </cell>
          <cell r="S1415" t="str">
            <v>JULY</v>
          </cell>
        </row>
        <row r="1416">
          <cell r="A1416">
            <v>1109</v>
          </cell>
          <cell r="B1416">
            <v>0</v>
          </cell>
          <cell r="C1416" t="str">
            <v>PCPF</v>
          </cell>
          <cell r="D1416">
            <v>39277</v>
          </cell>
          <cell r="E1416">
            <v>39277</v>
          </cell>
          <cell r="F1416" t="str">
            <v>P</v>
          </cell>
          <cell r="G1416">
            <v>3000000</v>
          </cell>
          <cell r="H1416">
            <v>10</v>
          </cell>
          <cell r="I1416">
            <v>30000000</v>
          </cell>
          <cell r="K1416">
            <v>30000000</v>
          </cell>
          <cell r="L1416">
            <v>0</v>
          </cell>
          <cell r="N1416">
            <v>10</v>
          </cell>
          <cell r="O1416">
            <v>30000000</v>
          </cell>
          <cell r="P1416">
            <v>30000000</v>
          </cell>
          <cell r="Q1416">
            <v>0</v>
          </cell>
          <cell r="R1416" t="str">
            <v>DIRECT</v>
          </cell>
          <cell r="S1416" t="str">
            <v>JULY</v>
          </cell>
        </row>
        <row r="1417">
          <cell r="A1417">
            <v>1110</v>
          </cell>
          <cell r="B1417">
            <v>2745</v>
          </cell>
          <cell r="C1417" t="str">
            <v>NRL(h)</v>
          </cell>
          <cell r="D1417">
            <v>39276</v>
          </cell>
          <cell r="E1417">
            <v>39281</v>
          </cell>
          <cell r="F1417" t="str">
            <v>P</v>
          </cell>
          <cell r="G1417">
            <v>15100</v>
          </cell>
          <cell r="H1417">
            <v>413.65298013245035</v>
          </cell>
          <cell r="I1417">
            <v>6246160</v>
          </cell>
          <cell r="J1417">
            <v>1249.232</v>
          </cell>
          <cell r="K1417">
            <v>6247409.2319999998</v>
          </cell>
          <cell r="L1417">
            <v>0</v>
          </cell>
          <cell r="M1417">
            <v>12492.32</v>
          </cell>
          <cell r="N1417">
            <v>414.56301668874175</v>
          </cell>
          <cell r="O1417">
            <v>6259901.5520000001</v>
          </cell>
          <cell r="P1417">
            <v>6259901.5520000001</v>
          </cell>
          <cell r="Q1417">
            <v>0</v>
          </cell>
          <cell r="R1417" t="str">
            <v>AHL</v>
          </cell>
          <cell r="S1417" t="str">
            <v>JULY</v>
          </cell>
        </row>
        <row r="1418">
          <cell r="A1418">
            <v>1111</v>
          </cell>
          <cell r="B1418">
            <v>2742</v>
          </cell>
          <cell r="C1418" t="str">
            <v>nbp(H)</v>
          </cell>
          <cell r="D1418">
            <v>39276</v>
          </cell>
          <cell r="E1418">
            <v>39281</v>
          </cell>
          <cell r="F1418" t="str">
            <v>S</v>
          </cell>
          <cell r="G1418">
            <v>-5000</v>
          </cell>
          <cell r="H1418">
            <v>268.5</v>
          </cell>
          <cell r="I1418">
            <v>-1342500</v>
          </cell>
          <cell r="J1418">
            <v>134.25</v>
          </cell>
          <cell r="K1418">
            <v>-1342365.75</v>
          </cell>
          <cell r="L1418">
            <v>0</v>
          </cell>
          <cell r="M1418">
            <v>1342.5</v>
          </cell>
          <cell r="N1418">
            <v>268.5</v>
          </cell>
          <cell r="O1418">
            <v>-1342500</v>
          </cell>
          <cell r="P1418">
            <v>-1313047.4099999999</v>
          </cell>
          <cell r="Q1418">
            <v>29452.590000000084</v>
          </cell>
          <cell r="R1418" t="str">
            <v>aah</v>
          </cell>
          <cell r="S1418" t="str">
            <v>JULY</v>
          </cell>
        </row>
        <row r="1419">
          <cell r="A1419">
            <v>1112</v>
          </cell>
          <cell r="B1419">
            <v>2742</v>
          </cell>
          <cell r="C1419" t="str">
            <v>nbp</v>
          </cell>
          <cell r="D1419">
            <v>39276</v>
          </cell>
          <cell r="E1419">
            <v>39281</v>
          </cell>
          <cell r="F1419" t="str">
            <v>S</v>
          </cell>
          <cell r="G1419">
            <v>-10000</v>
          </cell>
          <cell r="H1419">
            <v>268.5</v>
          </cell>
          <cell r="I1419">
            <v>-2685000</v>
          </cell>
          <cell r="J1419">
            <v>268.5</v>
          </cell>
          <cell r="K1419">
            <v>-2684731.5</v>
          </cell>
          <cell r="L1419">
            <v>0</v>
          </cell>
          <cell r="M1419">
            <v>2685</v>
          </cell>
          <cell r="N1419">
            <v>268.5</v>
          </cell>
          <cell r="O1419">
            <v>-2685000</v>
          </cell>
          <cell r="P1419">
            <v>-2612545</v>
          </cell>
          <cell r="Q1419">
            <v>72455</v>
          </cell>
          <cell r="R1419" t="str">
            <v>aah</v>
          </cell>
          <cell r="S1419" t="str">
            <v>JULY</v>
          </cell>
        </row>
        <row r="1420">
          <cell r="A1420">
            <v>1113</v>
          </cell>
          <cell r="B1420">
            <v>2760</v>
          </cell>
          <cell r="C1420" t="str">
            <v>nbp(H)</v>
          </cell>
          <cell r="D1420">
            <v>39279</v>
          </cell>
          <cell r="E1420">
            <v>39282</v>
          </cell>
          <cell r="F1420" t="str">
            <v>P</v>
          </cell>
          <cell r="G1420">
            <v>117900</v>
          </cell>
          <cell r="H1420">
            <v>260.2955894826124</v>
          </cell>
          <cell r="I1420">
            <v>30688850</v>
          </cell>
          <cell r="J1420">
            <v>6137.77</v>
          </cell>
          <cell r="K1420">
            <v>30694987.77</v>
          </cell>
          <cell r="L1420">
            <v>0</v>
          </cell>
          <cell r="M1420">
            <v>30689.599999999999</v>
          </cell>
          <cell r="N1420">
            <v>260.60795055131467</v>
          </cell>
          <cell r="O1420">
            <v>30725677.370000001</v>
          </cell>
          <cell r="P1420">
            <v>30725677.370000001</v>
          </cell>
          <cell r="Q1420">
            <v>0</v>
          </cell>
          <cell r="R1420" t="str">
            <v>IFSL</v>
          </cell>
          <cell r="S1420" t="str">
            <v>JULY</v>
          </cell>
        </row>
        <row r="1421">
          <cell r="A1421">
            <v>1114</v>
          </cell>
          <cell r="B1421">
            <v>2759</v>
          </cell>
          <cell r="C1421" t="str">
            <v>NRL(h)</v>
          </cell>
          <cell r="D1421">
            <v>39279</v>
          </cell>
          <cell r="E1421">
            <v>39282</v>
          </cell>
          <cell r="F1421" t="str">
            <v>P</v>
          </cell>
          <cell r="G1421">
            <v>15000</v>
          </cell>
          <cell r="H1421">
            <v>395.85</v>
          </cell>
          <cell r="I1421">
            <v>5937750</v>
          </cell>
          <cell r="J1421">
            <v>1187.55</v>
          </cell>
          <cell r="K1421">
            <v>5938937.5499999998</v>
          </cell>
          <cell r="L1421">
            <v>0</v>
          </cell>
          <cell r="M1421">
            <v>5838.5</v>
          </cell>
          <cell r="N1421">
            <v>396.31840333333332</v>
          </cell>
          <cell r="O1421">
            <v>5944776.0499999998</v>
          </cell>
          <cell r="P1421">
            <v>5944776.0499999998</v>
          </cell>
          <cell r="Q1421">
            <v>0</v>
          </cell>
          <cell r="R1421" t="str">
            <v>ORix</v>
          </cell>
          <cell r="S1421" t="str">
            <v>JULY</v>
          </cell>
        </row>
        <row r="1422">
          <cell r="A1422">
            <v>1115</v>
          </cell>
          <cell r="B1422">
            <v>2761</v>
          </cell>
          <cell r="C1422" t="str">
            <v>nbp(H)</v>
          </cell>
          <cell r="D1422">
            <v>39279</v>
          </cell>
          <cell r="E1422">
            <v>39282</v>
          </cell>
          <cell r="F1422" t="str">
            <v>S</v>
          </cell>
          <cell r="G1422">
            <v>-25000</v>
          </cell>
          <cell r="H1422">
            <v>261</v>
          </cell>
          <cell r="I1422">
            <v>-6525000</v>
          </cell>
          <cell r="J1422">
            <v>652.5</v>
          </cell>
          <cell r="K1422">
            <v>-6524347.5</v>
          </cell>
          <cell r="L1422">
            <v>0</v>
          </cell>
          <cell r="N1422">
            <v>261</v>
          </cell>
          <cell r="O1422">
            <v>-6525000</v>
          </cell>
          <cell r="P1422">
            <v>-6515200</v>
          </cell>
          <cell r="Q1422">
            <v>9800</v>
          </cell>
          <cell r="R1422" t="str">
            <v>IFSL</v>
          </cell>
          <cell r="S1422" t="str">
            <v>JULY</v>
          </cell>
        </row>
        <row r="1423">
          <cell r="A1423">
            <v>1116</v>
          </cell>
          <cell r="B1423">
            <v>2758</v>
          </cell>
          <cell r="C1423" t="str">
            <v>PPF</v>
          </cell>
          <cell r="D1423">
            <v>39279</v>
          </cell>
          <cell r="E1423">
            <v>39282</v>
          </cell>
          <cell r="F1423" t="str">
            <v>S</v>
          </cell>
          <cell r="G1423">
            <v>-70000</v>
          </cell>
          <cell r="H1423">
            <v>16.001785714285713</v>
          </cell>
          <cell r="I1423">
            <v>-1120125</v>
          </cell>
          <cell r="J1423">
            <v>112.0125</v>
          </cell>
          <cell r="K1423">
            <v>-1120012.9875</v>
          </cell>
          <cell r="L1423">
            <v>0</v>
          </cell>
          <cell r="M1423">
            <v>3500</v>
          </cell>
          <cell r="N1423">
            <v>16.001785714285713</v>
          </cell>
          <cell r="O1423">
            <v>-1120125</v>
          </cell>
          <cell r="P1423">
            <v>-864920</v>
          </cell>
          <cell r="Q1423">
            <v>255205</v>
          </cell>
          <cell r="R1423" t="str">
            <v>ORix</v>
          </cell>
          <cell r="S1423" t="str">
            <v>JULY</v>
          </cell>
        </row>
        <row r="1424">
          <cell r="A1424">
            <v>1117</v>
          </cell>
          <cell r="B1424">
            <v>2762</v>
          </cell>
          <cell r="C1424" t="str">
            <v>NRL(h)</v>
          </cell>
          <cell r="D1424">
            <v>39279</v>
          </cell>
          <cell r="E1424">
            <v>39282</v>
          </cell>
          <cell r="F1424" t="str">
            <v>P</v>
          </cell>
          <cell r="G1424">
            <v>25000</v>
          </cell>
          <cell r="H1424">
            <v>414.26600000000002</v>
          </cell>
          <cell r="I1424">
            <v>10356650</v>
          </cell>
          <cell r="J1424">
            <v>2071.33</v>
          </cell>
          <cell r="K1424">
            <v>10358721.33</v>
          </cell>
          <cell r="L1424">
            <v>0</v>
          </cell>
          <cell r="M1424">
            <v>20713.3</v>
          </cell>
          <cell r="N1424">
            <v>415.17738520000006</v>
          </cell>
          <cell r="O1424">
            <v>10379434.630000001</v>
          </cell>
          <cell r="P1424">
            <v>10379434.630000001</v>
          </cell>
          <cell r="Q1424">
            <v>0</v>
          </cell>
          <cell r="R1424" t="str">
            <v>AHL</v>
          </cell>
          <cell r="S1424" t="str">
            <v>JULY</v>
          </cell>
        </row>
        <row r="1425">
          <cell r="A1425">
            <v>1118</v>
          </cell>
          <cell r="B1425">
            <v>2784</v>
          </cell>
          <cell r="C1425" t="str">
            <v>PPF</v>
          </cell>
          <cell r="D1425">
            <v>39280</v>
          </cell>
          <cell r="E1425">
            <v>39283</v>
          </cell>
          <cell r="F1425" t="str">
            <v>S</v>
          </cell>
          <cell r="G1425">
            <v>-146000</v>
          </cell>
          <cell r="H1425">
            <v>16.036986301369861</v>
          </cell>
          <cell r="I1425">
            <v>-2341400</v>
          </cell>
          <cell r="J1425">
            <v>234.14000000000001</v>
          </cell>
          <cell r="K1425">
            <v>-2341165.86</v>
          </cell>
          <cell r="L1425">
            <v>0</v>
          </cell>
          <cell r="M1425">
            <v>7300</v>
          </cell>
          <cell r="N1425">
            <v>16.036986301369861</v>
          </cell>
          <cell r="O1425">
            <v>-2341400</v>
          </cell>
          <cell r="P1425">
            <v>-1809845.2</v>
          </cell>
          <cell r="Q1425">
            <v>531554.80000000005</v>
          </cell>
          <cell r="R1425" t="str">
            <v>ORix</v>
          </cell>
          <cell r="S1425" t="str">
            <v>JULY</v>
          </cell>
        </row>
        <row r="1426">
          <cell r="A1426">
            <v>1119</v>
          </cell>
          <cell r="B1426">
            <v>2784</v>
          </cell>
          <cell r="C1426" t="str">
            <v>NRL(h)</v>
          </cell>
          <cell r="D1426">
            <v>39280</v>
          </cell>
          <cell r="E1426">
            <v>39283</v>
          </cell>
          <cell r="F1426" t="str">
            <v>S</v>
          </cell>
          <cell r="G1426">
            <v>-10000</v>
          </cell>
          <cell r="H1426">
            <v>407</v>
          </cell>
          <cell r="I1426">
            <v>-4070000</v>
          </cell>
          <cell r="J1426">
            <v>407</v>
          </cell>
          <cell r="K1426">
            <v>-4069593</v>
          </cell>
          <cell r="L1426">
            <v>0</v>
          </cell>
          <cell r="M1426">
            <v>4070</v>
          </cell>
          <cell r="N1426">
            <v>407</v>
          </cell>
          <cell r="O1426">
            <v>-4070000</v>
          </cell>
          <cell r="P1426">
            <v>-3993792</v>
          </cell>
          <cell r="Q1426">
            <v>76208</v>
          </cell>
          <cell r="R1426" t="str">
            <v>ORix</v>
          </cell>
          <cell r="S1426" t="str">
            <v>JULY</v>
          </cell>
        </row>
        <row r="1427">
          <cell r="A1427">
            <v>1120</v>
          </cell>
          <cell r="B1427">
            <v>2783</v>
          </cell>
          <cell r="C1427" t="str">
            <v>nbp(H)</v>
          </cell>
          <cell r="D1427">
            <v>39280</v>
          </cell>
          <cell r="E1427">
            <v>39283</v>
          </cell>
          <cell r="F1427" t="str">
            <v>S</v>
          </cell>
          <cell r="G1427">
            <v>-42000</v>
          </cell>
          <cell r="H1427">
            <v>262.09523809523807</v>
          </cell>
          <cell r="I1427">
            <v>-11008000</v>
          </cell>
          <cell r="J1427">
            <v>1100.8</v>
          </cell>
          <cell r="K1427">
            <v>-11006899.199999999</v>
          </cell>
          <cell r="L1427">
            <v>0</v>
          </cell>
          <cell r="M1427">
            <v>11008</v>
          </cell>
          <cell r="N1427">
            <v>262.09523809523807</v>
          </cell>
          <cell r="O1427">
            <v>-11008000</v>
          </cell>
          <cell r="P1427">
            <v>-10945531.800000001</v>
          </cell>
          <cell r="Q1427">
            <v>62468.199999999255</v>
          </cell>
          <cell r="R1427" t="str">
            <v>AHC</v>
          </cell>
          <cell r="S1427" t="str">
            <v>JULY</v>
          </cell>
        </row>
        <row r="1428">
          <cell r="A1428">
            <v>1121</v>
          </cell>
          <cell r="B1428">
            <v>2797</v>
          </cell>
          <cell r="C1428" t="str">
            <v>PPF</v>
          </cell>
          <cell r="D1428">
            <v>39281</v>
          </cell>
          <cell r="E1428">
            <v>39286</v>
          </cell>
          <cell r="F1428" t="str">
            <v>S</v>
          </cell>
          <cell r="G1428">
            <v>-210000</v>
          </cell>
          <cell r="H1428">
            <v>16.003690476190478</v>
          </cell>
          <cell r="I1428">
            <v>-3360775</v>
          </cell>
          <cell r="J1428">
            <v>336.07750000000004</v>
          </cell>
          <cell r="K1428">
            <v>-3360438.9224999999</v>
          </cell>
          <cell r="L1428">
            <v>0</v>
          </cell>
          <cell r="M1428">
            <v>10500</v>
          </cell>
          <cell r="N1428">
            <v>16.003690476190478</v>
          </cell>
          <cell r="O1428">
            <v>-3360775</v>
          </cell>
          <cell r="P1428">
            <v>-2603202</v>
          </cell>
          <cell r="Q1428">
            <v>757573</v>
          </cell>
          <cell r="R1428" t="str">
            <v>ORIX</v>
          </cell>
          <cell r="S1428" t="str">
            <v>JULY</v>
          </cell>
        </row>
        <row r="1429">
          <cell r="A1429">
            <v>1122</v>
          </cell>
          <cell r="B1429">
            <v>2795</v>
          </cell>
          <cell r="C1429" t="str">
            <v>NRL(h)</v>
          </cell>
          <cell r="D1429">
            <v>39281</v>
          </cell>
          <cell r="E1429">
            <v>39286</v>
          </cell>
          <cell r="F1429" t="str">
            <v>P</v>
          </cell>
          <cell r="G1429">
            <v>4500</v>
          </cell>
          <cell r="H1429">
            <v>391.88888888888891</v>
          </cell>
          <cell r="I1429">
            <v>1763500</v>
          </cell>
          <cell r="J1429">
            <v>352.7</v>
          </cell>
          <cell r="K1429">
            <v>1763852.7</v>
          </cell>
          <cell r="L1429">
            <v>0</v>
          </cell>
          <cell r="M1429">
            <v>1763.5</v>
          </cell>
          <cell r="N1429">
            <v>392.35915555555556</v>
          </cell>
          <cell r="O1429">
            <v>1765616.2</v>
          </cell>
          <cell r="P1429">
            <v>1765616.2</v>
          </cell>
          <cell r="Q1429">
            <v>0</v>
          </cell>
          <cell r="R1429" t="str">
            <v>SCS</v>
          </cell>
          <cell r="S1429" t="str">
            <v>JULY</v>
          </cell>
        </row>
        <row r="1430">
          <cell r="A1430">
            <v>1123</v>
          </cell>
          <cell r="B1430">
            <v>2796</v>
          </cell>
          <cell r="C1430" t="str">
            <v>NRL(h)</v>
          </cell>
          <cell r="D1430">
            <v>39281</v>
          </cell>
          <cell r="E1430">
            <v>39286</v>
          </cell>
          <cell r="F1430" t="str">
            <v>S</v>
          </cell>
          <cell r="G1430">
            <v>-9500</v>
          </cell>
          <cell r="H1430">
            <v>406.89473684210526</v>
          </cell>
          <cell r="I1430">
            <v>-3865500</v>
          </cell>
          <cell r="J1430">
            <v>386.55</v>
          </cell>
          <cell r="K1430">
            <v>-3865113.45</v>
          </cell>
          <cell r="L1430">
            <v>0</v>
          </cell>
          <cell r="M1430">
            <v>3865.5</v>
          </cell>
          <cell r="N1430">
            <v>406.89473684210526</v>
          </cell>
          <cell r="O1430">
            <v>-3865500</v>
          </cell>
          <cell r="P1430">
            <v>-3792951.95</v>
          </cell>
          <cell r="Q1430">
            <v>72548.049999999814</v>
          </cell>
          <cell r="R1430" t="str">
            <v>scs</v>
          </cell>
          <cell r="S1430" t="str">
            <v>JULY</v>
          </cell>
        </row>
        <row r="1431">
          <cell r="A1431">
            <v>1124</v>
          </cell>
          <cell r="B1431">
            <v>2813</v>
          </cell>
          <cell r="C1431" t="str">
            <v>ffbq(H)</v>
          </cell>
          <cell r="D1431">
            <v>39282</v>
          </cell>
          <cell r="E1431">
            <v>39287</v>
          </cell>
          <cell r="F1431" t="str">
            <v>P</v>
          </cell>
          <cell r="G1431">
            <v>200000</v>
          </cell>
          <cell r="H1431">
            <v>45.392200000000003</v>
          </cell>
          <cell r="I1431">
            <v>9078440</v>
          </cell>
          <cell r="J1431">
            <v>1815.6880000000001</v>
          </cell>
          <cell r="K1431">
            <v>9080255.6879999992</v>
          </cell>
          <cell r="L1431">
            <v>0</v>
          </cell>
          <cell r="M1431">
            <v>18160</v>
          </cell>
          <cell r="N1431">
            <v>45.492078439999993</v>
          </cell>
          <cell r="O1431">
            <v>9098415.6879999992</v>
          </cell>
          <cell r="P1431">
            <v>9098415.6879999992</v>
          </cell>
          <cell r="Q1431">
            <v>0</v>
          </cell>
          <cell r="R1431" t="str">
            <v>ahl</v>
          </cell>
          <cell r="S1431" t="str">
            <v>JULY</v>
          </cell>
        </row>
        <row r="1432">
          <cell r="A1432">
            <v>1125</v>
          </cell>
          <cell r="B1432">
            <v>2813</v>
          </cell>
          <cell r="C1432" t="str">
            <v>ffbq</v>
          </cell>
          <cell r="D1432">
            <v>39282</v>
          </cell>
          <cell r="E1432">
            <v>39287</v>
          </cell>
          <cell r="F1432" t="str">
            <v>P</v>
          </cell>
          <cell r="G1432">
            <v>800000</v>
          </cell>
          <cell r="H1432">
            <v>45.392200000000003</v>
          </cell>
          <cell r="I1432">
            <v>36313760</v>
          </cell>
          <cell r="J1432">
            <v>7262.7520000000004</v>
          </cell>
          <cell r="K1432">
            <v>36321022.751999997</v>
          </cell>
          <cell r="L1432">
            <v>0</v>
          </cell>
          <cell r="M1432">
            <v>72624.399999999994</v>
          </cell>
          <cell r="N1432">
            <v>45.492058939999993</v>
          </cell>
          <cell r="O1432">
            <v>36393647.151999995</v>
          </cell>
          <cell r="P1432">
            <v>36393647.151999995</v>
          </cell>
          <cell r="Q1432">
            <v>0</v>
          </cell>
          <cell r="R1432" t="str">
            <v>ahl</v>
          </cell>
          <cell r="S1432" t="str">
            <v>JULY</v>
          </cell>
        </row>
        <row r="1433">
          <cell r="A1433">
            <v>1126</v>
          </cell>
          <cell r="B1433">
            <v>2830</v>
          </cell>
          <cell r="C1433" t="str">
            <v>PPF</v>
          </cell>
          <cell r="D1433">
            <v>39286</v>
          </cell>
          <cell r="E1433">
            <v>39289</v>
          </cell>
          <cell r="F1433" t="str">
            <v>S</v>
          </cell>
          <cell r="G1433">
            <v>-700000</v>
          </cell>
          <cell r="H1433">
            <v>16.600000000000001</v>
          </cell>
          <cell r="I1433">
            <v>-11620000</v>
          </cell>
          <cell r="J1433">
            <v>1162</v>
          </cell>
          <cell r="K1433">
            <v>-11618838</v>
          </cell>
          <cell r="L1433">
            <v>0</v>
          </cell>
          <cell r="M1433">
            <v>35000</v>
          </cell>
          <cell r="N1433">
            <v>16.600000000000001</v>
          </cell>
          <cell r="O1433">
            <v>-11620000</v>
          </cell>
          <cell r="P1433">
            <v>-8677340</v>
          </cell>
          <cell r="Q1433">
            <v>2942660</v>
          </cell>
          <cell r="R1433" t="str">
            <v>AHL</v>
          </cell>
          <cell r="S1433" t="str">
            <v>JULY</v>
          </cell>
        </row>
        <row r="1434">
          <cell r="A1434">
            <v>1127</v>
          </cell>
          <cell r="B1434">
            <v>2840</v>
          </cell>
          <cell r="C1434" t="str">
            <v>psaf(H)</v>
          </cell>
          <cell r="D1434">
            <v>39288</v>
          </cell>
          <cell r="E1434">
            <v>39293</v>
          </cell>
          <cell r="F1434" t="str">
            <v>S</v>
          </cell>
          <cell r="G1434">
            <v>-118000</v>
          </cell>
          <cell r="H1434">
            <v>11.009</v>
          </cell>
          <cell r="I1434">
            <v>-1299062</v>
          </cell>
          <cell r="J1434">
            <v>129.90620000000001</v>
          </cell>
          <cell r="K1434">
            <v>-1298932.0937999999</v>
          </cell>
          <cell r="L1434">
            <v>0</v>
          </cell>
          <cell r="M1434">
            <v>5900</v>
          </cell>
          <cell r="N1434">
            <v>11.009</v>
          </cell>
          <cell r="O1434">
            <v>-1299062</v>
          </cell>
          <cell r="P1434">
            <v>-1079062.8</v>
          </cell>
          <cell r="Q1434">
            <v>219999.19999999995</v>
          </cell>
          <cell r="R1434" t="str">
            <v>orix</v>
          </cell>
          <cell r="S1434" t="str">
            <v>JULY</v>
          </cell>
        </row>
        <row r="1435">
          <cell r="A1435">
            <v>1128</v>
          </cell>
          <cell r="B1435">
            <v>2840</v>
          </cell>
          <cell r="C1435" t="str">
            <v>psaf</v>
          </cell>
          <cell r="D1435">
            <v>39288</v>
          </cell>
          <cell r="E1435">
            <v>39293</v>
          </cell>
          <cell r="F1435" t="str">
            <v>S</v>
          </cell>
          <cell r="G1435">
            <v>-7000</v>
          </cell>
          <cell r="H1435">
            <v>11.009</v>
          </cell>
          <cell r="I1435">
            <v>-77063</v>
          </cell>
          <cell r="J1435">
            <v>7.7063000000000006</v>
          </cell>
          <cell r="K1435">
            <v>-77055.293699999995</v>
          </cell>
          <cell r="L1435">
            <v>0</v>
          </cell>
          <cell r="M1435">
            <v>350</v>
          </cell>
          <cell r="N1435">
            <v>11.009</v>
          </cell>
          <cell r="O1435">
            <v>-77063</v>
          </cell>
          <cell r="P1435">
            <v>-64344</v>
          </cell>
          <cell r="Q1435">
            <v>12719</v>
          </cell>
          <cell r="R1435" t="str">
            <v>orix</v>
          </cell>
          <cell r="S1435" t="str">
            <v>JULY</v>
          </cell>
        </row>
        <row r="1436">
          <cell r="A1436">
            <v>1129</v>
          </cell>
          <cell r="B1436">
            <v>2691</v>
          </cell>
          <cell r="C1436" t="str">
            <v>OGDC(h)</v>
          </cell>
          <cell r="D1436">
            <v>39274</v>
          </cell>
          <cell r="E1436">
            <v>39295</v>
          </cell>
          <cell r="F1436" t="str">
            <v>P</v>
          </cell>
          <cell r="G1436">
            <v>20000</v>
          </cell>
          <cell r="H1436">
            <v>121</v>
          </cell>
          <cell r="I1436">
            <v>2420000</v>
          </cell>
          <cell r="J1436">
            <v>484</v>
          </cell>
          <cell r="K1436">
            <v>2420484</v>
          </cell>
          <cell r="L1436">
            <v>0</v>
          </cell>
          <cell r="M1436">
            <v>2420</v>
          </cell>
          <cell r="N1436">
            <v>121.1452</v>
          </cell>
          <cell r="O1436">
            <v>2422904</v>
          </cell>
          <cell r="P1436">
            <v>2422904</v>
          </cell>
          <cell r="Q1436">
            <v>0</v>
          </cell>
          <cell r="R1436" t="str">
            <v xml:space="preserve">ABA </v>
          </cell>
          <cell r="S1436" t="str">
            <v>JULY</v>
          </cell>
        </row>
        <row r="1437">
          <cell r="A1437">
            <v>1130</v>
          </cell>
          <cell r="B1437">
            <v>2624</v>
          </cell>
          <cell r="C1437" t="str">
            <v>OGDC(h)</v>
          </cell>
          <cell r="D1437">
            <v>39269</v>
          </cell>
          <cell r="E1437">
            <v>39295</v>
          </cell>
          <cell r="F1437" t="str">
            <v>S</v>
          </cell>
          <cell r="G1437">
            <v>-200000</v>
          </cell>
          <cell r="H1437">
            <v>12.25</v>
          </cell>
          <cell r="I1437">
            <v>-2450000</v>
          </cell>
          <cell r="J1437">
            <v>245</v>
          </cell>
          <cell r="K1437">
            <v>-2449755</v>
          </cell>
          <cell r="L1437">
            <v>0</v>
          </cell>
          <cell r="M1437">
            <v>2450</v>
          </cell>
          <cell r="N1437">
            <v>12.25</v>
          </cell>
          <cell r="O1437">
            <v>-2450000</v>
          </cell>
          <cell r="P1437">
            <v>-2422904</v>
          </cell>
          <cell r="Q1437">
            <v>27096</v>
          </cell>
          <cell r="R1437" t="str">
            <v xml:space="preserve">ABA </v>
          </cell>
          <cell r="S1437" t="str">
            <v>JULY</v>
          </cell>
        </row>
        <row r="1438">
          <cell r="A1438">
            <v>1131</v>
          </cell>
          <cell r="B1438">
            <v>2346</v>
          </cell>
          <cell r="C1438" t="str">
            <v>bop(H)</v>
          </cell>
          <cell r="D1438">
            <v>39289</v>
          </cell>
          <cell r="E1438">
            <v>39295</v>
          </cell>
          <cell r="F1438" t="str">
            <v>S</v>
          </cell>
          <cell r="G1438">
            <v>-147500</v>
          </cell>
          <cell r="H1438">
            <v>112.85</v>
          </cell>
          <cell r="I1438">
            <v>-16645375</v>
          </cell>
          <cell r="J1438">
            <v>1664.5375000000001</v>
          </cell>
          <cell r="K1438">
            <v>-16643710.4625</v>
          </cell>
          <cell r="L1438">
            <v>0</v>
          </cell>
          <cell r="N1438">
            <v>112.85</v>
          </cell>
          <cell r="O1438">
            <v>-16645375</v>
          </cell>
          <cell r="P1438">
            <v>-16493797.85</v>
          </cell>
          <cell r="Q1438">
            <v>151577.15000000037</v>
          </cell>
          <cell r="R1438" t="str">
            <v>JS</v>
          </cell>
          <cell r="S1438" t="str">
            <v>JULY</v>
          </cell>
        </row>
        <row r="1439">
          <cell r="A1439">
            <v>1132</v>
          </cell>
          <cell r="B1439">
            <v>2493</v>
          </cell>
          <cell r="C1439" t="str">
            <v>NBP</v>
          </cell>
          <cell r="D1439">
            <v>39265</v>
          </cell>
          <cell r="E1439">
            <v>39295</v>
          </cell>
          <cell r="F1439" t="str">
            <v>S</v>
          </cell>
          <cell r="G1439">
            <v>-18000</v>
          </cell>
          <cell r="H1439">
            <v>268</v>
          </cell>
          <cell r="I1439">
            <v>-4824000</v>
          </cell>
          <cell r="J1439">
            <v>482.40000000000003</v>
          </cell>
          <cell r="K1439">
            <v>-4823517.5999999996</v>
          </cell>
          <cell r="L1439">
            <v>0</v>
          </cell>
          <cell r="M1439">
            <v>4824</v>
          </cell>
          <cell r="N1439">
            <v>268</v>
          </cell>
          <cell r="O1439">
            <v>-4824000</v>
          </cell>
          <cell r="P1439">
            <v>-4702581</v>
          </cell>
          <cell r="Q1439">
            <v>121419</v>
          </cell>
          <cell r="R1439" t="str">
            <v>AHC</v>
          </cell>
          <cell r="S1439" t="str">
            <v>JULY</v>
          </cell>
        </row>
        <row r="1440">
          <cell r="A1440">
            <v>1133</v>
          </cell>
          <cell r="B1440">
            <v>2493</v>
          </cell>
          <cell r="C1440" t="str">
            <v>NRL(h)</v>
          </cell>
          <cell r="D1440">
            <v>39295</v>
          </cell>
          <cell r="E1440">
            <v>39300</v>
          </cell>
          <cell r="F1440" t="str">
            <v>S</v>
          </cell>
          <cell r="G1440">
            <v>-24300</v>
          </cell>
          <cell r="H1440">
            <v>438.57654320987655</v>
          </cell>
          <cell r="I1440">
            <v>-10657410</v>
          </cell>
          <cell r="J1440">
            <v>1065.741</v>
          </cell>
          <cell r="K1440">
            <v>-10656344.259</v>
          </cell>
          <cell r="L1440">
            <v>0</v>
          </cell>
          <cell r="M1440">
            <v>10657.61</v>
          </cell>
          <cell r="N1440">
            <v>438.57654320987655</v>
          </cell>
          <cell r="O1440">
            <v>-10657410</v>
          </cell>
          <cell r="P1440">
            <v>-9701971.8300000001</v>
          </cell>
          <cell r="Q1440">
            <v>955438.16999999993</v>
          </cell>
          <cell r="R1440" t="str">
            <v>ORIX</v>
          </cell>
          <cell r="S1440" t="str">
            <v>AUG</v>
          </cell>
        </row>
        <row r="1441">
          <cell r="A1441">
            <v>1134</v>
          </cell>
          <cell r="B1441">
            <v>2882</v>
          </cell>
          <cell r="C1441" t="str">
            <v>NRL(h)</v>
          </cell>
          <cell r="D1441">
            <v>39295</v>
          </cell>
          <cell r="E1441">
            <v>39300</v>
          </cell>
          <cell r="F1441" t="str">
            <v>S</v>
          </cell>
          <cell r="G1441">
            <v>-15200</v>
          </cell>
          <cell r="H1441">
            <v>437.70230263157896</v>
          </cell>
          <cell r="I1441">
            <v>-6653075</v>
          </cell>
          <cell r="J1441">
            <v>665.3075</v>
          </cell>
          <cell r="K1441">
            <v>-6652409.6924999999</v>
          </cell>
          <cell r="L1441">
            <v>0</v>
          </cell>
          <cell r="M1441">
            <v>6253.47</v>
          </cell>
          <cell r="N1441">
            <v>437.70230263157896</v>
          </cell>
          <cell r="O1441">
            <v>-6653075</v>
          </cell>
          <cell r="P1441">
            <v>-6068723.1200000001</v>
          </cell>
          <cell r="Q1441">
            <v>584351.87999999989</v>
          </cell>
          <cell r="R1441" t="str">
            <v>SCS</v>
          </cell>
          <cell r="S1441" t="str">
            <v>AUG</v>
          </cell>
        </row>
        <row r="1442">
          <cell r="A1442">
            <v>1135</v>
          </cell>
          <cell r="B1442">
            <v>2882</v>
          </cell>
          <cell r="C1442" t="str">
            <v>NRL(h)</v>
          </cell>
          <cell r="D1442">
            <v>39295</v>
          </cell>
          <cell r="E1442">
            <v>39300</v>
          </cell>
          <cell r="F1442" t="str">
            <v>S</v>
          </cell>
          <cell r="G1442">
            <v>-10700</v>
          </cell>
          <cell r="H1442">
            <v>438.58359999999993</v>
          </cell>
          <cell r="I1442">
            <v>-4692844.5199999996</v>
          </cell>
          <cell r="J1442">
            <v>469.28445199999999</v>
          </cell>
          <cell r="K1442">
            <v>-4692375.2355479999</v>
          </cell>
          <cell r="L1442">
            <v>0</v>
          </cell>
          <cell r="M1442">
            <v>4692.6099999999997</v>
          </cell>
          <cell r="N1442">
            <v>438.58359999999993</v>
          </cell>
          <cell r="O1442">
            <v>-4692844.5199999996</v>
          </cell>
          <cell r="P1442">
            <v>-4272061.67</v>
          </cell>
          <cell r="Q1442">
            <v>420782.84999999963</v>
          </cell>
          <cell r="R1442" t="str">
            <v>GSL</v>
          </cell>
          <cell r="S1442" t="str">
            <v>AUG</v>
          </cell>
        </row>
        <row r="1443">
          <cell r="A1443">
            <v>1136</v>
          </cell>
          <cell r="B1443">
            <v>2892</v>
          </cell>
          <cell r="C1443" t="str">
            <v>POL(h)</v>
          </cell>
          <cell r="D1443">
            <v>39296</v>
          </cell>
          <cell r="E1443">
            <v>39301</v>
          </cell>
          <cell r="F1443" t="str">
            <v>P</v>
          </cell>
          <cell r="G1443">
            <v>9400</v>
          </cell>
          <cell r="H1443">
            <v>329.42553191489361</v>
          </cell>
          <cell r="I1443">
            <v>3096600</v>
          </cell>
          <cell r="J1443">
            <v>619.32000000000005</v>
          </cell>
          <cell r="K1443">
            <v>3097219.32</v>
          </cell>
          <cell r="L1443">
            <v>0</v>
          </cell>
          <cell r="M1443">
            <v>2996.82</v>
          </cell>
          <cell r="N1443">
            <v>329.81022765957442</v>
          </cell>
          <cell r="O1443">
            <v>3100216.1399999997</v>
          </cell>
          <cell r="P1443">
            <v>3100216.1399999997</v>
          </cell>
          <cell r="Q1443">
            <v>0</v>
          </cell>
          <cell r="R1443" t="str">
            <v>ifsl</v>
          </cell>
          <cell r="S1443" t="str">
            <v>AUG</v>
          </cell>
        </row>
        <row r="1444">
          <cell r="A1444">
            <v>1137</v>
          </cell>
          <cell r="B1444">
            <v>2893</v>
          </cell>
          <cell r="C1444" t="str">
            <v>POL(h)</v>
          </cell>
          <cell r="D1444">
            <v>39296</v>
          </cell>
          <cell r="E1444">
            <v>39301</v>
          </cell>
          <cell r="F1444" t="str">
            <v>P</v>
          </cell>
          <cell r="G1444">
            <v>50000</v>
          </cell>
          <cell r="H1444">
            <v>331.4889</v>
          </cell>
          <cell r="I1444">
            <v>16574445</v>
          </cell>
          <cell r="J1444">
            <v>3314.8890000000001</v>
          </cell>
          <cell r="K1444">
            <v>16577759.889</v>
          </cell>
          <cell r="L1444">
            <v>0</v>
          </cell>
          <cell r="M1444">
            <v>33148.89</v>
          </cell>
          <cell r="N1444">
            <v>332.21817558000004</v>
          </cell>
          <cell r="O1444">
            <v>16610908.779000001</v>
          </cell>
          <cell r="P1444">
            <v>16610908.779000001</v>
          </cell>
          <cell r="Q1444">
            <v>0</v>
          </cell>
          <cell r="R1444" t="str">
            <v>ahl</v>
          </cell>
          <cell r="S1444" t="str">
            <v>AUG</v>
          </cell>
        </row>
        <row r="1445">
          <cell r="A1445">
            <v>1138</v>
          </cell>
          <cell r="B1445">
            <v>2894</v>
          </cell>
          <cell r="C1445" t="str">
            <v>POL(h)</v>
          </cell>
          <cell r="D1445">
            <v>39296</v>
          </cell>
          <cell r="E1445">
            <v>39301</v>
          </cell>
          <cell r="F1445" t="str">
            <v>P</v>
          </cell>
          <cell r="G1445">
            <v>20000</v>
          </cell>
          <cell r="H1445">
            <v>330.44</v>
          </cell>
          <cell r="I1445">
            <v>6608800</v>
          </cell>
          <cell r="J1445">
            <v>1321.76</v>
          </cell>
          <cell r="K1445">
            <v>6610121.7599999998</v>
          </cell>
          <cell r="L1445">
            <v>0</v>
          </cell>
          <cell r="M1445">
            <v>6609.1</v>
          </cell>
          <cell r="N1445">
            <v>330.83654299999995</v>
          </cell>
          <cell r="O1445">
            <v>6616730.8599999994</v>
          </cell>
          <cell r="P1445">
            <v>6616730.8599999994</v>
          </cell>
          <cell r="Q1445">
            <v>0</v>
          </cell>
          <cell r="R1445" t="str">
            <v>ahc</v>
          </cell>
          <cell r="S1445" t="str">
            <v>AUG</v>
          </cell>
        </row>
        <row r="1446">
          <cell r="A1446">
            <v>1139</v>
          </cell>
          <cell r="B1446">
            <v>2895</v>
          </cell>
          <cell r="C1446" t="str">
            <v>POL(h)</v>
          </cell>
          <cell r="D1446">
            <v>39296</v>
          </cell>
          <cell r="E1446">
            <v>39301</v>
          </cell>
          <cell r="F1446" t="str">
            <v>P</v>
          </cell>
          <cell r="G1446">
            <v>7000</v>
          </cell>
          <cell r="H1446">
            <v>330.83571428571429</v>
          </cell>
          <cell r="I1446">
            <v>2315850</v>
          </cell>
          <cell r="J1446">
            <v>463.17</v>
          </cell>
          <cell r="K1446">
            <v>2316313.17</v>
          </cell>
          <cell r="L1446">
            <v>0</v>
          </cell>
          <cell r="M1446">
            <v>2315.85</v>
          </cell>
          <cell r="N1446">
            <v>331.23271714285715</v>
          </cell>
          <cell r="O1446">
            <v>2318629.02</v>
          </cell>
          <cell r="P1446">
            <v>2318629.02</v>
          </cell>
          <cell r="Q1446">
            <v>0</v>
          </cell>
          <cell r="R1446" t="str">
            <v>fcel</v>
          </cell>
          <cell r="S1446" t="str">
            <v>AUG</v>
          </cell>
        </row>
        <row r="1447">
          <cell r="A1447">
            <v>1140</v>
          </cell>
          <cell r="B1447">
            <v>2896</v>
          </cell>
          <cell r="C1447" t="str">
            <v>POL(h)</v>
          </cell>
          <cell r="D1447">
            <v>39296</v>
          </cell>
          <cell r="E1447">
            <v>39301</v>
          </cell>
          <cell r="F1447" t="str">
            <v>P</v>
          </cell>
          <cell r="G1447">
            <v>25000</v>
          </cell>
          <cell r="H1447">
            <v>331.32600000000002</v>
          </cell>
          <cell r="I1447">
            <v>8283150</v>
          </cell>
          <cell r="J1447">
            <v>1656.63</v>
          </cell>
          <cell r="K1447">
            <v>8284806.6299999999</v>
          </cell>
          <cell r="L1447">
            <v>0</v>
          </cell>
          <cell r="M1447">
            <v>8253.41</v>
          </cell>
          <cell r="N1447">
            <v>331.72240160000001</v>
          </cell>
          <cell r="O1447">
            <v>8293060.04</v>
          </cell>
          <cell r="P1447">
            <v>8293060.04</v>
          </cell>
          <cell r="Q1447">
            <v>0</v>
          </cell>
          <cell r="R1447" t="str">
            <v>FOUNDATION</v>
          </cell>
          <cell r="S1447" t="str">
            <v>AUG</v>
          </cell>
        </row>
        <row r="1448">
          <cell r="A1448">
            <v>1141</v>
          </cell>
          <cell r="B1448">
            <v>2921</v>
          </cell>
          <cell r="C1448" t="str">
            <v>ATRL(h)</v>
          </cell>
          <cell r="D1448">
            <v>39311</v>
          </cell>
          <cell r="E1448">
            <v>39315</v>
          </cell>
          <cell r="F1448" t="str">
            <v>P</v>
          </cell>
          <cell r="G1448">
            <v>25000</v>
          </cell>
          <cell r="H1448">
            <v>159.392</v>
          </cell>
          <cell r="I1448">
            <v>3984800</v>
          </cell>
          <cell r="J1448">
            <v>796.96</v>
          </cell>
          <cell r="K1448">
            <v>3985596.96</v>
          </cell>
          <cell r="L1448">
            <v>0</v>
          </cell>
          <cell r="M1448">
            <v>7969.6</v>
          </cell>
          <cell r="N1448">
            <v>159.7426624</v>
          </cell>
          <cell r="O1448">
            <v>3993566.56</v>
          </cell>
          <cell r="P1448">
            <v>3993566.56</v>
          </cell>
          <cell r="Q1448">
            <v>0</v>
          </cell>
          <cell r="R1448" t="str">
            <v>ahl</v>
          </cell>
          <cell r="S1448" t="str">
            <v>AUG</v>
          </cell>
        </row>
        <row r="1449">
          <cell r="A1449">
            <v>1142</v>
          </cell>
          <cell r="B1449">
            <v>0</v>
          </cell>
          <cell r="C1449" t="str">
            <v>PPF</v>
          </cell>
          <cell r="D1449">
            <v>39319</v>
          </cell>
          <cell r="E1449">
            <v>39319</v>
          </cell>
          <cell r="F1449" t="str">
            <v>P</v>
          </cell>
          <cell r="G1449">
            <v>512325</v>
          </cell>
          <cell r="I1449">
            <v>0</v>
          </cell>
          <cell r="J1449">
            <v>0</v>
          </cell>
          <cell r="K1449">
            <v>0</v>
          </cell>
          <cell r="L1449">
            <v>0</v>
          </cell>
          <cell r="M1449">
            <v>0</v>
          </cell>
          <cell r="N1449">
            <v>0</v>
          </cell>
          <cell r="O1449">
            <v>0</v>
          </cell>
          <cell r="P1449">
            <v>0</v>
          </cell>
          <cell r="Q1449">
            <v>0</v>
          </cell>
          <cell r="R1449" t="str">
            <v>bonus</v>
          </cell>
          <cell r="S1449" t="str">
            <v>AUG</v>
          </cell>
        </row>
        <row r="1450">
          <cell r="A1450">
            <v>1143</v>
          </cell>
          <cell r="B1450">
            <v>2929</v>
          </cell>
          <cell r="C1450" t="str">
            <v>ENGRO(h)</v>
          </cell>
          <cell r="D1450">
            <v>39321</v>
          </cell>
          <cell r="E1450">
            <v>39323</v>
          </cell>
          <cell r="F1450" t="str">
            <v>s</v>
          </cell>
          <cell r="G1450">
            <v>-40000</v>
          </cell>
          <cell r="H1450">
            <v>225.85</v>
          </cell>
          <cell r="I1450">
            <v>-9034000</v>
          </cell>
          <cell r="J1450">
            <v>903.40000000000009</v>
          </cell>
          <cell r="K1450">
            <v>-9033096.5999999996</v>
          </cell>
          <cell r="L1450">
            <v>0</v>
          </cell>
          <cell r="M1450">
            <v>0</v>
          </cell>
          <cell r="N1450">
            <v>225.85</v>
          </cell>
          <cell r="O1450">
            <v>-9034000</v>
          </cell>
          <cell r="P1450">
            <v>-3993566.56</v>
          </cell>
          <cell r="Q1450">
            <v>5040433.4399999995</v>
          </cell>
          <cell r="R1450" t="str">
            <v>ahl</v>
          </cell>
          <cell r="S1450" t="str">
            <v>AUG</v>
          </cell>
        </row>
        <row r="1451">
          <cell r="A1451">
            <v>1144</v>
          </cell>
          <cell r="B1451">
            <v>2930</v>
          </cell>
          <cell r="C1451" t="str">
            <v>ENGRO</v>
          </cell>
          <cell r="D1451">
            <v>39321</v>
          </cell>
          <cell r="E1451">
            <v>39323</v>
          </cell>
          <cell r="F1451" t="str">
            <v>P</v>
          </cell>
          <cell r="G1451">
            <v>62500</v>
          </cell>
          <cell r="H1451">
            <v>225.15107312000001</v>
          </cell>
          <cell r="I1451">
            <v>14071942.07</v>
          </cell>
          <cell r="J1451">
            <v>2814.388414</v>
          </cell>
          <cell r="K1451">
            <v>14074756.458414</v>
          </cell>
          <cell r="L1451">
            <v>0</v>
          </cell>
          <cell r="M1451">
            <v>28143.88</v>
          </cell>
          <cell r="N1451">
            <v>225.64640541462401</v>
          </cell>
          <cell r="O1451">
            <v>14102900.338414</v>
          </cell>
          <cell r="P1451">
            <v>14102900.338414</v>
          </cell>
          <cell r="Q1451">
            <v>0</v>
          </cell>
          <cell r="R1451" t="str">
            <v>ahl</v>
          </cell>
          <cell r="S1451" t="str">
            <v>AUG</v>
          </cell>
        </row>
        <row r="1452">
          <cell r="A1452">
            <v>1145</v>
          </cell>
          <cell r="B1452">
            <v>2929</v>
          </cell>
          <cell r="C1452" t="str">
            <v>ENGRO(h)</v>
          </cell>
          <cell r="D1452">
            <v>39321</v>
          </cell>
          <cell r="E1452">
            <v>39323</v>
          </cell>
          <cell r="F1452" t="str">
            <v>s</v>
          </cell>
          <cell r="G1452">
            <v>-40000</v>
          </cell>
          <cell r="H1452">
            <v>225.85</v>
          </cell>
          <cell r="I1452">
            <v>-9034000</v>
          </cell>
          <cell r="J1452">
            <v>903.40000000000009</v>
          </cell>
          <cell r="K1452">
            <v>-9033096.5999999996</v>
          </cell>
          <cell r="L1452">
            <v>0</v>
          </cell>
          <cell r="M1452">
            <v>0</v>
          </cell>
          <cell r="N1452">
            <v>225.85</v>
          </cell>
          <cell r="O1452">
            <v>-9034000</v>
          </cell>
          <cell r="P1452">
            <v>3993566.56</v>
          </cell>
          <cell r="Q1452">
            <v>13027566.560000001</v>
          </cell>
          <cell r="R1452" t="str">
            <v>ahl</v>
          </cell>
          <cell r="S1452" t="str">
            <v>AUG</v>
          </cell>
        </row>
        <row r="1453">
          <cell r="A1453">
            <v>1146</v>
          </cell>
          <cell r="B1453">
            <v>2932</v>
          </cell>
          <cell r="C1453" t="str">
            <v>PPF</v>
          </cell>
          <cell r="D1453">
            <v>39322</v>
          </cell>
          <cell r="E1453">
            <v>39324</v>
          </cell>
          <cell r="F1453" t="str">
            <v>P</v>
          </cell>
          <cell r="G1453">
            <v>100000</v>
          </cell>
          <cell r="H1453">
            <v>10.94975</v>
          </cell>
          <cell r="I1453">
            <v>1094975</v>
          </cell>
          <cell r="J1453">
            <v>218.995</v>
          </cell>
          <cell r="K1453">
            <v>1095193.9950000001</v>
          </cell>
          <cell r="L1453">
            <v>0</v>
          </cell>
          <cell r="M1453">
            <v>5000</v>
          </cell>
          <cell r="N1453">
            <v>11.001939950000001</v>
          </cell>
          <cell r="O1453">
            <v>1100193.9950000001</v>
          </cell>
          <cell r="P1453">
            <v>1100193.9950000001</v>
          </cell>
          <cell r="Q1453">
            <v>0</v>
          </cell>
          <cell r="R1453" t="str">
            <v>ORIX</v>
          </cell>
          <cell r="S1453" t="str">
            <v>AUG</v>
          </cell>
        </row>
        <row r="1454">
          <cell r="A1454">
            <v>1147</v>
          </cell>
          <cell r="B1454">
            <v>2934</v>
          </cell>
          <cell r="C1454" t="str">
            <v>PPF</v>
          </cell>
          <cell r="D1454">
            <v>39322</v>
          </cell>
          <cell r="E1454">
            <v>39324</v>
          </cell>
          <cell r="F1454" t="str">
            <v>P</v>
          </cell>
          <cell r="G1454">
            <v>167000</v>
          </cell>
          <cell r="H1454">
            <v>10.965568862275449</v>
          </cell>
          <cell r="I1454">
            <v>1831250</v>
          </cell>
          <cell r="J1454">
            <v>366.25</v>
          </cell>
          <cell r="K1454">
            <v>1831616.25</v>
          </cell>
          <cell r="L1454">
            <v>0</v>
          </cell>
          <cell r="M1454">
            <v>8350</v>
          </cell>
          <cell r="N1454">
            <v>11.017761976047904</v>
          </cell>
          <cell r="O1454">
            <v>1839966.25</v>
          </cell>
          <cell r="P1454">
            <v>1839966.25</v>
          </cell>
          <cell r="Q1454">
            <v>0</v>
          </cell>
          <cell r="R1454" t="str">
            <v>ahl</v>
          </cell>
          <cell r="S1454" t="str">
            <v>AUG</v>
          </cell>
        </row>
        <row r="1455">
          <cell r="A1455">
            <v>1148</v>
          </cell>
          <cell r="B1455">
            <v>2934</v>
          </cell>
          <cell r="C1455" t="str">
            <v>PSAF</v>
          </cell>
          <cell r="D1455">
            <v>39322</v>
          </cell>
          <cell r="E1455">
            <v>39324</v>
          </cell>
          <cell r="F1455" t="str">
            <v>P</v>
          </cell>
          <cell r="G1455">
            <v>97000</v>
          </cell>
          <cell r="H1455">
            <v>7.4951030927835047</v>
          </cell>
          <cell r="I1455">
            <v>727025</v>
          </cell>
          <cell r="J1455">
            <v>145.405</v>
          </cell>
          <cell r="K1455">
            <v>727170.40500000003</v>
          </cell>
          <cell r="L1455">
            <v>0</v>
          </cell>
          <cell r="M1455">
            <v>4850</v>
          </cell>
          <cell r="N1455">
            <v>7.546602113402062</v>
          </cell>
          <cell r="O1455">
            <v>732020.40500000003</v>
          </cell>
          <cell r="P1455">
            <v>732020.40500000003</v>
          </cell>
          <cell r="Q1455">
            <v>0</v>
          </cell>
          <cell r="R1455" t="str">
            <v>GROWTH</v>
          </cell>
          <cell r="S1455" t="str">
            <v>AUG</v>
          </cell>
        </row>
        <row r="1456">
          <cell r="A1456">
            <v>1149</v>
          </cell>
          <cell r="B1456">
            <v>2934</v>
          </cell>
          <cell r="C1456" t="str">
            <v>PSAF</v>
          </cell>
          <cell r="D1456">
            <v>39322</v>
          </cell>
          <cell r="E1456">
            <v>39324</v>
          </cell>
          <cell r="F1456" t="str">
            <v>P</v>
          </cell>
          <cell r="G1456">
            <v>28500</v>
          </cell>
          <cell r="H1456">
            <v>7.6</v>
          </cell>
          <cell r="I1456">
            <v>216600</v>
          </cell>
          <cell r="J1456">
            <v>43.32</v>
          </cell>
          <cell r="K1456">
            <v>216643.32</v>
          </cell>
          <cell r="L1456">
            <v>0</v>
          </cell>
          <cell r="M1456">
            <v>1425</v>
          </cell>
          <cell r="N1456">
            <v>7.6515200000000005</v>
          </cell>
          <cell r="O1456">
            <v>218068.32</v>
          </cell>
          <cell r="P1456">
            <v>218068.32</v>
          </cell>
          <cell r="Q1456">
            <v>0</v>
          </cell>
          <cell r="R1456" t="str">
            <v>munaf</v>
          </cell>
          <cell r="S1456" t="str">
            <v>AUG</v>
          </cell>
        </row>
        <row r="1457">
          <cell r="A1457">
            <v>1150</v>
          </cell>
          <cell r="B1457">
            <v>2934</v>
          </cell>
          <cell r="C1457" t="str">
            <v>HBLSF</v>
          </cell>
          <cell r="D1457">
            <v>39323</v>
          </cell>
          <cell r="E1457">
            <v>39323</v>
          </cell>
          <cell r="F1457" t="str">
            <v>P</v>
          </cell>
          <cell r="G1457">
            <v>250000</v>
          </cell>
          <cell r="H1457">
            <v>10</v>
          </cell>
          <cell r="I1457">
            <v>2500000</v>
          </cell>
          <cell r="J1457">
            <v>0</v>
          </cell>
          <cell r="K1457">
            <v>2500000</v>
          </cell>
          <cell r="L1457">
            <v>0</v>
          </cell>
          <cell r="M1457">
            <v>0</v>
          </cell>
          <cell r="N1457">
            <v>0</v>
          </cell>
          <cell r="O1457">
            <v>2500000</v>
          </cell>
          <cell r="P1457">
            <v>2500000</v>
          </cell>
          <cell r="Q1457">
            <v>0</v>
          </cell>
          <cell r="R1457">
            <v>0</v>
          </cell>
          <cell r="S1457" t="str">
            <v>AUG</v>
          </cell>
        </row>
        <row r="1458">
          <cell r="A1458">
            <v>1151</v>
          </cell>
          <cell r="B1458">
            <v>2918</v>
          </cell>
          <cell r="C1458" t="str">
            <v>nbp(h)</v>
          </cell>
          <cell r="D1458">
            <v>39325</v>
          </cell>
          <cell r="E1458">
            <v>39329</v>
          </cell>
          <cell r="F1458" t="str">
            <v>P</v>
          </cell>
          <cell r="G1458">
            <v>20000</v>
          </cell>
          <cell r="H1458">
            <v>232.8175</v>
          </cell>
          <cell r="I1458">
            <v>4656350</v>
          </cell>
          <cell r="J1458">
            <v>931.27</v>
          </cell>
          <cell r="K1458">
            <v>4657281.2699999996</v>
          </cell>
          <cell r="L1458">
            <v>0</v>
          </cell>
          <cell r="M1458">
            <v>4656.6499999999996</v>
          </cell>
          <cell r="N1458">
            <v>233.09689599999999</v>
          </cell>
          <cell r="O1458">
            <v>4661937.92</v>
          </cell>
          <cell r="P1458">
            <v>4661937.92</v>
          </cell>
          <cell r="Q1458">
            <v>0</v>
          </cell>
          <cell r="R1458" t="str">
            <v>GROWTH</v>
          </cell>
          <cell r="S1458" t="str">
            <v>sep</v>
          </cell>
        </row>
        <row r="1459">
          <cell r="A1459">
            <v>1152</v>
          </cell>
          <cell r="B1459">
            <v>2919</v>
          </cell>
          <cell r="C1459" t="str">
            <v>nbp(h)</v>
          </cell>
          <cell r="D1459">
            <v>39325</v>
          </cell>
          <cell r="E1459">
            <v>39329</v>
          </cell>
          <cell r="F1459" t="str">
            <v>P</v>
          </cell>
          <cell r="G1459">
            <v>30000</v>
          </cell>
          <cell r="H1459">
            <v>233.0925</v>
          </cell>
          <cell r="I1459">
            <v>6992775</v>
          </cell>
          <cell r="J1459">
            <v>1398.56</v>
          </cell>
          <cell r="K1459">
            <v>6994173.5599999996</v>
          </cell>
          <cell r="L1459">
            <v>0</v>
          </cell>
          <cell r="M1459">
            <v>6993.15</v>
          </cell>
          <cell r="N1459">
            <v>233.37222366666666</v>
          </cell>
          <cell r="O1459">
            <v>7001166.71</v>
          </cell>
          <cell r="P1459">
            <v>7001166.71</v>
          </cell>
          <cell r="Q1459">
            <v>0</v>
          </cell>
          <cell r="R1459" t="str">
            <v>orix</v>
          </cell>
          <cell r="S1459" t="str">
            <v>sep</v>
          </cell>
        </row>
        <row r="1460">
          <cell r="A1460">
            <v>1153</v>
          </cell>
          <cell r="B1460">
            <v>2920</v>
          </cell>
          <cell r="C1460" t="str">
            <v>nbp(h)</v>
          </cell>
          <cell r="D1460">
            <v>39325</v>
          </cell>
          <cell r="E1460">
            <v>39329</v>
          </cell>
          <cell r="F1460" t="str">
            <v>P</v>
          </cell>
          <cell r="G1460">
            <v>15000</v>
          </cell>
          <cell r="H1460">
            <v>232.05</v>
          </cell>
          <cell r="I1460">
            <v>3480750</v>
          </cell>
          <cell r="J1460">
            <v>696.15</v>
          </cell>
          <cell r="K1460">
            <v>3481446.15</v>
          </cell>
          <cell r="L1460">
            <v>0</v>
          </cell>
          <cell r="M1460">
            <v>3480.75</v>
          </cell>
          <cell r="N1460">
            <v>232.32846000000001</v>
          </cell>
          <cell r="O1460">
            <v>3484926.9</v>
          </cell>
          <cell r="P1460">
            <v>3484926.9</v>
          </cell>
          <cell r="Q1460">
            <v>0</v>
          </cell>
          <cell r="R1460" t="str">
            <v>FNE</v>
          </cell>
          <cell r="S1460" t="str">
            <v>sep</v>
          </cell>
        </row>
        <row r="1461">
          <cell r="A1461">
            <v>1154</v>
          </cell>
          <cell r="B1461">
            <v>2923</v>
          </cell>
          <cell r="C1461" t="str">
            <v>nbp(h)</v>
          </cell>
          <cell r="D1461">
            <v>39325</v>
          </cell>
          <cell r="E1461">
            <v>39329</v>
          </cell>
          <cell r="F1461" t="str">
            <v>P</v>
          </cell>
          <cell r="G1461">
            <v>25000</v>
          </cell>
          <cell r="H1461">
            <v>234.5</v>
          </cell>
          <cell r="I1461">
            <v>5862500</v>
          </cell>
          <cell r="J1461">
            <v>1172.5</v>
          </cell>
          <cell r="K1461">
            <v>5863672.5</v>
          </cell>
          <cell r="L1461">
            <v>0</v>
          </cell>
          <cell r="M1461">
            <v>11725</v>
          </cell>
          <cell r="N1461">
            <v>235.01589999999999</v>
          </cell>
          <cell r="O1461">
            <v>5875397.5</v>
          </cell>
          <cell r="P1461">
            <v>5875397.5</v>
          </cell>
          <cell r="Q1461">
            <v>0</v>
          </cell>
          <cell r="R1461" t="str">
            <v>bma</v>
          </cell>
          <cell r="S1461" t="str">
            <v>sep</v>
          </cell>
        </row>
        <row r="1462">
          <cell r="A1462">
            <v>1155</v>
          </cell>
          <cell r="B1462">
            <v>2925</v>
          </cell>
          <cell r="C1462" t="str">
            <v>nbp(h)</v>
          </cell>
          <cell r="D1462">
            <v>39325</v>
          </cell>
          <cell r="E1462">
            <v>39329</v>
          </cell>
          <cell r="F1462" t="str">
            <v>P</v>
          </cell>
          <cell r="G1462">
            <v>15000</v>
          </cell>
          <cell r="H1462">
            <v>232.5</v>
          </cell>
          <cell r="I1462">
            <v>3487500</v>
          </cell>
          <cell r="J1462">
            <v>697.5</v>
          </cell>
          <cell r="K1462">
            <v>3488197.5</v>
          </cell>
          <cell r="L1462">
            <v>0</v>
          </cell>
          <cell r="M1462">
            <v>3487.5</v>
          </cell>
          <cell r="N1462">
            <v>232.779</v>
          </cell>
          <cell r="O1462">
            <v>3491685</v>
          </cell>
          <cell r="P1462">
            <v>3491685</v>
          </cell>
          <cell r="Q1462">
            <v>0</v>
          </cell>
          <cell r="R1462" t="str">
            <v>ahc</v>
          </cell>
          <cell r="S1462" t="str">
            <v>sep</v>
          </cell>
        </row>
        <row r="1463">
          <cell r="A1463">
            <v>1156</v>
          </cell>
          <cell r="B1463">
            <v>2922</v>
          </cell>
          <cell r="C1463" t="str">
            <v>nbp(h)</v>
          </cell>
          <cell r="D1463">
            <v>39314</v>
          </cell>
          <cell r="E1463">
            <v>39329</v>
          </cell>
          <cell r="F1463" t="str">
            <v>S</v>
          </cell>
          <cell r="G1463">
            <v>-4500</v>
          </cell>
          <cell r="H1463">
            <v>236.5</v>
          </cell>
          <cell r="I1463">
            <v>-1064250</v>
          </cell>
          <cell r="J1463">
            <v>106.42500000000001</v>
          </cell>
          <cell r="K1463">
            <v>-1064143.575</v>
          </cell>
          <cell r="L1463">
            <v>0</v>
          </cell>
          <cell r="M1463">
            <v>1064.25</v>
          </cell>
          <cell r="N1463">
            <v>236.5</v>
          </cell>
          <cell r="O1463">
            <v>-1064250</v>
          </cell>
          <cell r="P1463">
            <v>-1090508.3999999999</v>
          </cell>
          <cell r="Q1463">
            <v>-26258.399999999907</v>
          </cell>
          <cell r="R1463" t="str">
            <v>ORIX</v>
          </cell>
          <cell r="S1463" t="str">
            <v>sep</v>
          </cell>
        </row>
        <row r="1464">
          <cell r="A1464">
            <v>1157</v>
          </cell>
          <cell r="B1464">
            <v>2938</v>
          </cell>
          <cell r="C1464" t="str">
            <v>nbp(h)</v>
          </cell>
          <cell r="D1464">
            <v>39324</v>
          </cell>
          <cell r="E1464">
            <v>39329</v>
          </cell>
          <cell r="F1464" t="str">
            <v>S</v>
          </cell>
          <cell r="G1464">
            <v>-20000</v>
          </cell>
          <cell r="H1464">
            <v>235.75</v>
          </cell>
          <cell r="I1464">
            <v>-4715000</v>
          </cell>
          <cell r="J1464">
            <v>471.5</v>
          </cell>
          <cell r="K1464">
            <v>-4714528.5</v>
          </cell>
          <cell r="L1464">
            <v>0</v>
          </cell>
          <cell r="M1464">
            <v>4715</v>
          </cell>
          <cell r="N1464">
            <v>235.75</v>
          </cell>
          <cell r="O1464">
            <v>-4715000</v>
          </cell>
          <cell r="P1464">
            <v>-4846704</v>
          </cell>
          <cell r="Q1464">
            <v>-131704</v>
          </cell>
          <cell r="R1464" t="str">
            <v>ORIX</v>
          </cell>
          <cell r="S1464" t="str">
            <v>sep</v>
          </cell>
        </row>
        <row r="1465">
          <cell r="A1465">
            <v>1158</v>
          </cell>
          <cell r="B1465">
            <v>2937</v>
          </cell>
          <cell r="C1465" t="str">
            <v>nbp(h)</v>
          </cell>
          <cell r="D1465">
            <v>39322</v>
          </cell>
          <cell r="E1465">
            <v>39329</v>
          </cell>
          <cell r="F1465" t="str">
            <v>S</v>
          </cell>
          <cell r="G1465">
            <v>-20000</v>
          </cell>
          <cell r="H1465">
            <v>236</v>
          </cell>
          <cell r="I1465">
            <v>-4720000</v>
          </cell>
          <cell r="J1465">
            <v>472</v>
          </cell>
          <cell r="K1465">
            <v>-4719528</v>
          </cell>
          <cell r="L1465">
            <v>0</v>
          </cell>
          <cell r="M1465">
            <v>4720</v>
          </cell>
          <cell r="N1465">
            <v>236</v>
          </cell>
          <cell r="O1465">
            <v>-4720000</v>
          </cell>
          <cell r="P1465">
            <v>-4846704</v>
          </cell>
          <cell r="Q1465">
            <v>-126704</v>
          </cell>
          <cell r="R1465" t="str">
            <v>GROWTH</v>
          </cell>
          <cell r="S1465" t="str">
            <v>sep</v>
          </cell>
        </row>
        <row r="1466">
          <cell r="A1466">
            <v>1159</v>
          </cell>
          <cell r="B1466">
            <v>2937</v>
          </cell>
          <cell r="C1466" t="str">
            <v>nbp(h)</v>
          </cell>
          <cell r="D1466">
            <v>39322</v>
          </cell>
          <cell r="E1466">
            <v>39329</v>
          </cell>
          <cell r="F1466" t="str">
            <v>S</v>
          </cell>
          <cell r="G1466">
            <v>-15000</v>
          </cell>
          <cell r="H1466">
            <v>236</v>
          </cell>
          <cell r="I1466">
            <v>-3540000</v>
          </cell>
          <cell r="J1466">
            <v>354</v>
          </cell>
          <cell r="K1466">
            <v>-3539646</v>
          </cell>
          <cell r="L1466">
            <v>0</v>
          </cell>
          <cell r="M1466">
            <v>3540</v>
          </cell>
          <cell r="N1466">
            <v>236</v>
          </cell>
          <cell r="O1466">
            <v>-3540000</v>
          </cell>
          <cell r="P1466">
            <v>-3635028</v>
          </cell>
          <cell r="Q1466">
            <v>-95028</v>
          </cell>
          <cell r="R1466" t="str">
            <v>AHC</v>
          </cell>
          <cell r="S1466" t="str">
            <v>sep</v>
          </cell>
        </row>
        <row r="1467">
          <cell r="A1467">
            <v>1160</v>
          </cell>
          <cell r="B1467">
            <v>2937</v>
          </cell>
          <cell r="C1467" t="str">
            <v>nbp(h)</v>
          </cell>
          <cell r="D1467">
            <v>39322</v>
          </cell>
          <cell r="E1467">
            <v>39329</v>
          </cell>
          <cell r="F1467" t="str">
            <v>S</v>
          </cell>
          <cell r="G1467">
            <v>-25000</v>
          </cell>
          <cell r="H1467">
            <v>237.2</v>
          </cell>
          <cell r="I1467">
            <v>-5930000</v>
          </cell>
          <cell r="J1467">
            <v>593</v>
          </cell>
          <cell r="K1467">
            <v>-5929407</v>
          </cell>
          <cell r="L1467">
            <v>0</v>
          </cell>
          <cell r="M1467">
            <v>11850</v>
          </cell>
          <cell r="N1467">
            <v>237.2</v>
          </cell>
          <cell r="O1467">
            <v>-5930000</v>
          </cell>
          <cell r="P1467">
            <v>-6058380</v>
          </cell>
          <cell r="Q1467">
            <v>-128380</v>
          </cell>
          <cell r="R1467" t="str">
            <v>bma</v>
          </cell>
          <cell r="S1467" t="str">
            <v>sep</v>
          </cell>
        </row>
        <row r="1468">
          <cell r="A1468">
            <v>1161</v>
          </cell>
          <cell r="B1468">
            <v>2940</v>
          </cell>
          <cell r="C1468" t="str">
            <v>nbp(h)</v>
          </cell>
          <cell r="D1468">
            <v>39325</v>
          </cell>
          <cell r="E1468">
            <v>39329</v>
          </cell>
          <cell r="F1468" t="str">
            <v>S</v>
          </cell>
          <cell r="G1468">
            <v>-10000</v>
          </cell>
          <cell r="H1468">
            <v>237</v>
          </cell>
          <cell r="I1468">
            <v>-2370000</v>
          </cell>
          <cell r="J1468">
            <v>237</v>
          </cell>
          <cell r="K1468">
            <v>-2369763</v>
          </cell>
          <cell r="L1468">
            <v>0</v>
          </cell>
          <cell r="M1468">
            <v>2370</v>
          </cell>
          <cell r="N1468">
            <v>237</v>
          </cell>
          <cell r="O1468">
            <v>-2370000</v>
          </cell>
          <cell r="P1468">
            <v>-2423352</v>
          </cell>
          <cell r="Q1468">
            <v>-53352</v>
          </cell>
          <cell r="R1468" t="str">
            <v>FNE</v>
          </cell>
          <cell r="S1468" t="str">
            <v>sep</v>
          </cell>
        </row>
        <row r="1469">
          <cell r="A1469">
            <v>1162</v>
          </cell>
          <cell r="B1469">
            <v>2942</v>
          </cell>
          <cell r="C1469" t="str">
            <v>ATRL(h)</v>
          </cell>
          <cell r="D1469">
            <v>39325</v>
          </cell>
          <cell r="E1469">
            <v>39329</v>
          </cell>
          <cell r="F1469" t="str">
            <v>S</v>
          </cell>
          <cell r="G1469">
            <v>-15000</v>
          </cell>
          <cell r="H1469">
            <v>164.1</v>
          </cell>
          <cell r="I1469">
            <v>-2461500</v>
          </cell>
          <cell r="J1469">
            <v>246.15</v>
          </cell>
          <cell r="K1469">
            <v>-2461253.85</v>
          </cell>
          <cell r="L1469">
            <v>0</v>
          </cell>
          <cell r="M1469">
            <v>2461.5</v>
          </cell>
          <cell r="N1469">
            <v>164.1</v>
          </cell>
          <cell r="O1469">
            <v>-2461500</v>
          </cell>
          <cell r="P1469">
            <v>-2396140.5</v>
          </cell>
          <cell r="Q1469">
            <v>65359.5</v>
          </cell>
          <cell r="R1469" t="str">
            <v xml:space="preserve">ABA </v>
          </cell>
          <cell r="S1469" t="str">
            <v>sep</v>
          </cell>
        </row>
        <row r="1470">
          <cell r="A1470">
            <v>1163</v>
          </cell>
          <cell r="B1470">
            <v>2941</v>
          </cell>
          <cell r="C1470" t="str">
            <v>ATRL(h)</v>
          </cell>
          <cell r="D1470">
            <v>39325</v>
          </cell>
          <cell r="E1470">
            <v>39329</v>
          </cell>
          <cell r="F1470" t="str">
            <v>S</v>
          </cell>
          <cell r="G1470">
            <v>-10000</v>
          </cell>
          <cell r="H1470">
            <v>162</v>
          </cell>
          <cell r="I1470">
            <v>-1620000</v>
          </cell>
          <cell r="J1470">
            <v>162</v>
          </cell>
          <cell r="K1470">
            <v>-1619838</v>
          </cell>
          <cell r="L1470">
            <v>0</v>
          </cell>
          <cell r="M1470">
            <v>1620</v>
          </cell>
          <cell r="N1470">
            <v>162</v>
          </cell>
          <cell r="O1470">
            <v>-1620000</v>
          </cell>
          <cell r="P1470">
            <v>-1597427.0000000002</v>
          </cell>
          <cell r="Q1470">
            <v>22572.999999999767</v>
          </cell>
          <cell r="R1470" t="str">
            <v>IFSL</v>
          </cell>
          <cell r="S1470" t="str">
            <v>sep</v>
          </cell>
        </row>
        <row r="1471">
          <cell r="A1471">
            <v>1164</v>
          </cell>
          <cell r="B1471">
            <v>2939</v>
          </cell>
          <cell r="C1471" t="str">
            <v>nbp(h)</v>
          </cell>
          <cell r="D1471">
            <v>39325</v>
          </cell>
          <cell r="E1471">
            <v>39329</v>
          </cell>
          <cell r="F1471" t="str">
            <v>S</v>
          </cell>
          <cell r="G1471">
            <v>-5500</v>
          </cell>
          <cell r="H1471">
            <v>236</v>
          </cell>
          <cell r="I1471">
            <v>-1298000</v>
          </cell>
          <cell r="J1471">
            <v>129.80000000000001</v>
          </cell>
          <cell r="K1471">
            <v>-1297870.2</v>
          </cell>
          <cell r="L1471">
            <v>0</v>
          </cell>
          <cell r="M1471">
            <v>1298</v>
          </cell>
          <cell r="N1471">
            <v>236</v>
          </cell>
          <cell r="O1471">
            <v>-1298000</v>
          </cell>
          <cell r="P1471">
            <v>-1332843.5999999999</v>
          </cell>
          <cell r="Q1471">
            <v>-34843.59999999986</v>
          </cell>
          <cell r="R1471" t="str">
            <v>orix</v>
          </cell>
          <cell r="S1471" t="str">
            <v>sep</v>
          </cell>
        </row>
        <row r="1472">
          <cell r="A1472">
            <v>1165</v>
          </cell>
          <cell r="B1472">
            <v>2943</v>
          </cell>
          <cell r="C1472" t="str">
            <v>pol(h)</v>
          </cell>
          <cell r="D1472">
            <v>39329</v>
          </cell>
          <cell r="E1472">
            <v>39331</v>
          </cell>
          <cell r="F1472" t="str">
            <v>S</v>
          </cell>
          <cell r="G1472">
            <v>-1600</v>
          </cell>
          <cell r="H1472">
            <v>295.25</v>
          </cell>
          <cell r="I1472">
            <v>-472400</v>
          </cell>
          <cell r="J1472">
            <v>47.24</v>
          </cell>
          <cell r="K1472">
            <v>-472352.76</v>
          </cell>
          <cell r="L1472">
            <v>0</v>
          </cell>
          <cell r="M1472">
            <v>472.48</v>
          </cell>
          <cell r="N1472">
            <v>295.25</v>
          </cell>
          <cell r="O1472">
            <v>-472400</v>
          </cell>
          <cell r="P1472">
            <v>-550670.88</v>
          </cell>
          <cell r="Q1472">
            <v>-78270.880000000005</v>
          </cell>
          <cell r="R1472" t="str">
            <v>orix</v>
          </cell>
          <cell r="S1472" t="str">
            <v>sep</v>
          </cell>
        </row>
        <row r="1473">
          <cell r="A1473">
            <v>1166</v>
          </cell>
          <cell r="B1473">
            <v>2947</v>
          </cell>
          <cell r="C1473" t="str">
            <v>engro</v>
          </cell>
          <cell r="D1473">
            <v>39330</v>
          </cell>
          <cell r="E1473">
            <v>39332</v>
          </cell>
          <cell r="F1473" t="str">
            <v>S</v>
          </cell>
          <cell r="G1473">
            <v>-22500</v>
          </cell>
          <cell r="H1473">
            <v>238.73333333333332</v>
          </cell>
          <cell r="I1473">
            <v>-5371500</v>
          </cell>
          <cell r="J1473">
            <v>537.15</v>
          </cell>
          <cell r="K1473">
            <v>-5370962.8499999996</v>
          </cell>
          <cell r="L1473">
            <v>0</v>
          </cell>
          <cell r="M1473">
            <v>5371.5</v>
          </cell>
          <cell r="N1473">
            <v>238.73333333333332</v>
          </cell>
          <cell r="O1473">
            <v>-5371500</v>
          </cell>
          <cell r="P1473">
            <v>-5077044</v>
          </cell>
          <cell r="Q1473">
            <v>294456</v>
          </cell>
          <cell r="R1473" t="str">
            <v>global</v>
          </cell>
          <cell r="S1473" t="str">
            <v>sep</v>
          </cell>
        </row>
        <row r="1474">
          <cell r="A1474">
            <v>1167</v>
          </cell>
          <cell r="B1474">
            <v>2946</v>
          </cell>
          <cell r="C1474" t="str">
            <v>engro</v>
          </cell>
          <cell r="D1474">
            <v>39330</v>
          </cell>
          <cell r="E1474">
            <v>39332</v>
          </cell>
          <cell r="F1474" t="str">
            <v>s</v>
          </cell>
          <cell r="G1474">
            <v>-20000</v>
          </cell>
          <cell r="H1474">
            <v>235.72649999999999</v>
          </cell>
          <cell r="I1474">
            <v>-4714530</v>
          </cell>
          <cell r="J1474">
            <v>471.45300000000003</v>
          </cell>
          <cell r="K1474">
            <v>-4714058.5470000003</v>
          </cell>
          <cell r="L1474">
            <v>0</v>
          </cell>
          <cell r="M1474">
            <v>4714.53</v>
          </cell>
          <cell r="N1474">
            <v>235.72649999999999</v>
          </cell>
          <cell r="O1474">
            <v>-4714530</v>
          </cell>
          <cell r="P1474">
            <v>-4512928</v>
          </cell>
          <cell r="Q1474">
            <v>201602</v>
          </cell>
          <cell r="R1474" t="str">
            <v>live</v>
          </cell>
          <cell r="S1474" t="str">
            <v>sep</v>
          </cell>
        </row>
        <row r="1475">
          <cell r="A1475">
            <v>1168</v>
          </cell>
          <cell r="B1475">
            <v>2944</v>
          </cell>
          <cell r="C1475" t="str">
            <v>pol(h)</v>
          </cell>
          <cell r="D1475">
            <v>39330</v>
          </cell>
          <cell r="E1475">
            <v>39332</v>
          </cell>
          <cell r="F1475" t="str">
            <v>s</v>
          </cell>
          <cell r="G1475">
            <v>-60000</v>
          </cell>
          <cell r="H1475">
            <v>303.39083333333332</v>
          </cell>
          <cell r="I1475">
            <v>-18203450</v>
          </cell>
          <cell r="J1475">
            <v>1820.345</v>
          </cell>
          <cell r="K1475">
            <v>-18201629.655000001</v>
          </cell>
          <cell r="L1475">
            <v>0</v>
          </cell>
          <cell r="M1475">
            <v>12143.64</v>
          </cell>
          <cell r="N1475">
            <v>303.39083333333332</v>
          </cell>
          <cell r="O1475">
            <v>-18203450</v>
          </cell>
          <cell r="P1475">
            <v>-20650158</v>
          </cell>
          <cell r="Q1475">
            <v>-2446708</v>
          </cell>
          <cell r="R1475" t="str">
            <v>AHC</v>
          </cell>
          <cell r="S1475" t="str">
            <v>sep</v>
          </cell>
        </row>
        <row r="1476">
          <cell r="A1476">
            <v>1169</v>
          </cell>
          <cell r="B1476">
            <v>2949</v>
          </cell>
          <cell r="C1476" t="str">
            <v>engro</v>
          </cell>
          <cell r="D1476">
            <v>39330</v>
          </cell>
          <cell r="E1476">
            <v>39332</v>
          </cell>
          <cell r="F1476" t="str">
            <v>s</v>
          </cell>
          <cell r="G1476">
            <v>-20000</v>
          </cell>
          <cell r="H1476">
            <v>237</v>
          </cell>
          <cell r="I1476">
            <v>-4740000</v>
          </cell>
          <cell r="J1476">
            <v>474</v>
          </cell>
          <cell r="K1476">
            <v>-4739526</v>
          </cell>
          <cell r="L1476">
            <v>0</v>
          </cell>
          <cell r="M1476">
            <v>9480</v>
          </cell>
          <cell r="N1476">
            <v>237</v>
          </cell>
          <cell r="O1476">
            <v>-4740000</v>
          </cell>
          <cell r="P1476">
            <v>-4512928</v>
          </cell>
          <cell r="Q1476">
            <v>227072</v>
          </cell>
          <cell r="R1476" t="str">
            <v>AHL</v>
          </cell>
          <cell r="S1476" t="str">
            <v>sep</v>
          </cell>
        </row>
        <row r="1477">
          <cell r="A1477">
            <v>1170</v>
          </cell>
          <cell r="B1477">
            <v>2945</v>
          </cell>
          <cell r="C1477" t="str">
            <v>pol(h)</v>
          </cell>
          <cell r="D1477">
            <v>39330</v>
          </cell>
          <cell r="E1477">
            <v>39332</v>
          </cell>
          <cell r="F1477" t="str">
            <v>P</v>
          </cell>
          <cell r="G1477">
            <v>20000</v>
          </cell>
          <cell r="H1477">
            <v>302</v>
          </cell>
          <cell r="I1477">
            <v>6040000</v>
          </cell>
          <cell r="J1477">
            <v>1208</v>
          </cell>
          <cell r="K1477">
            <v>6041208</v>
          </cell>
          <cell r="L1477">
            <v>0</v>
          </cell>
          <cell r="M1477">
            <v>6040</v>
          </cell>
          <cell r="N1477">
            <v>302.36239999999998</v>
          </cell>
          <cell r="O1477">
            <v>6047248</v>
          </cell>
          <cell r="P1477">
            <v>6047248</v>
          </cell>
          <cell r="Q1477">
            <v>0</v>
          </cell>
          <cell r="R1477" t="str">
            <v>ahc</v>
          </cell>
          <cell r="S1477" t="str">
            <v>sep</v>
          </cell>
        </row>
        <row r="1478">
          <cell r="A1478">
            <v>1171</v>
          </cell>
          <cell r="B1478">
            <v>2945</v>
          </cell>
          <cell r="C1478" t="str">
            <v>PSAF</v>
          </cell>
          <cell r="D1478">
            <v>39330</v>
          </cell>
          <cell r="E1478">
            <v>39332</v>
          </cell>
          <cell r="F1478" t="str">
            <v>P</v>
          </cell>
          <cell r="G1478">
            <v>218000</v>
          </cell>
          <cell r="H1478">
            <v>8</v>
          </cell>
          <cell r="I1478">
            <v>1744000</v>
          </cell>
          <cell r="J1478">
            <v>348.8</v>
          </cell>
          <cell r="K1478">
            <v>1744348.8</v>
          </cell>
          <cell r="L1478">
            <v>0</v>
          </cell>
          <cell r="M1478">
            <v>10900</v>
          </cell>
          <cell r="N1478">
            <v>8.0516000000000005</v>
          </cell>
          <cell r="O1478">
            <v>1755248.8</v>
          </cell>
          <cell r="P1478">
            <v>1755248.8</v>
          </cell>
          <cell r="Q1478">
            <v>0</v>
          </cell>
          <cell r="R1478" t="str">
            <v>AHL</v>
          </cell>
          <cell r="S1478" t="str">
            <v>sep</v>
          </cell>
        </row>
        <row r="1479">
          <cell r="A1479">
            <v>1172</v>
          </cell>
          <cell r="B1479">
            <v>2944</v>
          </cell>
          <cell r="C1479" t="str">
            <v>pol(h)</v>
          </cell>
          <cell r="D1479">
            <v>39331</v>
          </cell>
          <cell r="E1479">
            <v>39331</v>
          </cell>
          <cell r="F1479" t="str">
            <v>s</v>
          </cell>
          <cell r="G1479">
            <v>-12000</v>
          </cell>
          <cell r="H1479">
            <v>301.04374999999999</v>
          </cell>
          <cell r="I1479">
            <v>-3612525</v>
          </cell>
          <cell r="J1479">
            <v>361.2525</v>
          </cell>
          <cell r="K1479">
            <v>-3612163.7475000001</v>
          </cell>
          <cell r="L1479">
            <v>0</v>
          </cell>
          <cell r="M1479">
            <v>3612.7</v>
          </cell>
          <cell r="N1479">
            <v>301.04374999999999</v>
          </cell>
          <cell r="O1479">
            <v>-3612525</v>
          </cell>
          <cell r="P1479">
            <v>-4088775.5999999996</v>
          </cell>
          <cell r="Q1479">
            <v>-476250.59999999963</v>
          </cell>
          <cell r="R1479" t="str">
            <v>orix</v>
          </cell>
          <cell r="S1479" t="str">
            <v>sep</v>
          </cell>
        </row>
        <row r="1480">
          <cell r="A1480">
            <v>1173</v>
          </cell>
          <cell r="B1480">
            <v>2952</v>
          </cell>
          <cell r="C1480" t="str">
            <v>pol(h)</v>
          </cell>
          <cell r="D1480">
            <v>39331</v>
          </cell>
          <cell r="E1480">
            <v>39335</v>
          </cell>
          <cell r="F1480" t="str">
            <v>P</v>
          </cell>
          <cell r="G1480">
            <v>10000</v>
          </cell>
          <cell r="H1480">
            <v>301.5</v>
          </cell>
          <cell r="I1480">
            <v>3015000</v>
          </cell>
          <cell r="J1480">
            <v>603</v>
          </cell>
          <cell r="K1480">
            <v>3015603</v>
          </cell>
          <cell r="L1480">
            <v>0</v>
          </cell>
          <cell r="M1480">
            <v>0</v>
          </cell>
          <cell r="N1480">
            <v>301.56029999999998</v>
          </cell>
          <cell r="O1480">
            <v>3015603</v>
          </cell>
          <cell r="P1480">
            <v>3015603</v>
          </cell>
          <cell r="Q1480">
            <v>0</v>
          </cell>
          <cell r="R1480" t="str">
            <v>orix</v>
          </cell>
          <cell r="S1480" t="str">
            <v>sep</v>
          </cell>
        </row>
        <row r="1481">
          <cell r="A1481">
            <v>1174</v>
          </cell>
          <cell r="B1481">
            <v>2953</v>
          </cell>
          <cell r="C1481" t="str">
            <v>pol(h)</v>
          </cell>
          <cell r="D1481">
            <v>39331</v>
          </cell>
          <cell r="E1481">
            <v>39335</v>
          </cell>
          <cell r="F1481" t="str">
            <v>P</v>
          </cell>
          <cell r="G1481">
            <v>50000</v>
          </cell>
          <cell r="H1481">
            <v>300.18150000000003</v>
          </cell>
          <cell r="I1481">
            <v>15009075</v>
          </cell>
          <cell r="J1481">
            <v>3001.8150000000001</v>
          </cell>
          <cell r="K1481">
            <v>15012076.814999999</v>
          </cell>
          <cell r="L1481">
            <v>0</v>
          </cell>
          <cell r="M1481">
            <v>0</v>
          </cell>
          <cell r="N1481">
            <v>300.24153630000001</v>
          </cell>
          <cell r="O1481">
            <v>15012076.814999999</v>
          </cell>
          <cell r="P1481">
            <v>15012076.814999999</v>
          </cell>
          <cell r="Q1481">
            <v>0</v>
          </cell>
          <cell r="R1481" t="str">
            <v>ahl</v>
          </cell>
          <cell r="S1481" t="str">
            <v>sep</v>
          </cell>
        </row>
        <row r="1482">
          <cell r="A1482">
            <v>1175</v>
          </cell>
          <cell r="B1482">
            <v>2953</v>
          </cell>
          <cell r="C1482" t="str">
            <v>pol(h)</v>
          </cell>
          <cell r="D1482">
            <v>39331</v>
          </cell>
          <cell r="E1482">
            <v>39335</v>
          </cell>
          <cell r="F1482" t="str">
            <v>P</v>
          </cell>
          <cell r="G1482">
            <v>30700</v>
          </cell>
          <cell r="H1482">
            <v>300.51140065146581</v>
          </cell>
          <cell r="I1482">
            <v>9225700</v>
          </cell>
          <cell r="J1482">
            <v>1845.14</v>
          </cell>
          <cell r="K1482">
            <v>9227545.1400000006</v>
          </cell>
          <cell r="L1482">
            <v>0</v>
          </cell>
          <cell r="M1482">
            <v>0</v>
          </cell>
          <cell r="N1482">
            <v>300.57150293159611</v>
          </cell>
          <cell r="O1482">
            <v>9227545.1400000006</v>
          </cell>
          <cell r="P1482">
            <v>9227545.1400000006</v>
          </cell>
          <cell r="Q1482">
            <v>0</v>
          </cell>
          <cell r="R1482" t="str">
            <v>AAH</v>
          </cell>
          <cell r="S1482" t="str">
            <v>sep</v>
          </cell>
        </row>
        <row r="1483">
          <cell r="A1483">
            <v>1176</v>
          </cell>
          <cell r="B1483">
            <v>2954</v>
          </cell>
          <cell r="C1483" t="str">
            <v>pol(h)</v>
          </cell>
          <cell r="D1483">
            <v>39331</v>
          </cell>
          <cell r="E1483">
            <v>39335</v>
          </cell>
          <cell r="F1483" t="str">
            <v>s</v>
          </cell>
          <cell r="G1483">
            <v>-40000</v>
          </cell>
          <cell r="H1483">
            <v>302.66250000000002</v>
          </cell>
          <cell r="I1483">
            <v>-12106500</v>
          </cell>
          <cell r="J1483">
            <v>1210.6500000000001</v>
          </cell>
          <cell r="K1483">
            <v>-12105289.35</v>
          </cell>
          <cell r="L1483">
            <v>0</v>
          </cell>
          <cell r="M1483">
            <v>12106.81</v>
          </cell>
          <cell r="N1483">
            <v>302.66250000000002</v>
          </cell>
          <cell r="O1483">
            <v>-12106500</v>
          </cell>
          <cell r="P1483">
            <v>-13175804</v>
          </cell>
          <cell r="Q1483">
            <v>-1069304</v>
          </cell>
          <cell r="R1483" t="str">
            <v>aah</v>
          </cell>
          <cell r="S1483" t="str">
            <v>sep</v>
          </cell>
        </row>
        <row r="1484">
          <cell r="A1484">
            <v>1177</v>
          </cell>
          <cell r="B1484">
            <v>2954</v>
          </cell>
          <cell r="C1484" t="str">
            <v>pol(h)</v>
          </cell>
          <cell r="D1484">
            <v>39331</v>
          </cell>
          <cell r="E1484">
            <v>39335</v>
          </cell>
          <cell r="F1484" t="str">
            <v>s</v>
          </cell>
          <cell r="G1484">
            <v>-85000</v>
          </cell>
          <cell r="H1484">
            <v>300.54858823529412</v>
          </cell>
          <cell r="I1484">
            <v>-25546630</v>
          </cell>
          <cell r="J1484">
            <v>2554.663</v>
          </cell>
          <cell r="K1484">
            <v>-25544075.337000001</v>
          </cell>
          <cell r="L1484">
            <v>0</v>
          </cell>
          <cell r="M1484">
            <v>21075.01</v>
          </cell>
          <cell r="N1484">
            <v>300.54858823529412</v>
          </cell>
          <cell r="O1484">
            <v>-25546630</v>
          </cell>
          <cell r="P1484">
            <v>-27998583.5</v>
          </cell>
          <cell r="Q1484">
            <v>-2451953.5</v>
          </cell>
          <cell r="R1484" t="str">
            <v>AHL</v>
          </cell>
          <cell r="S1484" t="str">
            <v>sep</v>
          </cell>
        </row>
        <row r="1485">
          <cell r="A1485">
            <v>1178</v>
          </cell>
          <cell r="B1485">
            <v>2957</v>
          </cell>
          <cell r="C1485" t="str">
            <v>pol(h)</v>
          </cell>
          <cell r="D1485">
            <v>39332</v>
          </cell>
          <cell r="E1485">
            <v>39336</v>
          </cell>
          <cell r="F1485" t="str">
            <v>P</v>
          </cell>
          <cell r="G1485">
            <v>25000</v>
          </cell>
          <cell r="H1485">
            <v>300.94</v>
          </cell>
          <cell r="I1485">
            <v>7523500</v>
          </cell>
          <cell r="J1485">
            <v>1504.7</v>
          </cell>
          <cell r="K1485">
            <v>7525004.7000000002</v>
          </cell>
          <cell r="L1485">
            <v>0</v>
          </cell>
          <cell r="M1485">
            <v>2500</v>
          </cell>
          <cell r="N1485">
            <v>301.100188</v>
          </cell>
          <cell r="O1485">
            <v>7527504.7000000002</v>
          </cell>
          <cell r="P1485">
            <v>7527504.7000000002</v>
          </cell>
          <cell r="Q1485">
            <v>0</v>
          </cell>
          <cell r="R1485" t="str">
            <v>mss</v>
          </cell>
          <cell r="S1485" t="str">
            <v>sep</v>
          </cell>
        </row>
        <row r="1486">
          <cell r="A1486">
            <v>1179</v>
          </cell>
          <cell r="B1486">
            <v>2958</v>
          </cell>
          <cell r="C1486" t="str">
            <v>NBP(h)</v>
          </cell>
          <cell r="D1486">
            <v>39332</v>
          </cell>
          <cell r="E1486">
            <v>39336</v>
          </cell>
          <cell r="F1486" t="str">
            <v>P</v>
          </cell>
          <cell r="G1486">
            <v>20000</v>
          </cell>
          <cell r="H1486">
            <v>234.6</v>
          </cell>
          <cell r="I1486">
            <v>4692000</v>
          </cell>
          <cell r="J1486">
            <v>938.40000000000009</v>
          </cell>
          <cell r="K1486">
            <v>4692938.4000000004</v>
          </cell>
          <cell r="L1486">
            <v>0</v>
          </cell>
          <cell r="M1486">
            <v>4692</v>
          </cell>
          <cell r="N1486">
            <v>234.88152000000002</v>
          </cell>
          <cell r="O1486">
            <v>4697630.4000000004</v>
          </cell>
          <cell r="P1486">
            <v>4697630.4000000004</v>
          </cell>
          <cell r="Q1486">
            <v>0</v>
          </cell>
          <cell r="R1486" t="str">
            <v>scs</v>
          </cell>
          <cell r="S1486" t="str">
            <v>sep</v>
          </cell>
        </row>
        <row r="1487">
          <cell r="A1487">
            <v>1180</v>
          </cell>
          <cell r="B1487">
            <v>2962</v>
          </cell>
          <cell r="C1487" t="str">
            <v>pol(H)</v>
          </cell>
          <cell r="D1487">
            <v>39335</v>
          </cell>
          <cell r="E1487">
            <v>39337</v>
          </cell>
          <cell r="F1487" t="str">
            <v>P</v>
          </cell>
          <cell r="G1487">
            <v>30000</v>
          </cell>
          <cell r="H1487">
            <v>300.60000000000002</v>
          </cell>
          <cell r="I1487">
            <v>9018000</v>
          </cell>
          <cell r="J1487">
            <v>1803.6000000000001</v>
          </cell>
          <cell r="K1487">
            <v>9019803.5999999996</v>
          </cell>
          <cell r="L1487">
            <v>0</v>
          </cell>
          <cell r="M1487">
            <v>9018.5</v>
          </cell>
          <cell r="N1487">
            <v>300.96073666666666</v>
          </cell>
          <cell r="O1487">
            <v>9028822.0999999996</v>
          </cell>
          <cell r="P1487">
            <v>9028822.0999999996</v>
          </cell>
          <cell r="Q1487">
            <v>0</v>
          </cell>
          <cell r="R1487" t="str">
            <v>FOUNDATION</v>
          </cell>
          <cell r="S1487" t="str">
            <v>sep</v>
          </cell>
        </row>
        <row r="1488">
          <cell r="A1488">
            <v>1181</v>
          </cell>
          <cell r="B1488">
            <v>2960</v>
          </cell>
          <cell r="C1488" t="str">
            <v>pol(H)</v>
          </cell>
          <cell r="D1488">
            <v>39335</v>
          </cell>
          <cell r="E1488">
            <v>39337</v>
          </cell>
          <cell r="F1488" t="str">
            <v>P</v>
          </cell>
          <cell r="G1488">
            <v>14300</v>
          </cell>
          <cell r="H1488">
            <v>303.45104895104896</v>
          </cell>
          <cell r="I1488">
            <v>4339350</v>
          </cell>
          <cell r="J1488">
            <v>867.87</v>
          </cell>
          <cell r="K1488">
            <v>4340217.87</v>
          </cell>
          <cell r="L1488">
            <v>0</v>
          </cell>
          <cell r="M1488">
            <v>4339.8599999999997</v>
          </cell>
          <cell r="N1488">
            <v>303.81522587412593</v>
          </cell>
          <cell r="O1488">
            <v>4344557.7300000004</v>
          </cell>
          <cell r="P1488">
            <v>4344557.7300000004</v>
          </cell>
          <cell r="Q1488">
            <v>0</v>
          </cell>
          <cell r="R1488" t="str">
            <v>ifsl</v>
          </cell>
          <cell r="S1488" t="str">
            <v>sep</v>
          </cell>
        </row>
        <row r="1489">
          <cell r="A1489">
            <v>1182</v>
          </cell>
          <cell r="B1489">
            <v>2959</v>
          </cell>
          <cell r="C1489" t="str">
            <v>nbp(H)</v>
          </cell>
          <cell r="D1489">
            <v>39335</v>
          </cell>
          <cell r="E1489">
            <v>39337</v>
          </cell>
          <cell r="F1489" t="str">
            <v>P</v>
          </cell>
          <cell r="G1489">
            <v>20000</v>
          </cell>
          <cell r="H1489">
            <v>233.73949999999999</v>
          </cell>
          <cell r="I1489">
            <v>4674790</v>
          </cell>
          <cell r="J1489">
            <v>934.95800000000008</v>
          </cell>
          <cell r="K1489">
            <v>4675724.9579999996</v>
          </cell>
          <cell r="L1489">
            <v>0</v>
          </cell>
          <cell r="N1489">
            <v>233.78624789999998</v>
          </cell>
          <cell r="O1489">
            <v>4675724.9579999996</v>
          </cell>
          <cell r="P1489">
            <v>4675724.9579999996</v>
          </cell>
          <cell r="Q1489">
            <v>0</v>
          </cell>
          <cell r="R1489" t="str">
            <v>ORIX</v>
          </cell>
          <cell r="S1489" t="str">
            <v>sep</v>
          </cell>
        </row>
        <row r="1490">
          <cell r="A1490">
            <v>1183</v>
          </cell>
          <cell r="B1490">
            <v>2964</v>
          </cell>
          <cell r="C1490" t="str">
            <v>nbp(H)</v>
          </cell>
          <cell r="D1490">
            <v>39335</v>
          </cell>
          <cell r="E1490">
            <v>39337</v>
          </cell>
          <cell r="F1490" t="str">
            <v>P</v>
          </cell>
          <cell r="G1490">
            <v>10000</v>
          </cell>
          <cell r="H1490">
            <v>235.1</v>
          </cell>
          <cell r="I1490">
            <v>2351000</v>
          </cell>
          <cell r="J1490">
            <v>470.20000000000005</v>
          </cell>
          <cell r="K1490">
            <v>2351470.2000000002</v>
          </cell>
          <cell r="L1490">
            <v>0</v>
          </cell>
          <cell r="M1490">
            <v>2351</v>
          </cell>
          <cell r="N1490">
            <v>235.38212000000001</v>
          </cell>
          <cell r="O1490">
            <v>2353821.2000000002</v>
          </cell>
          <cell r="P1490">
            <v>2353821.2000000002</v>
          </cell>
          <cell r="Q1490">
            <v>0</v>
          </cell>
          <cell r="R1490" t="str">
            <v>scs</v>
          </cell>
          <cell r="S1490" t="str">
            <v>sep</v>
          </cell>
        </row>
        <row r="1491">
          <cell r="A1491">
            <v>1184</v>
          </cell>
          <cell r="B1491">
            <v>2963</v>
          </cell>
          <cell r="C1491" t="str">
            <v>NBP(h)</v>
          </cell>
          <cell r="D1491">
            <v>39335</v>
          </cell>
          <cell r="E1491">
            <v>39337</v>
          </cell>
          <cell r="F1491" t="str">
            <v>s</v>
          </cell>
          <cell r="G1491">
            <v>-30000</v>
          </cell>
          <cell r="H1491">
            <v>236.76666666666668</v>
          </cell>
          <cell r="I1491">
            <v>-7103000</v>
          </cell>
          <cell r="J1491">
            <v>710.30000000000007</v>
          </cell>
          <cell r="K1491">
            <v>-7102289.7000000002</v>
          </cell>
          <cell r="L1491">
            <v>0</v>
          </cell>
          <cell r="M1491">
            <v>4740.5</v>
          </cell>
          <cell r="N1491">
            <v>236.76666666666668</v>
          </cell>
          <cell r="O1491">
            <v>-7103000</v>
          </cell>
          <cell r="P1491">
            <v>-7159692</v>
          </cell>
          <cell r="Q1491">
            <v>-56692</v>
          </cell>
          <cell r="R1491" t="str">
            <v>scs</v>
          </cell>
          <cell r="S1491" t="str">
            <v>sep</v>
          </cell>
        </row>
        <row r="1492">
          <cell r="A1492">
            <v>1185</v>
          </cell>
          <cell r="B1492">
            <v>2961</v>
          </cell>
          <cell r="C1492" t="str">
            <v>NBP(h)</v>
          </cell>
          <cell r="D1492">
            <v>39335</v>
          </cell>
          <cell r="E1492">
            <v>39337</v>
          </cell>
          <cell r="F1492" t="str">
            <v>s</v>
          </cell>
          <cell r="G1492">
            <v>-20000</v>
          </cell>
          <cell r="H1492">
            <v>237.5</v>
          </cell>
          <cell r="I1492">
            <v>-4750000</v>
          </cell>
          <cell r="J1492">
            <v>475</v>
          </cell>
          <cell r="K1492">
            <v>-4749525</v>
          </cell>
          <cell r="L1492">
            <v>0</v>
          </cell>
          <cell r="M1492">
            <v>4750</v>
          </cell>
          <cell r="N1492">
            <v>237.5</v>
          </cell>
          <cell r="O1492">
            <v>-4750000</v>
          </cell>
          <cell r="P1492">
            <v>-4773128</v>
          </cell>
          <cell r="Q1492">
            <v>-23128</v>
          </cell>
          <cell r="R1492" t="str">
            <v>orix</v>
          </cell>
          <cell r="S1492" t="str">
            <v>sep</v>
          </cell>
        </row>
        <row r="1493">
          <cell r="A1493">
            <v>1186</v>
          </cell>
          <cell r="B1493">
            <v>2965</v>
          </cell>
          <cell r="C1493" t="str">
            <v>pol(H)</v>
          </cell>
          <cell r="D1493">
            <v>39335</v>
          </cell>
          <cell r="E1493">
            <v>39337</v>
          </cell>
          <cell r="F1493" t="str">
            <v>P</v>
          </cell>
          <cell r="G1493">
            <v>20000</v>
          </cell>
          <cell r="H1493">
            <v>299.6875</v>
          </cell>
          <cell r="I1493">
            <v>5993750</v>
          </cell>
          <cell r="J1493">
            <v>1198.75</v>
          </cell>
          <cell r="K1493">
            <v>5994948.75</v>
          </cell>
          <cell r="L1493">
            <v>0</v>
          </cell>
          <cell r="M1493">
            <v>5993.75</v>
          </cell>
          <cell r="N1493">
            <v>300.04712499999999</v>
          </cell>
          <cell r="O1493">
            <v>6000942.5</v>
          </cell>
          <cell r="P1493">
            <v>6000942.5</v>
          </cell>
          <cell r="Q1493">
            <v>0</v>
          </cell>
          <cell r="R1493" t="str">
            <v>FNE</v>
          </cell>
          <cell r="S1493" t="str">
            <v>sep</v>
          </cell>
        </row>
        <row r="1494">
          <cell r="A1494">
            <v>1187</v>
          </cell>
          <cell r="B1494">
            <v>2966</v>
          </cell>
          <cell r="C1494" t="str">
            <v>NBP(h)</v>
          </cell>
          <cell r="D1494">
            <v>39336</v>
          </cell>
          <cell r="E1494">
            <v>39338</v>
          </cell>
          <cell r="F1494" t="str">
            <v>P</v>
          </cell>
          <cell r="G1494">
            <v>40000</v>
          </cell>
          <cell r="H1494">
            <v>233.05</v>
          </cell>
          <cell r="I1494">
            <v>9322000</v>
          </cell>
          <cell r="J1494">
            <v>1864.4</v>
          </cell>
          <cell r="K1494">
            <v>9323864.4000000004</v>
          </cell>
          <cell r="L1494">
            <v>0</v>
          </cell>
          <cell r="M1494">
            <v>4640</v>
          </cell>
          <cell r="N1494">
            <v>233.21261000000001</v>
          </cell>
          <cell r="O1494">
            <v>9328504.4000000004</v>
          </cell>
          <cell r="P1494">
            <v>9328504.4000000004</v>
          </cell>
          <cell r="Q1494">
            <v>0</v>
          </cell>
          <cell r="R1494" t="str">
            <v>MSS</v>
          </cell>
          <cell r="S1494" t="str">
            <v>sep</v>
          </cell>
        </row>
        <row r="1495">
          <cell r="A1495">
            <v>1188</v>
          </cell>
          <cell r="B1495">
            <v>2967</v>
          </cell>
          <cell r="C1495" t="str">
            <v>NBP(h)</v>
          </cell>
          <cell r="D1495">
            <v>39335</v>
          </cell>
          <cell r="E1495">
            <v>39337</v>
          </cell>
          <cell r="F1495" t="str">
            <v>s</v>
          </cell>
          <cell r="G1495">
            <v>-20000</v>
          </cell>
          <cell r="H1495">
            <v>234</v>
          </cell>
          <cell r="I1495">
            <v>-4680000</v>
          </cell>
          <cell r="J1495">
            <v>468</v>
          </cell>
          <cell r="K1495">
            <v>-4679532</v>
          </cell>
          <cell r="L1495">
            <v>0</v>
          </cell>
          <cell r="M1495">
            <v>4680</v>
          </cell>
          <cell r="N1495">
            <v>234</v>
          </cell>
          <cell r="O1495">
            <v>-4680000</v>
          </cell>
          <cell r="P1495">
            <v>-4727716</v>
          </cell>
          <cell r="Q1495">
            <v>-47716</v>
          </cell>
          <cell r="R1495" t="str">
            <v>MSS</v>
          </cell>
          <cell r="S1495" t="str">
            <v>sep</v>
          </cell>
        </row>
        <row r="1496">
          <cell r="A1496">
            <v>1189</v>
          </cell>
          <cell r="B1496">
            <v>2968</v>
          </cell>
          <cell r="C1496" t="str">
            <v>NBP(h)</v>
          </cell>
          <cell r="D1496">
            <v>39337</v>
          </cell>
          <cell r="E1496">
            <v>39342</v>
          </cell>
          <cell r="F1496" t="str">
            <v>s</v>
          </cell>
          <cell r="G1496">
            <v>-20000</v>
          </cell>
          <cell r="H1496">
            <v>236.5</v>
          </cell>
          <cell r="I1496">
            <v>-4730000</v>
          </cell>
          <cell r="J1496">
            <v>473</v>
          </cell>
          <cell r="K1496">
            <v>-4729527</v>
          </cell>
          <cell r="L1496">
            <v>0</v>
          </cell>
          <cell r="M1496">
            <v>4730</v>
          </cell>
          <cell r="N1496">
            <v>236.5</v>
          </cell>
          <cell r="O1496">
            <v>-4730000</v>
          </cell>
          <cell r="P1496">
            <v>-4727716</v>
          </cell>
          <cell r="Q1496">
            <v>2284</v>
          </cell>
          <cell r="R1496" t="str">
            <v>MSS</v>
          </cell>
          <cell r="S1496" t="str">
            <v>sep</v>
          </cell>
        </row>
        <row r="1497">
          <cell r="A1497">
            <v>1190</v>
          </cell>
          <cell r="B1497">
            <v>2971</v>
          </cell>
          <cell r="C1497" t="str">
            <v>NBP(H)</v>
          </cell>
          <cell r="D1497">
            <v>39338</v>
          </cell>
          <cell r="E1497">
            <v>39342</v>
          </cell>
          <cell r="F1497" t="str">
            <v>P</v>
          </cell>
          <cell r="G1497">
            <v>40000</v>
          </cell>
          <cell r="H1497">
            <v>236.5</v>
          </cell>
          <cell r="I1497">
            <v>9460000</v>
          </cell>
          <cell r="J1497">
            <v>1892</v>
          </cell>
          <cell r="K1497">
            <v>9461892</v>
          </cell>
          <cell r="L1497">
            <v>0</v>
          </cell>
          <cell r="M1497">
            <v>9460</v>
          </cell>
          <cell r="N1497">
            <v>236.78380000000001</v>
          </cell>
          <cell r="O1497">
            <v>9471352</v>
          </cell>
          <cell r="P1497">
            <v>9471352</v>
          </cell>
          <cell r="Q1497">
            <v>0</v>
          </cell>
          <cell r="R1497" t="str">
            <v>SCS</v>
          </cell>
          <cell r="S1497" t="str">
            <v>sep</v>
          </cell>
        </row>
        <row r="1498">
          <cell r="A1498">
            <v>1191</v>
          </cell>
          <cell r="B1498">
            <v>2970</v>
          </cell>
          <cell r="C1498" t="str">
            <v>NBP(h)</v>
          </cell>
          <cell r="D1498">
            <v>39338</v>
          </cell>
          <cell r="E1498">
            <v>39342</v>
          </cell>
          <cell r="F1498" t="str">
            <v>s</v>
          </cell>
          <cell r="G1498">
            <v>-50000</v>
          </cell>
          <cell r="H1498">
            <v>238.4</v>
          </cell>
          <cell r="I1498">
            <v>-11920000</v>
          </cell>
          <cell r="J1498">
            <v>1192</v>
          </cell>
          <cell r="K1498">
            <v>-11918808</v>
          </cell>
          <cell r="L1498">
            <v>0</v>
          </cell>
          <cell r="M1498">
            <v>2380</v>
          </cell>
          <cell r="N1498">
            <v>238.4</v>
          </cell>
          <cell r="O1498">
            <v>-11920000</v>
          </cell>
          <cell r="P1498">
            <v>-11827590</v>
          </cell>
          <cell r="Q1498">
            <v>92410</v>
          </cell>
          <cell r="R1498" t="str">
            <v>SCS</v>
          </cell>
          <cell r="S1498" t="str">
            <v>sep</v>
          </cell>
        </row>
        <row r="1499">
          <cell r="A1499">
            <v>1192</v>
          </cell>
          <cell r="B1499">
            <v>2969</v>
          </cell>
          <cell r="C1499" t="str">
            <v>POL(H)</v>
          </cell>
          <cell r="D1499">
            <v>39338</v>
          </cell>
          <cell r="E1499">
            <v>39342</v>
          </cell>
          <cell r="F1499" t="str">
            <v>s</v>
          </cell>
          <cell r="G1499">
            <v>-10000</v>
          </cell>
          <cell r="H1499">
            <v>308</v>
          </cell>
          <cell r="I1499">
            <v>-3080000</v>
          </cell>
          <cell r="J1499">
            <v>308</v>
          </cell>
          <cell r="K1499">
            <v>-3079692</v>
          </cell>
          <cell r="L1499">
            <v>0</v>
          </cell>
          <cell r="M1499">
            <v>3080</v>
          </cell>
          <cell r="N1499">
            <v>308</v>
          </cell>
          <cell r="O1499">
            <v>-3080000</v>
          </cell>
          <cell r="P1499">
            <v>-3206139.9999999995</v>
          </cell>
          <cell r="Q1499">
            <v>-126139.99999999953</v>
          </cell>
          <cell r="R1499" t="str">
            <v>AHC</v>
          </cell>
          <cell r="S1499" t="str">
            <v>sep</v>
          </cell>
        </row>
        <row r="1500">
          <cell r="A1500">
            <v>1193</v>
          </cell>
          <cell r="B1500">
            <v>2971</v>
          </cell>
          <cell r="C1500" t="str">
            <v>NBP(H)</v>
          </cell>
          <cell r="D1500">
            <v>39339</v>
          </cell>
          <cell r="E1500">
            <v>39343</v>
          </cell>
          <cell r="F1500" t="str">
            <v>P</v>
          </cell>
          <cell r="G1500">
            <v>20000</v>
          </cell>
          <cell r="H1500">
            <v>235</v>
          </cell>
          <cell r="I1500">
            <v>4700000</v>
          </cell>
          <cell r="J1500">
            <v>940</v>
          </cell>
          <cell r="K1500">
            <v>4700940</v>
          </cell>
          <cell r="L1500">
            <v>0</v>
          </cell>
          <cell r="M1500">
            <v>4700</v>
          </cell>
          <cell r="N1500">
            <v>235.28200000000001</v>
          </cell>
          <cell r="O1500">
            <v>4705640</v>
          </cell>
          <cell r="P1500">
            <v>4705640</v>
          </cell>
          <cell r="Q1500">
            <v>0</v>
          </cell>
          <cell r="R1500" t="str">
            <v>js</v>
          </cell>
          <cell r="S1500" t="str">
            <v>sep</v>
          </cell>
        </row>
        <row r="1501">
          <cell r="A1501">
            <v>1194</v>
          </cell>
          <cell r="B1501">
            <v>2972</v>
          </cell>
          <cell r="C1501" t="str">
            <v>pol(H)</v>
          </cell>
          <cell r="D1501">
            <v>39339</v>
          </cell>
          <cell r="E1501">
            <v>39343</v>
          </cell>
          <cell r="F1501" t="str">
            <v>P</v>
          </cell>
          <cell r="G1501">
            <v>10000</v>
          </cell>
          <cell r="H1501">
            <v>306</v>
          </cell>
          <cell r="I1501">
            <v>3060000</v>
          </cell>
          <cell r="J1501">
            <v>612</v>
          </cell>
          <cell r="K1501">
            <v>3060612</v>
          </cell>
          <cell r="L1501">
            <v>0</v>
          </cell>
          <cell r="M1501">
            <v>3060</v>
          </cell>
          <cell r="N1501">
            <v>306.36720000000003</v>
          </cell>
          <cell r="O1501">
            <v>3063672</v>
          </cell>
          <cell r="P1501">
            <v>3063672</v>
          </cell>
          <cell r="Q1501">
            <v>0</v>
          </cell>
          <cell r="R1501" t="str">
            <v>atlas</v>
          </cell>
          <cell r="S1501" t="str">
            <v>sep</v>
          </cell>
        </row>
        <row r="1502">
          <cell r="A1502">
            <v>1195</v>
          </cell>
          <cell r="B1502">
            <v>2974</v>
          </cell>
          <cell r="C1502" t="str">
            <v>nrl(H)</v>
          </cell>
          <cell r="D1502">
            <v>39342</v>
          </cell>
          <cell r="E1502">
            <v>39342</v>
          </cell>
          <cell r="F1502" t="str">
            <v>s</v>
          </cell>
          <cell r="G1502">
            <v>-20000</v>
          </cell>
          <cell r="H1502">
            <v>458.45499999999998</v>
          </cell>
          <cell r="I1502">
            <v>-9169100</v>
          </cell>
          <cell r="J1502">
            <v>916.91000000000008</v>
          </cell>
          <cell r="K1502">
            <v>-9168183.0899999999</v>
          </cell>
          <cell r="L1502">
            <v>0</v>
          </cell>
          <cell r="M1502">
            <v>18338.2</v>
          </cell>
          <cell r="N1502">
            <v>458.45499999999998</v>
          </cell>
          <cell r="O1502">
            <v>-9169100</v>
          </cell>
          <cell r="P1502">
            <v>-7985162</v>
          </cell>
          <cell r="Q1502">
            <v>1183938</v>
          </cell>
          <cell r="R1502" t="str">
            <v>AHL</v>
          </cell>
          <cell r="S1502" t="str">
            <v>sep</v>
          </cell>
        </row>
        <row r="1503">
          <cell r="A1503">
            <v>1196</v>
          </cell>
          <cell r="B1503">
            <v>2974</v>
          </cell>
          <cell r="C1503" t="str">
            <v>nrl(H)</v>
          </cell>
          <cell r="D1503">
            <v>39342</v>
          </cell>
          <cell r="E1503">
            <v>39342</v>
          </cell>
          <cell r="F1503" t="str">
            <v>s</v>
          </cell>
          <cell r="G1503">
            <v>-10000</v>
          </cell>
          <cell r="H1503">
            <v>459</v>
          </cell>
          <cell r="I1503">
            <v>-4590000</v>
          </cell>
          <cell r="J1503">
            <v>459</v>
          </cell>
          <cell r="K1503">
            <v>-4589541</v>
          </cell>
          <cell r="L1503">
            <v>0</v>
          </cell>
          <cell r="M1503">
            <v>4590</v>
          </cell>
          <cell r="N1503">
            <v>459</v>
          </cell>
          <cell r="O1503">
            <v>-4590000</v>
          </cell>
          <cell r="P1503">
            <v>-3992581</v>
          </cell>
          <cell r="Q1503">
            <v>597419</v>
          </cell>
          <cell r="R1503" t="str">
            <v>FOUNDATION</v>
          </cell>
          <cell r="S1503" t="str">
            <v>sep</v>
          </cell>
        </row>
        <row r="1504">
          <cell r="A1504">
            <v>1197</v>
          </cell>
          <cell r="B1504">
            <v>2974</v>
          </cell>
          <cell r="C1504" t="str">
            <v>nrl(H)</v>
          </cell>
          <cell r="D1504">
            <v>39342</v>
          </cell>
          <cell r="E1504">
            <v>39342</v>
          </cell>
          <cell r="F1504" t="str">
            <v>s</v>
          </cell>
          <cell r="G1504">
            <v>-10000</v>
          </cell>
          <cell r="H1504">
            <v>462</v>
          </cell>
          <cell r="I1504">
            <v>-4620000</v>
          </cell>
          <cell r="J1504">
            <v>462</v>
          </cell>
          <cell r="K1504">
            <v>-4619538</v>
          </cell>
          <cell r="L1504">
            <v>0</v>
          </cell>
          <cell r="M1504">
            <v>4620</v>
          </cell>
          <cell r="N1504">
            <v>462</v>
          </cell>
          <cell r="O1504">
            <v>-4620000</v>
          </cell>
          <cell r="P1504">
            <v>-3992581</v>
          </cell>
          <cell r="Q1504">
            <v>627419</v>
          </cell>
          <cell r="R1504" t="str">
            <v xml:space="preserve">ABA </v>
          </cell>
          <cell r="S1504" t="str">
            <v>sep</v>
          </cell>
        </row>
        <row r="1505">
          <cell r="A1505">
            <v>1198</v>
          </cell>
          <cell r="B1505">
            <v>2974</v>
          </cell>
          <cell r="C1505" t="str">
            <v>nrl(H)</v>
          </cell>
          <cell r="D1505">
            <v>39342</v>
          </cell>
          <cell r="E1505">
            <v>39342</v>
          </cell>
          <cell r="F1505" t="str">
            <v>s</v>
          </cell>
          <cell r="G1505">
            <v>-10000</v>
          </cell>
          <cell r="H1505">
            <v>464.5</v>
          </cell>
          <cell r="I1505">
            <v>-4645000</v>
          </cell>
          <cell r="J1505">
            <v>464.5</v>
          </cell>
          <cell r="K1505">
            <v>-4644535.5</v>
          </cell>
          <cell r="L1505">
            <v>0</v>
          </cell>
          <cell r="M1505">
            <v>4645</v>
          </cell>
          <cell r="N1505">
            <v>464.5</v>
          </cell>
          <cell r="O1505">
            <v>-4645000</v>
          </cell>
          <cell r="P1505">
            <v>-3992581</v>
          </cell>
          <cell r="Q1505">
            <v>652419</v>
          </cell>
          <cell r="R1505" t="str">
            <v>FNE</v>
          </cell>
          <cell r="S1505" t="str">
            <v>sep</v>
          </cell>
        </row>
        <row r="1506">
          <cell r="A1506">
            <v>1199</v>
          </cell>
          <cell r="B1506">
            <v>2974</v>
          </cell>
          <cell r="C1506" t="str">
            <v>nrl(H)</v>
          </cell>
          <cell r="D1506">
            <v>39342</v>
          </cell>
          <cell r="E1506">
            <v>39342</v>
          </cell>
          <cell r="F1506" t="str">
            <v>s</v>
          </cell>
          <cell r="G1506">
            <v>-5000</v>
          </cell>
          <cell r="H1506">
            <v>457.99565000000001</v>
          </cell>
          <cell r="I1506">
            <v>-2289978.25</v>
          </cell>
          <cell r="J1506">
            <v>228.99782500000001</v>
          </cell>
          <cell r="K1506">
            <v>-2289749.252175</v>
          </cell>
          <cell r="L1506">
            <v>0</v>
          </cell>
          <cell r="M1506">
            <v>2292.5</v>
          </cell>
          <cell r="N1506">
            <v>457.99565000000001</v>
          </cell>
          <cell r="O1506">
            <v>-2289978.25</v>
          </cell>
          <cell r="P1506">
            <v>-1996290.5</v>
          </cell>
          <cell r="Q1506">
            <v>293687.75</v>
          </cell>
          <cell r="R1506" t="str">
            <v>IFSL</v>
          </cell>
          <cell r="S1506" t="str">
            <v>sep</v>
          </cell>
        </row>
        <row r="1507">
          <cell r="A1507">
            <v>1200</v>
          </cell>
          <cell r="B1507">
            <v>0</v>
          </cell>
          <cell r="C1507" t="str">
            <v>NRL(h)</v>
          </cell>
          <cell r="D1507">
            <v>39343</v>
          </cell>
          <cell r="E1507">
            <v>39343</v>
          </cell>
          <cell r="F1507" t="str">
            <v>P</v>
          </cell>
          <cell r="G1507">
            <v>29240</v>
          </cell>
          <cell r="I1507">
            <v>0</v>
          </cell>
          <cell r="J1507">
            <v>0</v>
          </cell>
          <cell r="K1507">
            <v>0</v>
          </cell>
          <cell r="L1507">
            <v>0</v>
          </cell>
          <cell r="M1507">
            <v>0</v>
          </cell>
          <cell r="N1507">
            <v>0</v>
          </cell>
          <cell r="O1507">
            <v>0</v>
          </cell>
          <cell r="P1507">
            <v>0</v>
          </cell>
          <cell r="Q1507">
            <v>0</v>
          </cell>
          <cell r="R1507" t="str">
            <v>bonus</v>
          </cell>
          <cell r="S1507" t="str">
            <v>SEP</v>
          </cell>
          <cell r="T1507" t="str">
            <v>17-09-2007 SPOT LAST DATE</v>
          </cell>
        </row>
        <row r="1508">
          <cell r="A1508">
            <v>1200</v>
          </cell>
          <cell r="B1508">
            <v>2980</v>
          </cell>
          <cell r="C1508" t="str">
            <v>NBP(H)</v>
          </cell>
          <cell r="D1508">
            <v>39342</v>
          </cell>
          <cell r="E1508">
            <v>39344</v>
          </cell>
          <cell r="F1508" t="str">
            <v>s</v>
          </cell>
          <cell r="G1508">
            <v>10000</v>
          </cell>
          <cell r="H1508">
            <v>932</v>
          </cell>
          <cell r="I1508">
            <v>9320000</v>
          </cell>
          <cell r="J1508">
            <v>1864</v>
          </cell>
          <cell r="K1508">
            <v>9321864</v>
          </cell>
          <cell r="L1508">
            <v>0</v>
          </cell>
          <cell r="M1508">
            <v>0</v>
          </cell>
          <cell r="N1508">
            <v>932.18640000000005</v>
          </cell>
          <cell r="O1508">
            <v>9321864</v>
          </cell>
          <cell r="P1508">
            <v>9321864</v>
          </cell>
          <cell r="Q1508">
            <v>0</v>
          </cell>
          <cell r="R1508" t="str">
            <v>GRWOTH</v>
          </cell>
          <cell r="S1508" t="str">
            <v>sep</v>
          </cell>
        </row>
        <row r="1509">
          <cell r="A1509">
            <v>1201</v>
          </cell>
          <cell r="B1509">
            <v>2979</v>
          </cell>
          <cell r="C1509" t="str">
            <v>NBP(H)</v>
          </cell>
          <cell r="D1509">
            <v>39342</v>
          </cell>
          <cell r="E1509">
            <v>39344</v>
          </cell>
          <cell r="F1509" t="str">
            <v>s</v>
          </cell>
          <cell r="G1509">
            <v>-40000</v>
          </cell>
          <cell r="H1509">
            <v>235</v>
          </cell>
          <cell r="I1509">
            <v>-9400000</v>
          </cell>
          <cell r="J1509">
            <v>940</v>
          </cell>
          <cell r="K1509">
            <v>-9399060</v>
          </cell>
          <cell r="L1509">
            <v>0</v>
          </cell>
          <cell r="M1509">
            <v>9400</v>
          </cell>
          <cell r="N1509">
            <v>235</v>
          </cell>
          <cell r="O1509">
            <v>-9400000</v>
          </cell>
          <cell r="P1509">
            <v>-9399524</v>
          </cell>
          <cell r="Q1509">
            <v>476</v>
          </cell>
          <cell r="R1509" t="str">
            <v>GRWOTH</v>
          </cell>
          <cell r="S1509" t="str">
            <v>sep</v>
          </cell>
        </row>
        <row r="1510">
          <cell r="A1510">
            <v>1202</v>
          </cell>
          <cell r="B1510">
            <v>2983</v>
          </cell>
          <cell r="C1510" t="str">
            <v>PAKS(H)</v>
          </cell>
          <cell r="D1510">
            <v>39343</v>
          </cell>
          <cell r="E1510">
            <v>39345</v>
          </cell>
          <cell r="F1510" t="str">
            <v>P</v>
          </cell>
          <cell r="G1510">
            <v>19300</v>
          </cell>
          <cell r="H1510">
            <v>372.82642487046633</v>
          </cell>
          <cell r="I1510">
            <v>7195550</v>
          </cell>
          <cell r="J1510">
            <v>1439.1100000000001</v>
          </cell>
          <cell r="K1510">
            <v>7196989.1100000003</v>
          </cell>
          <cell r="L1510">
            <v>0</v>
          </cell>
          <cell r="M1510">
            <v>14391.1</v>
          </cell>
          <cell r="N1510">
            <v>373.64664300518132</v>
          </cell>
          <cell r="O1510">
            <v>7211380.21</v>
          </cell>
          <cell r="P1510">
            <v>7211380.21</v>
          </cell>
          <cell r="Q1510">
            <v>0</v>
          </cell>
          <cell r="R1510" t="str">
            <v>AHL</v>
          </cell>
          <cell r="S1510" t="str">
            <v>sep</v>
          </cell>
        </row>
        <row r="1511">
          <cell r="A1511">
            <v>1203</v>
          </cell>
          <cell r="B1511">
            <v>2986</v>
          </cell>
          <cell r="C1511" t="str">
            <v>PAKS(H)</v>
          </cell>
          <cell r="D1511">
            <v>39343</v>
          </cell>
          <cell r="E1511">
            <v>39345</v>
          </cell>
          <cell r="F1511" t="str">
            <v>P</v>
          </cell>
          <cell r="G1511">
            <v>11000</v>
          </cell>
          <cell r="H1511">
            <v>370.20454545454544</v>
          </cell>
          <cell r="I1511">
            <v>4072250</v>
          </cell>
          <cell r="J1511">
            <v>814.45</v>
          </cell>
          <cell r="K1511">
            <v>4073064.45</v>
          </cell>
          <cell r="L1511">
            <v>0</v>
          </cell>
          <cell r="M1511">
            <v>4072.25</v>
          </cell>
          <cell r="N1511">
            <v>370.64879090909091</v>
          </cell>
          <cell r="O1511">
            <v>4077136.7</v>
          </cell>
          <cell r="P1511">
            <v>4077136.7</v>
          </cell>
          <cell r="Q1511">
            <v>0</v>
          </cell>
          <cell r="R1511" t="str">
            <v>KHJ</v>
          </cell>
          <cell r="S1511" t="str">
            <v>sep</v>
          </cell>
        </row>
        <row r="1512">
          <cell r="A1512">
            <v>1204</v>
          </cell>
          <cell r="B1512">
            <v>2985</v>
          </cell>
          <cell r="C1512" t="str">
            <v>PAKS(H)</v>
          </cell>
          <cell r="D1512">
            <v>39343</v>
          </cell>
          <cell r="E1512">
            <v>39345</v>
          </cell>
          <cell r="F1512" t="str">
            <v>P</v>
          </cell>
          <cell r="G1512">
            <v>10000</v>
          </cell>
          <cell r="H1512">
            <v>373.649</v>
          </cell>
          <cell r="I1512">
            <v>3736490</v>
          </cell>
          <cell r="J1512">
            <v>747.298</v>
          </cell>
          <cell r="K1512">
            <v>3737237.298</v>
          </cell>
          <cell r="L1512">
            <v>0</v>
          </cell>
          <cell r="M1512">
            <v>3736.54</v>
          </cell>
          <cell r="N1512">
            <v>374.09738379999999</v>
          </cell>
          <cell r="O1512">
            <v>3740973.838</v>
          </cell>
          <cell r="P1512">
            <v>3740973.838</v>
          </cell>
          <cell r="Q1512">
            <v>0</v>
          </cell>
          <cell r="R1512" t="str">
            <v>ORIX</v>
          </cell>
          <cell r="S1512" t="str">
            <v>sep</v>
          </cell>
        </row>
        <row r="1513">
          <cell r="A1513">
            <v>1205</v>
          </cell>
          <cell r="B1513">
            <v>2985</v>
          </cell>
          <cell r="C1513" t="str">
            <v>PAKS(H)</v>
          </cell>
          <cell r="D1513">
            <v>39343</v>
          </cell>
          <cell r="E1513">
            <v>39345</v>
          </cell>
          <cell r="F1513" t="str">
            <v>P</v>
          </cell>
          <cell r="G1513">
            <v>11800</v>
          </cell>
          <cell r="H1513">
            <v>372.93898305084747</v>
          </cell>
          <cell r="I1513">
            <v>4400680</v>
          </cell>
          <cell r="J1513">
            <v>880.13600000000008</v>
          </cell>
          <cell r="K1513">
            <v>4401560.1359999999</v>
          </cell>
          <cell r="L1513">
            <v>0</v>
          </cell>
          <cell r="M1513">
            <v>4400.87</v>
          </cell>
          <cell r="N1513">
            <v>373.38652593220337</v>
          </cell>
          <cell r="O1513">
            <v>4405961.0060000001</v>
          </cell>
          <cell r="P1513">
            <v>4405961.0060000001</v>
          </cell>
          <cell r="Q1513">
            <v>0</v>
          </cell>
          <cell r="R1513" t="str">
            <v>IFSL</v>
          </cell>
          <cell r="S1513" t="str">
            <v>sep</v>
          </cell>
        </row>
        <row r="1514">
          <cell r="A1514">
            <v>1206</v>
          </cell>
          <cell r="B1514">
            <v>2984</v>
          </cell>
          <cell r="C1514" t="str">
            <v>NBP(H)</v>
          </cell>
          <cell r="D1514">
            <v>39343</v>
          </cell>
          <cell r="E1514">
            <v>39345</v>
          </cell>
          <cell r="F1514" t="str">
            <v>s</v>
          </cell>
          <cell r="G1514">
            <v>-40000</v>
          </cell>
          <cell r="H1514">
            <v>237.5</v>
          </cell>
          <cell r="I1514">
            <v>-9500000</v>
          </cell>
          <cell r="J1514">
            <v>950</v>
          </cell>
          <cell r="K1514">
            <v>-9499050</v>
          </cell>
          <cell r="L1514">
            <v>0</v>
          </cell>
          <cell r="M1514">
            <v>9500</v>
          </cell>
          <cell r="N1514">
            <v>237.5</v>
          </cell>
          <cell r="O1514">
            <v>-9500000</v>
          </cell>
          <cell r="P1514">
            <v>-9399232</v>
          </cell>
          <cell r="Q1514">
            <v>100768</v>
          </cell>
          <cell r="R1514" t="str">
            <v>JS</v>
          </cell>
          <cell r="S1514" t="str">
            <v>sep</v>
          </cell>
        </row>
        <row r="1515">
          <cell r="A1515">
            <v>1207</v>
          </cell>
          <cell r="B1515">
            <v>2981</v>
          </cell>
          <cell r="C1515" t="str">
            <v>POL(H)</v>
          </cell>
          <cell r="D1515">
            <v>39343</v>
          </cell>
          <cell r="E1515">
            <v>39345</v>
          </cell>
          <cell r="F1515" t="str">
            <v>s</v>
          </cell>
          <cell r="G1515">
            <v>-10000</v>
          </cell>
          <cell r="H1515">
            <v>312</v>
          </cell>
          <cell r="I1515">
            <v>-3120000</v>
          </cell>
          <cell r="J1515">
            <v>312</v>
          </cell>
          <cell r="K1515">
            <v>-3119688</v>
          </cell>
          <cell r="L1515">
            <v>0</v>
          </cell>
          <cell r="M1515">
            <v>3120</v>
          </cell>
          <cell r="N1515">
            <v>312</v>
          </cell>
          <cell r="O1515">
            <v>-3120000</v>
          </cell>
          <cell r="P1515">
            <v>-3201162</v>
          </cell>
          <cell r="Q1515">
            <v>-81162</v>
          </cell>
          <cell r="R1515" t="str">
            <v>AHC</v>
          </cell>
          <cell r="S1515" t="str">
            <v>sep</v>
          </cell>
        </row>
        <row r="1516">
          <cell r="A1516">
            <v>1208</v>
          </cell>
          <cell r="B1516">
            <v>2989</v>
          </cell>
          <cell r="C1516" t="str">
            <v>bop</v>
          </cell>
          <cell r="D1516">
            <v>39344</v>
          </cell>
          <cell r="E1516">
            <v>39346</v>
          </cell>
          <cell r="F1516" t="str">
            <v>p</v>
          </cell>
          <cell r="G1516">
            <v>48800</v>
          </cell>
          <cell r="H1516">
            <v>98</v>
          </cell>
          <cell r="I1516">
            <v>4782400</v>
          </cell>
          <cell r="J1516">
            <v>956.48</v>
          </cell>
          <cell r="K1516">
            <v>4783356.4800000004</v>
          </cell>
          <cell r="L1516">
            <v>0</v>
          </cell>
          <cell r="M1516">
            <v>7173</v>
          </cell>
          <cell r="N1516">
            <v>98.166587704918044</v>
          </cell>
          <cell r="O1516">
            <v>4790529.4800000004</v>
          </cell>
          <cell r="P1516">
            <v>4790529.4800000004</v>
          </cell>
          <cell r="Q1516">
            <v>0</v>
          </cell>
          <cell r="R1516" t="str">
            <v>FNEL</v>
          </cell>
          <cell r="S1516" t="str">
            <v>sep</v>
          </cell>
        </row>
        <row r="1517">
          <cell r="A1517">
            <v>1209</v>
          </cell>
          <cell r="B1517">
            <v>2992</v>
          </cell>
          <cell r="C1517" t="str">
            <v>bop(H)</v>
          </cell>
          <cell r="D1517">
            <v>39344</v>
          </cell>
          <cell r="E1517">
            <v>39346</v>
          </cell>
          <cell r="F1517" t="str">
            <v>p</v>
          </cell>
          <cell r="G1517">
            <v>30000</v>
          </cell>
          <cell r="H1517">
            <v>97.995166666666663</v>
          </cell>
          <cell r="I1517">
            <v>2939855</v>
          </cell>
          <cell r="J1517">
            <v>587.971</v>
          </cell>
          <cell r="K1517">
            <v>2940442.9709999999</v>
          </cell>
          <cell r="L1517">
            <v>0</v>
          </cell>
          <cell r="M1517">
            <v>5879.71</v>
          </cell>
          <cell r="N1517">
            <v>98.210756033333325</v>
          </cell>
          <cell r="O1517">
            <v>2946322.6809999999</v>
          </cell>
          <cell r="P1517">
            <v>2946322.6809999999</v>
          </cell>
          <cell r="Q1517">
            <v>0</v>
          </cell>
          <cell r="R1517" t="str">
            <v>AHL</v>
          </cell>
          <cell r="S1517" t="str">
            <v>sep</v>
          </cell>
        </row>
        <row r="1518">
          <cell r="A1518">
            <v>1210</v>
          </cell>
          <cell r="B1518">
            <v>2991</v>
          </cell>
          <cell r="C1518" t="str">
            <v>bop(H)</v>
          </cell>
          <cell r="D1518">
            <v>39344</v>
          </cell>
          <cell r="E1518">
            <v>39346</v>
          </cell>
          <cell r="F1518" t="str">
            <v>p</v>
          </cell>
          <cell r="G1518">
            <v>40900</v>
          </cell>
          <cell r="H1518">
            <v>98.2</v>
          </cell>
          <cell r="I1518">
            <v>4016380</v>
          </cell>
          <cell r="J1518">
            <v>803.27600000000007</v>
          </cell>
          <cell r="K1518">
            <v>4017183.2760000001</v>
          </cell>
          <cell r="L1518">
            <v>0</v>
          </cell>
          <cell r="M1518">
            <v>6024.57</v>
          </cell>
          <cell r="N1518">
            <v>98.36694</v>
          </cell>
          <cell r="O1518">
            <v>4023207.8459999999</v>
          </cell>
          <cell r="P1518">
            <v>4023207.8459999999</v>
          </cell>
          <cell r="Q1518">
            <v>0</v>
          </cell>
          <cell r="R1518" t="str">
            <v>GRWOTH</v>
          </cell>
          <cell r="S1518" t="str">
            <v>sep</v>
          </cell>
        </row>
        <row r="1519">
          <cell r="A1519">
            <v>1211</v>
          </cell>
          <cell r="B1519">
            <v>2990</v>
          </cell>
          <cell r="C1519" t="str">
            <v>bop(H)</v>
          </cell>
          <cell r="D1519">
            <v>39344</v>
          </cell>
          <cell r="E1519">
            <v>39346</v>
          </cell>
          <cell r="F1519" t="str">
            <v>p</v>
          </cell>
          <cell r="G1519">
            <v>23600</v>
          </cell>
          <cell r="H1519">
            <v>97.986864406779659</v>
          </cell>
          <cell r="I1519">
            <v>2312490</v>
          </cell>
          <cell r="J1519">
            <v>462.49800000000005</v>
          </cell>
          <cell r="K1519">
            <v>2312952.4980000001</v>
          </cell>
          <cell r="L1519">
            <v>0</v>
          </cell>
          <cell r="M1519">
            <v>3468.73</v>
          </cell>
          <cell r="N1519">
            <v>98.153441864406787</v>
          </cell>
          <cell r="O1519">
            <v>2316421.2280000001</v>
          </cell>
          <cell r="P1519">
            <v>2316421.2280000001</v>
          </cell>
          <cell r="Q1519">
            <v>0</v>
          </cell>
          <cell r="R1519" t="str">
            <v>FOUNDATION</v>
          </cell>
          <cell r="S1519" t="str">
            <v>sep</v>
          </cell>
        </row>
        <row r="1520">
          <cell r="A1520">
            <v>1212</v>
          </cell>
          <cell r="B1520">
            <v>2987</v>
          </cell>
          <cell r="C1520" t="str">
            <v>bop</v>
          </cell>
          <cell r="D1520">
            <v>39344</v>
          </cell>
          <cell r="E1520">
            <v>39346</v>
          </cell>
          <cell r="F1520" t="str">
            <v>p</v>
          </cell>
          <cell r="G1520">
            <v>4500</v>
          </cell>
          <cell r="H1520">
            <v>97.95</v>
          </cell>
          <cell r="I1520">
            <v>440775</v>
          </cell>
          <cell r="J1520">
            <v>88.155000000000001</v>
          </cell>
          <cell r="K1520">
            <v>440863.15500000003</v>
          </cell>
          <cell r="L1520">
            <v>0</v>
          </cell>
          <cell r="M1520">
            <v>661.05</v>
          </cell>
          <cell r="N1520">
            <v>98.116489999999999</v>
          </cell>
          <cell r="O1520">
            <v>441524.20500000002</v>
          </cell>
          <cell r="P1520">
            <v>441524.20500000002</v>
          </cell>
          <cell r="Q1520">
            <v>0</v>
          </cell>
          <cell r="R1520" t="str">
            <v>global</v>
          </cell>
          <cell r="S1520" t="str">
            <v>sep</v>
          </cell>
        </row>
        <row r="1521">
          <cell r="A1521">
            <v>1213</v>
          </cell>
          <cell r="B1521">
            <v>2988</v>
          </cell>
          <cell r="C1521" t="str">
            <v>bop</v>
          </cell>
          <cell r="D1521">
            <v>39344</v>
          </cell>
          <cell r="E1521">
            <v>39346</v>
          </cell>
          <cell r="F1521" t="str">
            <v>p</v>
          </cell>
          <cell r="G1521">
            <v>46700</v>
          </cell>
          <cell r="H1521">
            <v>98.001070663811561</v>
          </cell>
          <cell r="I1521">
            <v>4576650</v>
          </cell>
          <cell r="J1521">
            <v>915.33</v>
          </cell>
          <cell r="K1521">
            <v>4577565.33</v>
          </cell>
          <cell r="L1521">
            <v>0</v>
          </cell>
          <cell r="M1521">
            <v>6845</v>
          </cell>
          <cell r="N1521">
            <v>98.167244753747326</v>
          </cell>
          <cell r="O1521">
            <v>4584410.33</v>
          </cell>
          <cell r="P1521">
            <v>4584410.33</v>
          </cell>
          <cell r="Q1521">
            <v>0</v>
          </cell>
          <cell r="R1521" t="str">
            <v>SCS</v>
          </cell>
          <cell r="S1521" t="str">
            <v>sep</v>
          </cell>
        </row>
        <row r="1522">
          <cell r="A1522">
            <v>1214</v>
          </cell>
          <cell r="B1522">
            <v>2981</v>
          </cell>
          <cell r="C1522" t="str">
            <v>nbp(h)</v>
          </cell>
          <cell r="D1522">
            <v>39344</v>
          </cell>
          <cell r="E1522">
            <v>39346</v>
          </cell>
          <cell r="F1522" t="str">
            <v>s</v>
          </cell>
          <cell r="G1522">
            <v>-20000</v>
          </cell>
          <cell r="H1522">
            <v>240</v>
          </cell>
          <cell r="I1522">
            <v>-4800000</v>
          </cell>
          <cell r="J1522">
            <v>480</v>
          </cell>
          <cell r="K1522">
            <v>-4799520</v>
          </cell>
          <cell r="L1522">
            <v>0</v>
          </cell>
          <cell r="M1522">
            <v>4800</v>
          </cell>
          <cell r="N1522">
            <v>240</v>
          </cell>
          <cell r="O1522">
            <v>-4800000</v>
          </cell>
          <cell r="P1522">
            <v>-4699984</v>
          </cell>
          <cell r="Q1522">
            <v>100016</v>
          </cell>
          <cell r="R1522" t="str">
            <v>IFSL</v>
          </cell>
          <cell r="S1522" t="str">
            <v>sep</v>
          </cell>
        </row>
        <row r="1523">
          <cell r="A1523">
            <v>1215</v>
          </cell>
          <cell r="B1523">
            <v>2988</v>
          </cell>
          <cell r="C1523" t="str">
            <v>nbp(h)</v>
          </cell>
          <cell r="D1523">
            <v>39345</v>
          </cell>
          <cell r="E1523">
            <v>39349</v>
          </cell>
          <cell r="F1523" t="str">
            <v>p</v>
          </cell>
          <cell r="G1523">
            <v>20000</v>
          </cell>
          <cell r="H1523">
            <v>240</v>
          </cell>
          <cell r="I1523">
            <v>4800000</v>
          </cell>
          <cell r="J1523">
            <v>960</v>
          </cell>
          <cell r="K1523">
            <v>4800960</v>
          </cell>
          <cell r="L1523">
            <v>0</v>
          </cell>
          <cell r="M1523">
            <v>0</v>
          </cell>
          <cell r="N1523">
            <v>240.048</v>
          </cell>
          <cell r="O1523">
            <v>4800960</v>
          </cell>
          <cell r="P1523">
            <v>4800960</v>
          </cell>
          <cell r="Q1523">
            <v>0</v>
          </cell>
          <cell r="R1523" t="str">
            <v xml:space="preserve">ABA </v>
          </cell>
          <cell r="S1523" t="str">
            <v>sep</v>
          </cell>
        </row>
        <row r="1524">
          <cell r="A1524">
            <v>1216</v>
          </cell>
          <cell r="B1524">
            <v>2988</v>
          </cell>
          <cell r="C1524" t="str">
            <v>nbp(h)</v>
          </cell>
          <cell r="D1524">
            <v>39345</v>
          </cell>
          <cell r="E1524">
            <v>39349</v>
          </cell>
          <cell r="F1524" t="str">
            <v>s</v>
          </cell>
          <cell r="G1524">
            <v>-20000</v>
          </cell>
          <cell r="H1524">
            <v>242</v>
          </cell>
          <cell r="I1524">
            <v>-4840000</v>
          </cell>
          <cell r="J1524">
            <v>484</v>
          </cell>
          <cell r="K1524">
            <v>-4839516</v>
          </cell>
          <cell r="L1524">
            <v>0</v>
          </cell>
          <cell r="M1524">
            <v>4840</v>
          </cell>
          <cell r="N1524">
            <v>242</v>
          </cell>
          <cell r="O1524">
            <v>-4840000</v>
          </cell>
          <cell r="P1524">
            <v>-4777958</v>
          </cell>
          <cell r="Q1524">
            <v>62042</v>
          </cell>
          <cell r="R1524" t="str">
            <v xml:space="preserve">ABA </v>
          </cell>
          <cell r="S1524" t="str">
            <v>sep</v>
          </cell>
        </row>
        <row r="1525">
          <cell r="A1525">
            <v>1217</v>
          </cell>
          <cell r="B1525">
            <v>2996</v>
          </cell>
          <cell r="C1525" t="str">
            <v>bop(h)</v>
          </cell>
          <cell r="D1525">
            <v>39346</v>
          </cell>
          <cell r="E1525">
            <v>39350</v>
          </cell>
          <cell r="F1525" t="str">
            <v>p</v>
          </cell>
          <cell r="G1525">
            <v>5500</v>
          </cell>
          <cell r="H1525">
            <v>97.25</v>
          </cell>
          <cell r="I1525">
            <v>534875</v>
          </cell>
          <cell r="J1525">
            <v>106.97500000000001</v>
          </cell>
          <cell r="K1525">
            <v>534981.97499999998</v>
          </cell>
          <cell r="L1525">
            <v>0</v>
          </cell>
          <cell r="M1525">
            <v>802.34</v>
          </cell>
          <cell r="N1525">
            <v>97.415329999999983</v>
          </cell>
          <cell r="O1525">
            <v>535784.31499999994</v>
          </cell>
          <cell r="P1525">
            <v>535784.31499999994</v>
          </cell>
          <cell r="Q1525">
            <v>0</v>
          </cell>
          <cell r="R1525" t="str">
            <v xml:space="preserve">ABA </v>
          </cell>
          <cell r="S1525" t="str">
            <v>sep</v>
          </cell>
        </row>
        <row r="1526">
          <cell r="A1526">
            <v>1218</v>
          </cell>
          <cell r="B1526">
            <v>2999</v>
          </cell>
          <cell r="C1526" t="str">
            <v>bop(h)</v>
          </cell>
          <cell r="D1526">
            <v>39349</v>
          </cell>
          <cell r="E1526">
            <v>39351</v>
          </cell>
          <cell r="F1526" t="str">
            <v>p</v>
          </cell>
          <cell r="G1526">
            <v>62200</v>
          </cell>
          <cell r="H1526">
            <v>99.2136655948553</v>
          </cell>
          <cell r="I1526">
            <v>6171090</v>
          </cell>
          <cell r="J1526">
            <v>1234.2180000000001</v>
          </cell>
          <cell r="K1526">
            <v>6172324.2180000003</v>
          </cell>
          <cell r="L1526">
            <v>0</v>
          </cell>
          <cell r="M1526">
            <v>9256.7000000000007</v>
          </cell>
          <cell r="N1526">
            <v>99.382329871382652</v>
          </cell>
          <cell r="O1526">
            <v>6181580.9180000005</v>
          </cell>
          <cell r="P1526">
            <v>6181580.9180000005</v>
          </cell>
          <cell r="Q1526">
            <v>0</v>
          </cell>
          <cell r="R1526" t="str">
            <v>scs</v>
          </cell>
          <cell r="S1526" t="str">
            <v>sep</v>
          </cell>
        </row>
        <row r="1527">
          <cell r="A1527">
            <v>1219</v>
          </cell>
          <cell r="B1527">
            <v>3000</v>
          </cell>
          <cell r="C1527" t="str">
            <v>bop(h)</v>
          </cell>
          <cell r="D1527">
            <v>39349</v>
          </cell>
          <cell r="E1527">
            <v>39351</v>
          </cell>
          <cell r="F1527" t="str">
            <v>p</v>
          </cell>
          <cell r="G1527">
            <v>33800</v>
          </cell>
          <cell r="H1527">
            <v>99.1</v>
          </cell>
          <cell r="I1527">
            <v>3349580</v>
          </cell>
          <cell r="J1527">
            <v>669.91600000000005</v>
          </cell>
          <cell r="K1527">
            <v>3350249.9160000002</v>
          </cell>
          <cell r="L1527">
            <v>0</v>
          </cell>
          <cell r="M1527">
            <v>5070</v>
          </cell>
          <cell r="N1527">
            <v>99.26982000000001</v>
          </cell>
          <cell r="O1527">
            <v>3355319.9160000002</v>
          </cell>
          <cell r="P1527">
            <v>3355319.9160000002</v>
          </cell>
          <cell r="Q1527">
            <v>0</v>
          </cell>
          <cell r="R1527" t="str">
            <v>KHJ</v>
          </cell>
          <cell r="S1527" t="str">
            <v>sep</v>
          </cell>
        </row>
        <row r="1528">
          <cell r="A1528">
            <v>1220</v>
          </cell>
          <cell r="B1528">
            <v>3001</v>
          </cell>
          <cell r="C1528" t="str">
            <v>bop(h)</v>
          </cell>
          <cell r="D1528">
            <v>39349</v>
          </cell>
          <cell r="E1528">
            <v>39351</v>
          </cell>
          <cell r="F1528" t="str">
            <v>p</v>
          </cell>
          <cell r="G1528">
            <v>20000</v>
          </cell>
          <cell r="H1528">
            <v>99.85</v>
          </cell>
          <cell r="I1528">
            <v>1997000</v>
          </cell>
          <cell r="J1528">
            <v>399.40000000000003</v>
          </cell>
          <cell r="K1528">
            <v>1997399.4</v>
          </cell>
          <cell r="L1528">
            <v>0</v>
          </cell>
          <cell r="M1528">
            <v>1998</v>
          </cell>
          <cell r="N1528">
            <v>99.96987</v>
          </cell>
          <cell r="O1528">
            <v>1999397.4</v>
          </cell>
          <cell r="P1528">
            <v>1999397.4</v>
          </cell>
          <cell r="Q1528">
            <v>0</v>
          </cell>
          <cell r="R1528" t="str">
            <v>js</v>
          </cell>
          <cell r="S1528" t="str">
            <v>sep</v>
          </cell>
        </row>
        <row r="1529">
          <cell r="A1529">
            <v>1221</v>
          </cell>
          <cell r="B1529">
            <v>3001</v>
          </cell>
          <cell r="C1529" t="str">
            <v>PAKS(H)</v>
          </cell>
          <cell r="D1529">
            <v>39349</v>
          </cell>
          <cell r="E1529">
            <v>39351</v>
          </cell>
          <cell r="F1529" t="str">
            <v>p</v>
          </cell>
          <cell r="G1529">
            <v>6000</v>
          </cell>
          <cell r="H1529">
            <v>378</v>
          </cell>
          <cell r="I1529">
            <v>2268000</v>
          </cell>
          <cell r="J1529">
            <v>453.6</v>
          </cell>
          <cell r="K1529">
            <v>2268453.6</v>
          </cell>
          <cell r="L1529">
            <v>0</v>
          </cell>
          <cell r="M1529">
            <v>2268</v>
          </cell>
          <cell r="N1529">
            <v>378.45359999999999</v>
          </cell>
          <cell r="O1529">
            <v>2270721.6</v>
          </cell>
          <cell r="P1529">
            <v>2270721.6</v>
          </cell>
          <cell r="Q1529">
            <v>0</v>
          </cell>
          <cell r="R1529" t="str">
            <v>AHCM</v>
          </cell>
          <cell r="S1529" t="str">
            <v>sep</v>
          </cell>
        </row>
        <row r="1530">
          <cell r="A1530">
            <v>1222</v>
          </cell>
          <cell r="B1530">
            <v>3001</v>
          </cell>
          <cell r="C1530" t="str">
            <v>PAKS(H)</v>
          </cell>
          <cell r="D1530">
            <v>39349</v>
          </cell>
          <cell r="E1530">
            <v>39351</v>
          </cell>
          <cell r="F1530" t="str">
            <v>s</v>
          </cell>
          <cell r="G1530">
            <v>-6000</v>
          </cell>
          <cell r="H1530">
            <v>380</v>
          </cell>
          <cell r="I1530">
            <v>-2280000</v>
          </cell>
          <cell r="J1530">
            <v>228</v>
          </cell>
          <cell r="K1530">
            <v>-2279772</v>
          </cell>
          <cell r="L1530">
            <v>0</v>
          </cell>
          <cell r="M1530">
            <v>4800</v>
          </cell>
          <cell r="N1530">
            <v>380</v>
          </cell>
          <cell r="O1530">
            <v>-2280000</v>
          </cell>
          <cell r="P1530">
            <v>-2370979.7999999998</v>
          </cell>
          <cell r="Q1530">
            <v>-90979.799999999814</v>
          </cell>
          <cell r="R1530" t="str">
            <v>AHCM</v>
          </cell>
          <cell r="S1530" t="str">
            <v>sep</v>
          </cell>
        </row>
        <row r="1531">
          <cell r="A1531">
            <v>1223</v>
          </cell>
          <cell r="B1531">
            <v>3003</v>
          </cell>
          <cell r="C1531" t="str">
            <v>PAKS(H)</v>
          </cell>
          <cell r="D1531">
            <v>39350</v>
          </cell>
          <cell r="E1531">
            <v>39352</v>
          </cell>
          <cell r="F1531" t="str">
            <v>s</v>
          </cell>
          <cell r="G1531">
            <v>-2000</v>
          </cell>
          <cell r="H1531">
            <v>379.9</v>
          </cell>
          <cell r="I1531">
            <v>-759800</v>
          </cell>
          <cell r="J1531">
            <v>75.98</v>
          </cell>
          <cell r="K1531">
            <v>-759724.02</v>
          </cell>
          <cell r="L1531">
            <v>0</v>
          </cell>
          <cell r="M1531">
            <v>759.8</v>
          </cell>
          <cell r="N1531">
            <v>379.9</v>
          </cell>
          <cell r="O1531">
            <v>-759800</v>
          </cell>
          <cell r="P1531">
            <v>-788422.4</v>
          </cell>
          <cell r="Q1531">
            <v>-28622.400000000023</v>
          </cell>
          <cell r="R1531" t="str">
            <v>ifsl</v>
          </cell>
          <cell r="S1531" t="str">
            <v>sep</v>
          </cell>
        </row>
        <row r="1532">
          <cell r="A1532">
            <v>1224</v>
          </cell>
          <cell r="B1532">
            <v>3002</v>
          </cell>
          <cell r="C1532" t="str">
            <v>NRL(h)</v>
          </cell>
          <cell r="D1532">
            <v>39350</v>
          </cell>
          <cell r="E1532">
            <v>39352</v>
          </cell>
          <cell r="F1532" t="str">
            <v>s</v>
          </cell>
          <cell r="G1532">
            <v>-5000</v>
          </cell>
          <cell r="H1532">
            <v>402</v>
          </cell>
          <cell r="I1532">
            <v>-2010000</v>
          </cell>
          <cell r="J1532">
            <v>201</v>
          </cell>
          <cell r="K1532">
            <v>-2009799</v>
          </cell>
          <cell r="L1532">
            <v>0</v>
          </cell>
          <cell r="M1532">
            <v>2010</v>
          </cell>
          <cell r="N1532">
            <v>402</v>
          </cell>
          <cell r="O1532">
            <v>-2010000</v>
          </cell>
          <cell r="P1532">
            <v>-1663575.5</v>
          </cell>
          <cell r="Q1532">
            <v>346424.5</v>
          </cell>
          <cell r="R1532" t="str">
            <v xml:space="preserve">ABA </v>
          </cell>
          <cell r="S1532" t="str">
            <v>sep</v>
          </cell>
        </row>
        <row r="1533">
          <cell r="A1533">
            <v>1225</v>
          </cell>
          <cell r="B1533">
            <v>3007</v>
          </cell>
          <cell r="C1533" t="str">
            <v>NRL(h)</v>
          </cell>
          <cell r="D1533">
            <v>39351</v>
          </cell>
          <cell r="E1533">
            <v>39353</v>
          </cell>
          <cell r="F1533" t="str">
            <v>p</v>
          </cell>
          <cell r="G1533">
            <v>5000</v>
          </cell>
          <cell r="H1533">
            <v>400</v>
          </cell>
          <cell r="I1533">
            <v>2000000</v>
          </cell>
          <cell r="J1533">
            <v>400</v>
          </cell>
          <cell r="K1533">
            <v>2000400</v>
          </cell>
          <cell r="L1533">
            <v>0</v>
          </cell>
          <cell r="M1533">
            <v>2000</v>
          </cell>
          <cell r="N1533">
            <v>400.48</v>
          </cell>
          <cell r="O1533">
            <v>2002400</v>
          </cell>
          <cell r="P1533">
            <v>2002400</v>
          </cell>
          <cell r="Q1533">
            <v>0</v>
          </cell>
          <cell r="R1533" t="str">
            <v>IFSL</v>
          </cell>
          <cell r="S1533" t="str">
            <v>sep</v>
          </cell>
        </row>
        <row r="1534">
          <cell r="A1534">
            <v>1226</v>
          </cell>
          <cell r="B1534">
            <v>3009</v>
          </cell>
          <cell r="C1534" t="str">
            <v>ppf(H)</v>
          </cell>
          <cell r="D1534">
            <v>39351</v>
          </cell>
          <cell r="E1534">
            <v>39353</v>
          </cell>
          <cell r="F1534" t="str">
            <v>p</v>
          </cell>
          <cell r="G1534">
            <v>198500</v>
          </cell>
          <cell r="H1534">
            <v>11.899748110831235</v>
          </cell>
          <cell r="I1534">
            <v>2362100</v>
          </cell>
          <cell r="J1534">
            <v>472.42</v>
          </cell>
          <cell r="K1534">
            <v>2362572.42</v>
          </cell>
          <cell r="L1534">
            <v>0</v>
          </cell>
          <cell r="M1534">
            <v>3444.9</v>
          </cell>
          <cell r="N1534">
            <v>11.919482720403021</v>
          </cell>
          <cell r="O1534">
            <v>2366017.3199999998</v>
          </cell>
          <cell r="P1534">
            <v>2366017.3199999998</v>
          </cell>
          <cell r="Q1534">
            <v>0</v>
          </cell>
          <cell r="R1534" t="str">
            <v>AHCM</v>
          </cell>
          <cell r="S1534" t="str">
            <v>sep</v>
          </cell>
        </row>
        <row r="1535">
          <cell r="A1535">
            <v>1227</v>
          </cell>
          <cell r="B1535">
            <v>3005</v>
          </cell>
          <cell r="C1535" t="str">
            <v>PSAF(h)</v>
          </cell>
          <cell r="D1535">
            <v>39351</v>
          </cell>
          <cell r="E1535">
            <v>39353</v>
          </cell>
          <cell r="F1535" t="str">
            <v>p</v>
          </cell>
          <cell r="G1535">
            <v>300000</v>
          </cell>
          <cell r="H1535">
            <v>8.9615833333333335</v>
          </cell>
          <cell r="I1535">
            <v>2688475</v>
          </cell>
          <cell r="J1535">
            <v>537.69500000000005</v>
          </cell>
          <cell r="K1535">
            <v>2689012.6949999998</v>
          </cell>
          <cell r="L1535">
            <v>0</v>
          </cell>
          <cell r="M1535">
            <v>15000</v>
          </cell>
          <cell r="N1535">
            <v>9.0133756499999986</v>
          </cell>
          <cell r="O1535">
            <v>2704012.6949999998</v>
          </cell>
          <cell r="P1535">
            <v>2704012.6949999998</v>
          </cell>
          <cell r="Q1535">
            <v>0</v>
          </cell>
          <cell r="R1535" t="str">
            <v>ORIX</v>
          </cell>
          <cell r="S1535" t="str">
            <v>sep</v>
          </cell>
        </row>
        <row r="1536">
          <cell r="A1536">
            <v>1228</v>
          </cell>
          <cell r="B1536">
            <v>3008</v>
          </cell>
          <cell r="C1536" t="str">
            <v>PSAF(h)</v>
          </cell>
          <cell r="D1536">
            <v>39351</v>
          </cell>
          <cell r="E1536">
            <v>39353</v>
          </cell>
          <cell r="F1536" t="str">
            <v>p</v>
          </cell>
          <cell r="G1536">
            <v>50000</v>
          </cell>
          <cell r="H1536">
            <v>8.7989999999999995</v>
          </cell>
          <cell r="I1536">
            <v>439950</v>
          </cell>
          <cell r="J1536">
            <v>87.990000000000009</v>
          </cell>
          <cell r="K1536">
            <v>440037.99</v>
          </cell>
          <cell r="L1536">
            <v>0</v>
          </cell>
          <cell r="M1536">
            <v>659.9</v>
          </cell>
          <cell r="N1536">
            <v>8.8139578000000007</v>
          </cell>
          <cell r="O1536">
            <v>440697.89</v>
          </cell>
          <cell r="P1536">
            <v>440697.89</v>
          </cell>
          <cell r="Q1536">
            <v>0</v>
          </cell>
          <cell r="R1536" t="str">
            <v>AHCM</v>
          </cell>
          <cell r="S1536" t="str">
            <v>sep</v>
          </cell>
        </row>
        <row r="1537">
          <cell r="A1537">
            <v>1229</v>
          </cell>
          <cell r="B1537">
            <v>3006</v>
          </cell>
          <cell r="C1537" t="str">
            <v>PSAF(h)</v>
          </cell>
          <cell r="D1537">
            <v>39351</v>
          </cell>
          <cell r="E1537">
            <v>39353</v>
          </cell>
          <cell r="F1537" t="str">
            <v>p</v>
          </cell>
          <cell r="G1537">
            <v>60000</v>
          </cell>
          <cell r="H1537">
            <v>8.7916666666666661</v>
          </cell>
          <cell r="I1537">
            <v>527500</v>
          </cell>
          <cell r="J1537">
            <v>105.5</v>
          </cell>
          <cell r="K1537">
            <v>527605.5</v>
          </cell>
          <cell r="L1537">
            <v>0</v>
          </cell>
          <cell r="M1537">
            <v>3000</v>
          </cell>
          <cell r="N1537">
            <v>8.8434249999999999</v>
          </cell>
          <cell r="O1537">
            <v>530605.5</v>
          </cell>
          <cell r="P1537">
            <v>530605.5</v>
          </cell>
          <cell r="Q1537">
            <v>0</v>
          </cell>
          <cell r="R1537" t="str">
            <v>FNE</v>
          </cell>
          <cell r="S1537" t="str">
            <v>sep</v>
          </cell>
        </row>
        <row r="1538">
          <cell r="A1538">
            <v>1230</v>
          </cell>
          <cell r="B1538">
            <v>3010</v>
          </cell>
          <cell r="C1538" t="str">
            <v>NRL(h)</v>
          </cell>
          <cell r="D1538">
            <v>39351</v>
          </cell>
          <cell r="E1538">
            <v>39353</v>
          </cell>
          <cell r="F1538" t="str">
            <v>s</v>
          </cell>
          <cell r="G1538">
            <v>-1000</v>
          </cell>
          <cell r="H1538">
            <v>403</v>
          </cell>
          <cell r="I1538">
            <v>-403000</v>
          </cell>
          <cell r="J1538">
            <v>40.300000000000004</v>
          </cell>
          <cell r="K1538">
            <v>-402959.7</v>
          </cell>
          <cell r="L1538">
            <v>0</v>
          </cell>
          <cell r="M1538">
            <v>0</v>
          </cell>
          <cell r="N1538">
            <v>403</v>
          </cell>
          <cell r="O1538">
            <v>-403000</v>
          </cell>
          <cell r="P1538">
            <v>-334646.40000000002</v>
          </cell>
          <cell r="Q1538">
            <v>68353.599999999977</v>
          </cell>
          <cell r="R1538" t="str">
            <v>IFSL</v>
          </cell>
          <cell r="S1538" t="str">
            <v>sep</v>
          </cell>
        </row>
        <row r="1539">
          <cell r="A1539">
            <v>1231</v>
          </cell>
          <cell r="B1539">
            <v>3011</v>
          </cell>
          <cell r="C1539" t="str">
            <v>NRL(h)</v>
          </cell>
          <cell r="D1539">
            <v>39351</v>
          </cell>
          <cell r="E1539">
            <v>39353</v>
          </cell>
          <cell r="F1539" t="str">
            <v>s</v>
          </cell>
          <cell r="G1539">
            <v>-15300</v>
          </cell>
          <cell r="H1539">
            <v>403.05228758169937</v>
          </cell>
          <cell r="I1539">
            <v>-6166700</v>
          </cell>
          <cell r="J1539">
            <v>616.67000000000007</v>
          </cell>
          <cell r="K1539">
            <v>-6166083.3300000001</v>
          </cell>
          <cell r="L1539">
            <v>0</v>
          </cell>
          <cell r="M1539">
            <v>6346.52</v>
          </cell>
          <cell r="N1539">
            <v>403.05228758169937</v>
          </cell>
          <cell r="O1539">
            <v>-6166700</v>
          </cell>
          <cell r="P1539">
            <v>-5120089.92</v>
          </cell>
          <cell r="Q1539">
            <v>1046610.0800000001</v>
          </cell>
          <cell r="R1539" t="str">
            <v>KHJ</v>
          </cell>
          <cell r="S1539" t="str">
            <v>sep</v>
          </cell>
        </row>
        <row r="1540">
          <cell r="A1540">
            <v>1232</v>
          </cell>
          <cell r="B1540">
            <v>3013</v>
          </cell>
          <cell r="C1540" t="str">
            <v>NRL(h)</v>
          </cell>
          <cell r="D1540">
            <v>39351</v>
          </cell>
          <cell r="E1540">
            <v>39353</v>
          </cell>
          <cell r="F1540" t="str">
            <v>s</v>
          </cell>
          <cell r="G1540">
            <v>-34700</v>
          </cell>
          <cell r="H1540">
            <v>402.88832853025934</v>
          </cell>
          <cell r="I1540">
            <v>-13980225</v>
          </cell>
          <cell r="J1540">
            <v>1398.0225</v>
          </cell>
          <cell r="K1540">
            <v>-13978826.977499999</v>
          </cell>
          <cell r="L1540">
            <v>0</v>
          </cell>
          <cell r="M1540">
            <v>13980.22</v>
          </cell>
          <cell r="N1540">
            <v>402.88832853025934</v>
          </cell>
          <cell r="O1540">
            <v>-13980225</v>
          </cell>
          <cell r="P1540">
            <v>-11612230.08</v>
          </cell>
          <cell r="Q1540">
            <v>2367994.92</v>
          </cell>
          <cell r="R1540" t="str">
            <v>GROWTH</v>
          </cell>
          <cell r="S1540" t="str">
            <v>sep</v>
          </cell>
        </row>
        <row r="1541">
          <cell r="A1541">
            <v>1233</v>
          </cell>
          <cell r="B1541">
            <v>3012</v>
          </cell>
          <cell r="C1541" t="str">
            <v>PPF(h)</v>
          </cell>
          <cell r="D1541">
            <v>39351</v>
          </cell>
          <cell r="E1541">
            <v>39353</v>
          </cell>
          <cell r="F1541" t="str">
            <v>p</v>
          </cell>
          <cell r="G1541">
            <v>87000</v>
          </cell>
          <cell r="H1541">
            <v>11.949425287356322</v>
          </cell>
          <cell r="I1541">
            <v>1039600</v>
          </cell>
          <cell r="J1541">
            <v>207.92000000000002</v>
          </cell>
          <cell r="K1541">
            <v>1039807.92</v>
          </cell>
          <cell r="L1541">
            <v>0</v>
          </cell>
          <cell r="M1541">
            <v>4350</v>
          </cell>
          <cell r="N1541">
            <v>12.001815172413794</v>
          </cell>
          <cell r="O1541">
            <v>1044157.92</v>
          </cell>
          <cell r="P1541">
            <v>1044157.92</v>
          </cell>
          <cell r="Q1541">
            <v>0</v>
          </cell>
          <cell r="R1541" t="str">
            <v>SCS</v>
          </cell>
          <cell r="S1541" t="str">
            <v>sep</v>
          </cell>
        </row>
        <row r="1542">
          <cell r="A1542">
            <v>1234</v>
          </cell>
          <cell r="B1542">
            <v>3014</v>
          </cell>
          <cell r="C1542" t="str">
            <v>POL(h)</v>
          </cell>
          <cell r="D1542">
            <v>39352</v>
          </cell>
          <cell r="E1542">
            <v>39326</v>
          </cell>
          <cell r="F1542" t="str">
            <v>p</v>
          </cell>
          <cell r="G1542">
            <v>10000</v>
          </cell>
          <cell r="H1542">
            <v>310</v>
          </cell>
          <cell r="I1542">
            <v>3100000</v>
          </cell>
          <cell r="J1542">
            <v>620</v>
          </cell>
          <cell r="K1542">
            <v>3100620</v>
          </cell>
          <cell r="L1542">
            <v>0</v>
          </cell>
          <cell r="M1542">
            <v>3100</v>
          </cell>
          <cell r="N1542">
            <v>310.37200000000001</v>
          </cell>
          <cell r="O1542">
            <v>3103720</v>
          </cell>
          <cell r="P1542">
            <v>3103720</v>
          </cell>
          <cell r="Q1542">
            <v>0</v>
          </cell>
          <cell r="R1542" t="str">
            <v>ifsl</v>
          </cell>
          <cell r="S1542" t="str">
            <v>sep</v>
          </cell>
        </row>
        <row r="1543">
          <cell r="A1543">
            <v>1235</v>
          </cell>
          <cell r="B1543">
            <v>3015</v>
          </cell>
          <cell r="C1543" t="str">
            <v>ppf(H)</v>
          </cell>
          <cell r="D1543">
            <v>39352</v>
          </cell>
          <cell r="E1543">
            <v>39326</v>
          </cell>
          <cell r="F1543" t="str">
            <v>p</v>
          </cell>
          <cell r="G1543">
            <v>101500</v>
          </cell>
          <cell r="H1543">
            <v>11.980049261083744</v>
          </cell>
          <cell r="I1543">
            <v>1215975</v>
          </cell>
          <cell r="J1543">
            <v>243.19500000000002</v>
          </cell>
          <cell r="K1543">
            <v>1216218.1950000001</v>
          </cell>
          <cell r="L1543">
            <v>0</v>
          </cell>
          <cell r="M1543">
            <v>5075</v>
          </cell>
          <cell r="N1543">
            <v>12.032445270935961</v>
          </cell>
          <cell r="O1543">
            <v>1221293.1950000001</v>
          </cell>
          <cell r="P1543">
            <v>1221293.1950000001</v>
          </cell>
          <cell r="Q1543">
            <v>0</v>
          </cell>
          <cell r="R1543" t="str">
            <v>KHJ</v>
          </cell>
          <cell r="S1543" t="str">
            <v>sep</v>
          </cell>
        </row>
        <row r="1544">
          <cell r="A1544">
            <v>1236</v>
          </cell>
          <cell r="B1544">
            <v>3017</v>
          </cell>
          <cell r="C1544" t="str">
            <v>nbp(H)</v>
          </cell>
          <cell r="D1544">
            <v>39353</v>
          </cell>
          <cell r="E1544">
            <v>39327</v>
          </cell>
          <cell r="F1544" t="str">
            <v>p</v>
          </cell>
          <cell r="G1544">
            <v>47200</v>
          </cell>
          <cell r="H1544">
            <v>242.58760593220339</v>
          </cell>
          <cell r="I1544">
            <v>11450135</v>
          </cell>
          <cell r="J1544">
            <v>2290.027</v>
          </cell>
          <cell r="K1544">
            <v>11452425.027000001</v>
          </cell>
          <cell r="L1544">
            <v>0</v>
          </cell>
          <cell r="M1544">
            <v>11450.14</v>
          </cell>
          <cell r="N1544">
            <v>242.87871116525426</v>
          </cell>
          <cell r="O1544">
            <v>11463875.167000001</v>
          </cell>
          <cell r="P1544">
            <v>11463875.167000001</v>
          </cell>
          <cell r="Q1544">
            <v>0</v>
          </cell>
          <cell r="R1544" t="str">
            <v>KHJ</v>
          </cell>
          <cell r="S1544" t="str">
            <v>sep</v>
          </cell>
        </row>
        <row r="1545">
          <cell r="A1545">
            <v>1237</v>
          </cell>
          <cell r="B1545">
            <v>3019</v>
          </cell>
          <cell r="C1545" t="str">
            <v>nbp(H)</v>
          </cell>
          <cell r="D1545">
            <v>39353</v>
          </cell>
          <cell r="E1545">
            <v>39327</v>
          </cell>
          <cell r="F1545" t="str">
            <v>p</v>
          </cell>
          <cell r="G1545">
            <v>20000</v>
          </cell>
          <cell r="H1545">
            <v>243.5</v>
          </cell>
          <cell r="I1545">
            <v>4870000</v>
          </cell>
          <cell r="J1545">
            <v>974</v>
          </cell>
          <cell r="K1545">
            <v>4870974</v>
          </cell>
          <cell r="L1545">
            <v>0</v>
          </cell>
          <cell r="M1545">
            <v>4870</v>
          </cell>
          <cell r="N1545">
            <v>243.79220000000001</v>
          </cell>
          <cell r="O1545">
            <v>4875844</v>
          </cell>
          <cell r="P1545">
            <v>4875844</v>
          </cell>
          <cell r="Q1545">
            <v>0</v>
          </cell>
          <cell r="R1545" t="str">
            <v>orix</v>
          </cell>
          <cell r="S1545" t="str">
            <v>sep</v>
          </cell>
        </row>
        <row r="1546">
          <cell r="A1546">
            <v>1238</v>
          </cell>
          <cell r="B1546">
            <v>3020</v>
          </cell>
          <cell r="C1546" t="str">
            <v>nbp(H)</v>
          </cell>
          <cell r="D1546">
            <v>39353</v>
          </cell>
          <cell r="E1546">
            <v>39327</v>
          </cell>
          <cell r="F1546" t="str">
            <v>p</v>
          </cell>
          <cell r="G1546">
            <v>50000</v>
          </cell>
          <cell r="H1546">
            <v>241.8</v>
          </cell>
          <cell r="I1546">
            <v>12090000</v>
          </cell>
          <cell r="J1546">
            <v>2418</v>
          </cell>
          <cell r="K1546">
            <v>12092418</v>
          </cell>
          <cell r="L1546">
            <v>0</v>
          </cell>
          <cell r="M1546">
            <v>24180</v>
          </cell>
          <cell r="N1546">
            <v>242.33196000000001</v>
          </cell>
          <cell r="O1546">
            <v>12116598</v>
          </cell>
          <cell r="P1546">
            <v>12116598</v>
          </cell>
          <cell r="Q1546">
            <v>0</v>
          </cell>
          <cell r="R1546" t="str">
            <v>ahl</v>
          </cell>
          <cell r="S1546" t="str">
            <v>sep</v>
          </cell>
        </row>
        <row r="1547">
          <cell r="A1547">
            <v>1239</v>
          </cell>
          <cell r="B1547">
            <v>3018</v>
          </cell>
          <cell r="C1547" t="str">
            <v>nbp(H)</v>
          </cell>
          <cell r="D1547">
            <v>39353</v>
          </cell>
          <cell r="E1547">
            <v>39327</v>
          </cell>
          <cell r="F1547" t="str">
            <v>p</v>
          </cell>
          <cell r="G1547">
            <v>5000</v>
          </cell>
          <cell r="H1547">
            <v>245</v>
          </cell>
          <cell r="I1547">
            <v>1225000</v>
          </cell>
          <cell r="J1547">
            <v>245</v>
          </cell>
          <cell r="K1547">
            <v>1225245</v>
          </cell>
          <cell r="L1547">
            <v>0</v>
          </cell>
          <cell r="M1547">
            <v>1225</v>
          </cell>
          <cell r="N1547">
            <v>245.29400000000001</v>
          </cell>
          <cell r="O1547">
            <v>1226470</v>
          </cell>
          <cell r="P1547">
            <v>1226470</v>
          </cell>
          <cell r="Q1547">
            <v>0</v>
          </cell>
          <cell r="R1547" t="str">
            <v>scs</v>
          </cell>
          <cell r="S1547" t="str">
            <v>sep</v>
          </cell>
        </row>
        <row r="1548">
          <cell r="A1548">
            <v>1240</v>
          </cell>
          <cell r="B1548">
            <v>3018</v>
          </cell>
          <cell r="C1548" t="str">
            <v>BOP(H)</v>
          </cell>
          <cell r="D1548">
            <v>39353</v>
          </cell>
          <cell r="E1548">
            <v>39327</v>
          </cell>
          <cell r="F1548" t="str">
            <v>p</v>
          </cell>
          <cell r="G1548">
            <v>81400</v>
          </cell>
          <cell r="H1548">
            <v>101.28636363636363</v>
          </cell>
          <cell r="I1548">
            <v>8244710</v>
          </cell>
          <cell r="J1548">
            <v>1648.942</v>
          </cell>
          <cell r="K1548">
            <v>8246358.9419999998</v>
          </cell>
          <cell r="L1548">
            <v>0</v>
          </cell>
          <cell r="M1548">
            <v>8244.7099999999991</v>
          </cell>
          <cell r="N1548">
            <v>101.40790727272727</v>
          </cell>
          <cell r="O1548">
            <v>8254603.6519999998</v>
          </cell>
          <cell r="P1548">
            <v>8254603.6519999998</v>
          </cell>
          <cell r="Q1548">
            <v>0</v>
          </cell>
          <cell r="R1548" t="str">
            <v>fcel</v>
          </cell>
          <cell r="S1548" t="str">
            <v>sep</v>
          </cell>
        </row>
        <row r="1549">
          <cell r="A1549">
            <v>1241</v>
          </cell>
          <cell r="B1549">
            <v>3018</v>
          </cell>
          <cell r="C1549" t="str">
            <v>pol(H)</v>
          </cell>
          <cell r="D1549">
            <v>39356</v>
          </cell>
          <cell r="E1549">
            <v>39358</v>
          </cell>
          <cell r="F1549" t="str">
            <v>p</v>
          </cell>
          <cell r="G1549">
            <v>153300</v>
          </cell>
          <cell r="H1549">
            <v>322.18483365949118</v>
          </cell>
          <cell r="I1549">
            <v>49390935</v>
          </cell>
          <cell r="J1549">
            <v>9878.1869999999999</v>
          </cell>
          <cell r="K1549">
            <v>49400813.186999999</v>
          </cell>
          <cell r="L1549">
            <v>0</v>
          </cell>
          <cell r="M1549">
            <v>98781.87</v>
          </cell>
          <cell r="N1549">
            <v>322.89364029354203</v>
          </cell>
          <cell r="O1549">
            <v>49499595.056999996</v>
          </cell>
          <cell r="P1549">
            <v>49499595.056999996</v>
          </cell>
          <cell r="Q1549">
            <v>0</v>
          </cell>
          <cell r="R1549" t="str">
            <v>ahl</v>
          </cell>
          <cell r="S1549" t="str">
            <v>oct</v>
          </cell>
        </row>
        <row r="1550">
          <cell r="A1550">
            <v>1242</v>
          </cell>
          <cell r="B1550">
            <v>3029</v>
          </cell>
          <cell r="C1550" t="str">
            <v>baf(h)</v>
          </cell>
          <cell r="D1550">
            <v>39356</v>
          </cell>
          <cell r="E1550">
            <v>39358</v>
          </cell>
          <cell r="F1550" t="str">
            <v>p</v>
          </cell>
          <cell r="G1550">
            <v>37000</v>
          </cell>
          <cell r="H1550">
            <v>51.240540540540543</v>
          </cell>
          <cell r="I1550">
            <v>1895900</v>
          </cell>
          <cell r="J1550">
            <v>379.18</v>
          </cell>
          <cell r="K1550">
            <v>1896279.18</v>
          </cell>
          <cell r="L1550">
            <v>0</v>
          </cell>
          <cell r="M1550">
            <v>1897.4</v>
          </cell>
          <cell r="N1550">
            <v>51.302069729729723</v>
          </cell>
          <cell r="O1550">
            <v>1898176.5799999998</v>
          </cell>
          <cell r="P1550">
            <v>1898176.5799999998</v>
          </cell>
          <cell r="Q1550">
            <v>0</v>
          </cell>
          <cell r="R1550" t="str">
            <v>js</v>
          </cell>
          <cell r="S1550" t="str">
            <v>oct</v>
          </cell>
        </row>
        <row r="1551">
          <cell r="A1551">
            <v>1243</v>
          </cell>
          <cell r="B1551">
            <v>3023</v>
          </cell>
          <cell r="C1551" t="str">
            <v>PAKS(H)</v>
          </cell>
          <cell r="D1551">
            <v>39356</v>
          </cell>
          <cell r="E1551">
            <v>39358</v>
          </cell>
          <cell r="F1551" t="str">
            <v>p</v>
          </cell>
          <cell r="G1551">
            <v>2000</v>
          </cell>
          <cell r="H1551">
            <v>394</v>
          </cell>
          <cell r="I1551">
            <v>788000</v>
          </cell>
          <cell r="J1551">
            <v>157.6</v>
          </cell>
          <cell r="K1551">
            <v>788157.6</v>
          </cell>
          <cell r="L1551">
            <v>0</v>
          </cell>
          <cell r="M1551">
            <v>788</v>
          </cell>
          <cell r="N1551">
            <v>394.47280000000001</v>
          </cell>
          <cell r="O1551">
            <v>788945.6</v>
          </cell>
          <cell r="P1551">
            <v>788945.6</v>
          </cell>
          <cell r="Q1551">
            <v>0</v>
          </cell>
          <cell r="R1551" t="str">
            <v>SCS</v>
          </cell>
          <cell r="S1551" t="str">
            <v>oct</v>
          </cell>
        </row>
        <row r="1552">
          <cell r="A1552">
            <v>1244</v>
          </cell>
          <cell r="B1552">
            <v>3029</v>
          </cell>
          <cell r="C1552" t="str">
            <v>baf(h)</v>
          </cell>
          <cell r="D1552">
            <v>39356</v>
          </cell>
          <cell r="E1552">
            <v>39358</v>
          </cell>
          <cell r="F1552" t="str">
            <v>p</v>
          </cell>
          <cell r="G1552">
            <v>122800</v>
          </cell>
          <cell r="H1552">
            <v>51.358306188925084</v>
          </cell>
          <cell r="I1552">
            <v>6306800</v>
          </cell>
          <cell r="J1552">
            <v>1261.3600000000001</v>
          </cell>
          <cell r="K1552">
            <v>6308061.3600000003</v>
          </cell>
          <cell r="L1552">
            <v>0</v>
          </cell>
          <cell r="M1552">
            <v>6285.19</v>
          </cell>
          <cell r="N1552">
            <v>51.419760179153101</v>
          </cell>
          <cell r="O1552">
            <v>6314346.5500000007</v>
          </cell>
          <cell r="P1552">
            <v>6314346.5500000007</v>
          </cell>
          <cell r="Q1552">
            <v>0</v>
          </cell>
          <cell r="R1552" t="str">
            <v>ifsl</v>
          </cell>
          <cell r="S1552" t="str">
            <v>oct</v>
          </cell>
        </row>
        <row r="1553">
          <cell r="A1553">
            <v>1245</v>
          </cell>
          <cell r="B1553">
            <v>3025</v>
          </cell>
          <cell r="C1553" t="str">
            <v>baf(h)</v>
          </cell>
          <cell r="D1553">
            <v>39356</v>
          </cell>
          <cell r="E1553">
            <v>39358</v>
          </cell>
          <cell r="F1553" t="str">
            <v>p</v>
          </cell>
          <cell r="G1553">
            <v>100000</v>
          </cell>
          <cell r="H1553">
            <v>51.25</v>
          </cell>
          <cell r="I1553">
            <v>5125000</v>
          </cell>
          <cell r="J1553">
            <v>1025</v>
          </cell>
          <cell r="K1553">
            <v>5126025</v>
          </cell>
          <cell r="L1553">
            <v>0</v>
          </cell>
          <cell r="M1553">
            <v>10250</v>
          </cell>
          <cell r="N1553">
            <v>51.362749999999998</v>
          </cell>
          <cell r="O1553">
            <v>5136275</v>
          </cell>
          <cell r="P1553">
            <v>5136275</v>
          </cell>
          <cell r="Q1553">
            <v>0</v>
          </cell>
          <cell r="R1553" t="str">
            <v>ahl</v>
          </cell>
          <cell r="S1553" t="str">
            <v>oct</v>
          </cell>
        </row>
        <row r="1554">
          <cell r="A1554">
            <v>1246</v>
          </cell>
          <cell r="B1554">
            <v>3021</v>
          </cell>
          <cell r="C1554" t="str">
            <v>baf(h)</v>
          </cell>
          <cell r="D1554">
            <v>39356</v>
          </cell>
          <cell r="E1554">
            <v>39358</v>
          </cell>
          <cell r="F1554" t="str">
            <v>p</v>
          </cell>
          <cell r="G1554">
            <v>51900</v>
          </cell>
          <cell r="H1554">
            <v>51.224470134874757</v>
          </cell>
          <cell r="I1554">
            <v>2658550</v>
          </cell>
          <cell r="J1554">
            <v>531.71</v>
          </cell>
          <cell r="K1554">
            <v>2659081.71</v>
          </cell>
          <cell r="L1554">
            <v>0</v>
          </cell>
          <cell r="M1554">
            <v>3967.91</v>
          </cell>
          <cell r="N1554">
            <v>51.31116801541426</v>
          </cell>
          <cell r="O1554">
            <v>2663049.62</v>
          </cell>
          <cell r="P1554">
            <v>2663049.62</v>
          </cell>
          <cell r="Q1554">
            <v>0</v>
          </cell>
          <cell r="R1554" t="str">
            <v>scs</v>
          </cell>
          <cell r="S1554" t="str">
            <v>oct</v>
          </cell>
        </row>
        <row r="1555">
          <cell r="A1555">
            <v>1247</v>
          </cell>
          <cell r="B1555">
            <v>3033</v>
          </cell>
          <cell r="C1555" t="str">
            <v>OGDC(h)</v>
          </cell>
          <cell r="D1555">
            <v>39356</v>
          </cell>
          <cell r="E1555">
            <v>39358</v>
          </cell>
          <cell r="F1555" t="str">
            <v>p</v>
          </cell>
          <cell r="G1555">
            <v>49700</v>
          </cell>
          <cell r="H1555">
            <v>118.12474849094568</v>
          </cell>
          <cell r="I1555">
            <v>5870800</v>
          </cell>
          <cell r="J1555">
            <v>1174.1600000000001</v>
          </cell>
          <cell r="K1555">
            <v>5871974.1600000001</v>
          </cell>
          <cell r="L1555">
            <v>0</v>
          </cell>
          <cell r="M1555">
            <v>11716.55</v>
          </cell>
          <cell r="N1555">
            <v>118.38411891348089</v>
          </cell>
          <cell r="O1555">
            <v>5883690.71</v>
          </cell>
          <cell r="P1555">
            <v>5883690.71</v>
          </cell>
          <cell r="Q1555">
            <v>0</v>
          </cell>
          <cell r="R1555" t="str">
            <v>BMA</v>
          </cell>
          <cell r="S1555" t="str">
            <v>oct</v>
          </cell>
        </row>
        <row r="1556">
          <cell r="A1556">
            <v>1248</v>
          </cell>
          <cell r="B1556">
            <v>3030</v>
          </cell>
          <cell r="C1556" t="str">
            <v>OGDC(h)</v>
          </cell>
          <cell r="D1556">
            <v>39356</v>
          </cell>
          <cell r="E1556">
            <v>39358</v>
          </cell>
          <cell r="F1556" t="str">
            <v>p</v>
          </cell>
          <cell r="G1556">
            <v>140800</v>
          </cell>
          <cell r="H1556">
            <v>117.99264914772728</v>
          </cell>
          <cell r="I1556">
            <v>16613365</v>
          </cell>
          <cell r="J1556">
            <v>3322.6730000000002</v>
          </cell>
          <cell r="K1556">
            <v>16616687.673</v>
          </cell>
          <cell r="L1556">
            <v>0</v>
          </cell>
          <cell r="M1556">
            <v>16613.38</v>
          </cell>
          <cell r="N1556">
            <v>118.13424043323865</v>
          </cell>
          <cell r="O1556">
            <v>16633301.053000001</v>
          </cell>
          <cell r="P1556">
            <v>16633301.053000001</v>
          </cell>
          <cell r="Q1556">
            <v>0</v>
          </cell>
          <cell r="R1556" t="str">
            <v>live</v>
          </cell>
          <cell r="S1556" t="str">
            <v>oct</v>
          </cell>
        </row>
        <row r="1557">
          <cell r="A1557">
            <v>1249</v>
          </cell>
          <cell r="B1557">
            <v>3024</v>
          </cell>
          <cell r="C1557" t="str">
            <v>OGDC(h)</v>
          </cell>
          <cell r="D1557">
            <v>39356</v>
          </cell>
          <cell r="E1557">
            <v>39358</v>
          </cell>
          <cell r="F1557" t="str">
            <v>p</v>
          </cell>
          <cell r="G1557">
            <v>39500</v>
          </cell>
          <cell r="H1557">
            <v>118.28481012658227</v>
          </cell>
          <cell r="I1557">
            <v>4672250</v>
          </cell>
          <cell r="J1557">
            <v>934.45</v>
          </cell>
          <cell r="K1557">
            <v>4673184.45</v>
          </cell>
          <cell r="L1557">
            <v>0</v>
          </cell>
          <cell r="M1557">
            <v>4672.25</v>
          </cell>
          <cell r="N1557">
            <v>118.42675189873418</v>
          </cell>
          <cell r="O1557">
            <v>4677856.7</v>
          </cell>
          <cell r="P1557">
            <v>4677856.7</v>
          </cell>
          <cell r="Q1557">
            <v>0</v>
          </cell>
          <cell r="R1557" t="str">
            <v>scs</v>
          </cell>
          <cell r="S1557" t="str">
            <v>oct</v>
          </cell>
        </row>
        <row r="1558">
          <cell r="A1558">
            <v>1250</v>
          </cell>
          <cell r="B1558">
            <v>3022</v>
          </cell>
          <cell r="C1558" t="str">
            <v>PAKS(H)</v>
          </cell>
          <cell r="D1558">
            <v>39356</v>
          </cell>
          <cell r="E1558">
            <v>39358</v>
          </cell>
          <cell r="F1558" t="str">
            <v>s</v>
          </cell>
          <cell r="G1558">
            <v>-2000</v>
          </cell>
          <cell r="H1558">
            <v>396</v>
          </cell>
          <cell r="I1558">
            <v>-792000</v>
          </cell>
          <cell r="J1558">
            <v>79.2</v>
          </cell>
          <cell r="K1558">
            <v>-791920.8</v>
          </cell>
          <cell r="L1558">
            <v>0</v>
          </cell>
          <cell r="M1558">
            <v>0</v>
          </cell>
          <cell r="N1558">
            <v>396</v>
          </cell>
          <cell r="O1558">
            <v>-792000</v>
          </cell>
          <cell r="P1558">
            <v>-788432.4</v>
          </cell>
          <cell r="Q1558">
            <v>3567.5999999999767</v>
          </cell>
          <cell r="R1558" t="str">
            <v>scs</v>
          </cell>
          <cell r="S1558" t="str">
            <v>oct</v>
          </cell>
        </row>
        <row r="1559">
          <cell r="A1559">
            <v>1251</v>
          </cell>
          <cell r="B1559">
            <v>3031</v>
          </cell>
          <cell r="C1559" t="str">
            <v>NBP(H)</v>
          </cell>
          <cell r="D1559">
            <v>39356</v>
          </cell>
          <cell r="E1559">
            <v>39358</v>
          </cell>
          <cell r="F1559" t="str">
            <v>s</v>
          </cell>
          <cell r="G1559">
            <v>-20000</v>
          </cell>
          <cell r="H1559">
            <v>254</v>
          </cell>
          <cell r="I1559">
            <v>-5080000</v>
          </cell>
          <cell r="J1559">
            <v>508</v>
          </cell>
          <cell r="K1559">
            <v>-5079492</v>
          </cell>
          <cell r="L1559">
            <v>0</v>
          </cell>
          <cell r="M1559">
            <v>5000</v>
          </cell>
          <cell r="N1559">
            <v>254</v>
          </cell>
          <cell r="O1559">
            <v>-5080000</v>
          </cell>
          <cell r="P1559">
            <v>-4854376</v>
          </cell>
          <cell r="Q1559">
            <v>225624</v>
          </cell>
          <cell r="R1559" t="str">
            <v>live</v>
          </cell>
          <cell r="S1559" t="str">
            <v>oct</v>
          </cell>
        </row>
        <row r="1560">
          <cell r="A1560">
            <v>1252</v>
          </cell>
          <cell r="B1560">
            <v>3031</v>
          </cell>
          <cell r="C1560" t="str">
            <v>NBP(H)</v>
          </cell>
          <cell r="D1560">
            <v>39356</v>
          </cell>
          <cell r="E1560">
            <v>39358</v>
          </cell>
          <cell r="F1560" t="str">
            <v>s</v>
          </cell>
          <cell r="G1560">
            <v>-25000</v>
          </cell>
          <cell r="H1560">
            <v>255</v>
          </cell>
          <cell r="I1560">
            <v>-6375000</v>
          </cell>
          <cell r="J1560">
            <v>637.5</v>
          </cell>
          <cell r="K1560">
            <v>-6374362.5</v>
          </cell>
          <cell r="L1560">
            <v>0</v>
          </cell>
          <cell r="M1560">
            <v>6375</v>
          </cell>
          <cell r="N1560">
            <v>255</v>
          </cell>
          <cell r="O1560">
            <v>-6375000</v>
          </cell>
          <cell r="P1560">
            <v>-6067970</v>
          </cell>
          <cell r="Q1560">
            <v>307030</v>
          </cell>
          <cell r="R1560" t="str">
            <v>ORIX</v>
          </cell>
          <cell r="S1560" t="str">
            <v>oct</v>
          </cell>
        </row>
        <row r="1561">
          <cell r="A1561">
            <v>1253</v>
          </cell>
          <cell r="B1561">
            <v>3032</v>
          </cell>
          <cell r="C1561" t="str">
            <v>NBP(H)</v>
          </cell>
          <cell r="D1561">
            <v>39356</v>
          </cell>
          <cell r="E1561">
            <v>39358</v>
          </cell>
          <cell r="F1561" t="str">
            <v>s</v>
          </cell>
          <cell r="G1561">
            <v>-20000</v>
          </cell>
          <cell r="H1561">
            <v>253.5</v>
          </cell>
          <cell r="I1561">
            <v>-5070000</v>
          </cell>
          <cell r="J1561">
            <v>507</v>
          </cell>
          <cell r="K1561">
            <v>-5069493</v>
          </cell>
          <cell r="L1561">
            <v>0</v>
          </cell>
          <cell r="M1561">
            <v>10140</v>
          </cell>
          <cell r="N1561">
            <v>253.5</v>
          </cell>
          <cell r="O1561">
            <v>-5070000</v>
          </cell>
          <cell r="P1561">
            <v>-4854376</v>
          </cell>
          <cell r="Q1561">
            <v>215624</v>
          </cell>
          <cell r="R1561" t="str">
            <v>BMA</v>
          </cell>
          <cell r="S1561" t="str">
            <v>oct</v>
          </cell>
        </row>
        <row r="1562">
          <cell r="A1562">
            <v>1254</v>
          </cell>
          <cell r="B1562">
            <v>3027</v>
          </cell>
          <cell r="C1562" t="str">
            <v>POL(H)</v>
          </cell>
          <cell r="D1562">
            <v>39356</v>
          </cell>
          <cell r="E1562">
            <v>39358</v>
          </cell>
          <cell r="F1562" t="str">
            <v>s</v>
          </cell>
          <cell r="G1562">
            <v>-10000</v>
          </cell>
          <cell r="H1562">
            <v>322</v>
          </cell>
          <cell r="I1562">
            <v>-3220000</v>
          </cell>
          <cell r="J1562">
            <v>322</v>
          </cell>
          <cell r="K1562">
            <v>-3219678</v>
          </cell>
          <cell r="L1562">
            <v>0</v>
          </cell>
          <cell r="M1562">
            <v>3220</v>
          </cell>
          <cell r="N1562">
            <v>322</v>
          </cell>
          <cell r="O1562">
            <v>-3220000</v>
          </cell>
          <cell r="P1562">
            <v>-3208633</v>
          </cell>
          <cell r="Q1562">
            <v>11367</v>
          </cell>
          <cell r="R1562" t="str">
            <v>KHJ</v>
          </cell>
          <cell r="S1562" t="str">
            <v>oct</v>
          </cell>
        </row>
        <row r="1563">
          <cell r="A1563">
            <v>1255</v>
          </cell>
          <cell r="B1563">
            <v>3037</v>
          </cell>
          <cell r="C1563" t="str">
            <v>baf(h)</v>
          </cell>
          <cell r="D1563">
            <v>39357</v>
          </cell>
          <cell r="E1563">
            <v>39359</v>
          </cell>
          <cell r="F1563" t="str">
            <v>p</v>
          </cell>
          <cell r="G1563">
            <v>25000</v>
          </cell>
          <cell r="H1563">
            <v>52.6</v>
          </cell>
          <cell r="I1563">
            <v>1315000</v>
          </cell>
          <cell r="J1563">
            <v>263</v>
          </cell>
          <cell r="K1563">
            <v>1315263</v>
          </cell>
          <cell r="L1563">
            <v>0</v>
          </cell>
          <cell r="M1563">
            <v>1972.5</v>
          </cell>
          <cell r="N1563">
            <v>52.689419999999998</v>
          </cell>
          <cell r="O1563">
            <v>1317235.5</v>
          </cell>
          <cell r="P1563">
            <v>1317235.5</v>
          </cell>
          <cell r="Q1563">
            <v>0</v>
          </cell>
          <cell r="R1563" t="str">
            <v>ORIX</v>
          </cell>
          <cell r="S1563" t="str">
            <v>oct</v>
          </cell>
        </row>
        <row r="1564">
          <cell r="A1564">
            <v>1256</v>
          </cell>
          <cell r="B1564">
            <v>3035</v>
          </cell>
          <cell r="C1564" t="str">
            <v>NBP(H)</v>
          </cell>
          <cell r="D1564">
            <v>39357</v>
          </cell>
          <cell r="E1564">
            <v>39359</v>
          </cell>
          <cell r="F1564" t="str">
            <v>s</v>
          </cell>
          <cell r="G1564">
            <v>-45000</v>
          </cell>
          <cell r="H1564">
            <v>260.16666666666669</v>
          </cell>
          <cell r="I1564">
            <v>-11707500</v>
          </cell>
          <cell r="J1564">
            <v>1170.75</v>
          </cell>
          <cell r="K1564">
            <v>-11706329.25</v>
          </cell>
          <cell r="L1564">
            <v>0</v>
          </cell>
          <cell r="M1564">
            <v>11707.5</v>
          </cell>
          <cell r="N1564">
            <v>260.16666666666669</v>
          </cell>
          <cell r="O1564">
            <v>-11707500</v>
          </cell>
          <cell r="P1564">
            <v>-10922350.5</v>
          </cell>
          <cell r="Q1564">
            <v>785149.5</v>
          </cell>
          <cell r="R1564" t="str">
            <v>GROWTH</v>
          </cell>
          <cell r="S1564" t="str">
            <v>OCT</v>
          </cell>
        </row>
        <row r="1565">
          <cell r="A1565">
            <v>1257</v>
          </cell>
          <cell r="B1565">
            <v>3038</v>
          </cell>
          <cell r="C1565" t="str">
            <v>ppf(H)</v>
          </cell>
          <cell r="D1565">
            <v>39357</v>
          </cell>
          <cell r="E1565">
            <v>39359</v>
          </cell>
          <cell r="F1565" t="str">
            <v>s</v>
          </cell>
          <cell r="G1565">
            <v>-150000</v>
          </cell>
          <cell r="H1565">
            <v>12.7</v>
          </cell>
          <cell r="I1565">
            <v>-1905000</v>
          </cell>
          <cell r="J1565">
            <v>190.5</v>
          </cell>
          <cell r="K1565">
            <v>-1904809.5</v>
          </cell>
          <cell r="L1565">
            <v>0</v>
          </cell>
          <cell r="M1565">
            <v>7500</v>
          </cell>
          <cell r="N1565">
            <v>12.7</v>
          </cell>
          <cell r="O1565">
            <v>-1905000</v>
          </cell>
          <cell r="P1565">
            <v>-1795140</v>
          </cell>
          <cell r="Q1565">
            <v>109860</v>
          </cell>
          <cell r="R1565" t="str">
            <v>BMA</v>
          </cell>
          <cell r="S1565" t="str">
            <v>OCT</v>
          </cell>
        </row>
        <row r="1566">
          <cell r="A1566">
            <v>1258</v>
          </cell>
          <cell r="B1566">
            <v>3036</v>
          </cell>
          <cell r="C1566" t="str">
            <v>baf(h)</v>
          </cell>
          <cell r="D1566">
            <v>39357</v>
          </cell>
          <cell r="E1566">
            <v>39359</v>
          </cell>
          <cell r="F1566" t="str">
            <v>p</v>
          </cell>
          <cell r="G1566">
            <v>190300</v>
          </cell>
          <cell r="H1566">
            <v>52.840777719390438</v>
          </cell>
          <cell r="I1566">
            <v>10055600</v>
          </cell>
          <cell r="J1566">
            <v>2011.1200000000001</v>
          </cell>
          <cell r="K1566">
            <v>10057611.119999999</v>
          </cell>
          <cell r="L1566">
            <v>0</v>
          </cell>
          <cell r="M1566">
            <v>15083.4</v>
          </cell>
          <cell r="N1566">
            <v>52.930607041513397</v>
          </cell>
          <cell r="O1566">
            <v>10072694.52</v>
          </cell>
          <cell r="P1566">
            <v>10072694.52</v>
          </cell>
          <cell r="Q1566">
            <v>0</v>
          </cell>
          <cell r="R1566" t="str">
            <v>FNE</v>
          </cell>
          <cell r="S1566" t="str">
            <v>oct</v>
          </cell>
        </row>
        <row r="1567">
          <cell r="A1567">
            <v>1259</v>
          </cell>
          <cell r="B1567">
            <v>3041</v>
          </cell>
          <cell r="C1567" t="str">
            <v>ppf(H)</v>
          </cell>
          <cell r="D1567">
            <v>39357</v>
          </cell>
          <cell r="E1567">
            <v>39359</v>
          </cell>
          <cell r="F1567" t="str">
            <v>s</v>
          </cell>
          <cell r="G1567">
            <v>-237000</v>
          </cell>
          <cell r="H1567">
            <v>12.7</v>
          </cell>
          <cell r="I1567">
            <v>-3009900</v>
          </cell>
          <cell r="J1567">
            <v>300.99</v>
          </cell>
          <cell r="K1567">
            <v>-3009599.01</v>
          </cell>
          <cell r="L1567">
            <v>0</v>
          </cell>
          <cell r="M1567">
            <v>11850</v>
          </cell>
          <cell r="N1567">
            <v>12.7</v>
          </cell>
          <cell r="O1567">
            <v>-3009900</v>
          </cell>
          <cell r="P1567">
            <v>-2836321.2</v>
          </cell>
          <cell r="Q1567">
            <v>173578.79999999981</v>
          </cell>
          <cell r="R1567" t="str">
            <v>AHL</v>
          </cell>
          <cell r="S1567" t="str">
            <v>OCT</v>
          </cell>
        </row>
        <row r="1568">
          <cell r="A1568">
            <v>1260</v>
          </cell>
          <cell r="B1568" t="str">
            <v>3041A</v>
          </cell>
          <cell r="C1568" t="str">
            <v>ppf</v>
          </cell>
          <cell r="D1568">
            <v>39357</v>
          </cell>
          <cell r="E1568">
            <v>39359</v>
          </cell>
          <cell r="F1568" t="str">
            <v>s</v>
          </cell>
          <cell r="G1568">
            <v>-779000</v>
          </cell>
          <cell r="H1568">
            <v>12.7</v>
          </cell>
          <cell r="I1568">
            <v>-9893300</v>
          </cell>
          <cell r="J1568">
            <v>989.33</v>
          </cell>
          <cell r="K1568">
            <v>-9892310.6699999999</v>
          </cell>
          <cell r="L1568">
            <v>0</v>
          </cell>
          <cell r="M1568">
            <v>38950</v>
          </cell>
          <cell r="N1568">
            <v>12.7</v>
          </cell>
          <cell r="O1568">
            <v>-9893300</v>
          </cell>
          <cell r="P1568">
            <v>-8408603.9000000004</v>
          </cell>
          <cell r="Q1568">
            <v>1484696.0999999996</v>
          </cell>
          <cell r="R1568" t="str">
            <v>AHL</v>
          </cell>
          <cell r="S1568" t="str">
            <v>OCT</v>
          </cell>
        </row>
        <row r="1569">
          <cell r="A1569">
            <v>1261</v>
          </cell>
          <cell r="B1569">
            <v>3040</v>
          </cell>
          <cell r="C1569" t="str">
            <v>ppf</v>
          </cell>
          <cell r="D1569">
            <v>39357</v>
          </cell>
          <cell r="E1569">
            <v>39359</v>
          </cell>
          <cell r="F1569" t="str">
            <v>s</v>
          </cell>
          <cell r="G1569">
            <v>-325</v>
          </cell>
          <cell r="H1569">
            <v>12.7</v>
          </cell>
          <cell r="I1569">
            <v>-4127.5</v>
          </cell>
          <cell r="J1569">
            <v>0.41275000000000001</v>
          </cell>
          <cell r="K1569">
            <v>-4127.0872499999996</v>
          </cell>
          <cell r="L1569">
            <v>0</v>
          </cell>
          <cell r="M1569">
            <v>4127</v>
          </cell>
          <cell r="N1569">
            <v>12.7</v>
          </cell>
          <cell r="O1569">
            <v>-4127.5</v>
          </cell>
          <cell r="P1569">
            <v>-3508.08</v>
          </cell>
          <cell r="Q1569">
            <v>619.42000000000007</v>
          </cell>
          <cell r="R1569" t="str">
            <v>AHL</v>
          </cell>
          <cell r="S1569" t="str">
            <v>OCT</v>
          </cell>
        </row>
        <row r="1570">
          <cell r="A1570">
            <v>1262</v>
          </cell>
          <cell r="B1570">
            <v>3039</v>
          </cell>
          <cell r="C1570" t="str">
            <v>PSAF(h)</v>
          </cell>
          <cell r="D1570">
            <v>39357</v>
          </cell>
          <cell r="E1570">
            <v>39359</v>
          </cell>
          <cell r="F1570" t="str">
            <v>s</v>
          </cell>
          <cell r="G1570">
            <v>-410000</v>
          </cell>
          <cell r="H1570">
            <v>9.1999999999999993</v>
          </cell>
          <cell r="I1570">
            <v>-3771999.9999999995</v>
          </cell>
          <cell r="J1570">
            <v>377.2</v>
          </cell>
          <cell r="K1570">
            <v>-3771622.7999999993</v>
          </cell>
          <cell r="L1570">
            <v>0</v>
          </cell>
          <cell r="M1570">
            <v>20500</v>
          </cell>
          <cell r="N1570">
            <v>9.1999999999999993</v>
          </cell>
          <cell r="O1570">
            <v>-3771999.9999999995</v>
          </cell>
          <cell r="P1570">
            <v>-3675322</v>
          </cell>
          <cell r="Q1570">
            <v>96677.999999999534</v>
          </cell>
          <cell r="R1570" t="str">
            <v>AHL</v>
          </cell>
          <cell r="S1570" t="str">
            <v>OCT</v>
          </cell>
        </row>
        <row r="1571">
          <cell r="A1571">
            <v>1263</v>
          </cell>
          <cell r="B1571" t="str">
            <v>3039A</v>
          </cell>
          <cell r="C1571" t="str">
            <v>PSAF</v>
          </cell>
          <cell r="D1571">
            <v>39357</v>
          </cell>
          <cell r="E1571">
            <v>39359</v>
          </cell>
          <cell r="F1571" t="str">
            <v>s</v>
          </cell>
          <cell r="G1571">
            <v>-343500</v>
          </cell>
          <cell r="H1571">
            <v>9.1999999999999993</v>
          </cell>
          <cell r="I1571">
            <v>-3160199.9999999995</v>
          </cell>
          <cell r="J1571">
            <v>316.02</v>
          </cell>
          <cell r="K1571">
            <v>-3159883.9799999995</v>
          </cell>
          <cell r="L1571">
            <v>0</v>
          </cell>
          <cell r="M1571">
            <v>17175</v>
          </cell>
          <cell r="N1571">
            <v>9.1999999999999993</v>
          </cell>
          <cell r="O1571">
            <v>-3160199.9999999995</v>
          </cell>
          <cell r="P1571">
            <v>-3131071.2</v>
          </cell>
          <cell r="Q1571">
            <v>29128.799999999348</v>
          </cell>
          <cell r="R1571" t="str">
            <v>AHL</v>
          </cell>
          <cell r="S1571" t="str">
            <v>OCT</v>
          </cell>
        </row>
        <row r="1572">
          <cell r="A1572">
            <v>1264</v>
          </cell>
          <cell r="B1572">
            <v>551</v>
          </cell>
          <cell r="C1572" t="str">
            <v>ffc</v>
          </cell>
          <cell r="D1572">
            <v>39358</v>
          </cell>
          <cell r="E1572">
            <v>39360</v>
          </cell>
          <cell r="F1572" t="str">
            <v>p</v>
          </cell>
          <cell r="G1572">
            <v>100000</v>
          </cell>
          <cell r="H1572">
            <v>119.93585</v>
          </cell>
          <cell r="I1572">
            <v>11993585</v>
          </cell>
          <cell r="J1572">
            <v>2398.7170000000001</v>
          </cell>
          <cell r="K1572">
            <v>11995983.717</v>
          </cell>
          <cell r="L1572">
            <v>0</v>
          </cell>
          <cell r="M1572">
            <v>23987.17</v>
          </cell>
          <cell r="N1572">
            <v>120.19970886999999</v>
          </cell>
          <cell r="O1572">
            <v>12019970.887</v>
          </cell>
          <cell r="P1572">
            <v>12019970.887</v>
          </cell>
          <cell r="Q1572">
            <v>0</v>
          </cell>
          <cell r="R1572" t="str">
            <v>AHL</v>
          </cell>
          <cell r="S1572" t="str">
            <v>oct</v>
          </cell>
        </row>
        <row r="1573">
          <cell r="A1573">
            <v>1265</v>
          </cell>
          <cell r="B1573" t="str">
            <v>551 a</v>
          </cell>
          <cell r="C1573" t="str">
            <v>ffc(h)</v>
          </cell>
          <cell r="D1573">
            <v>39358</v>
          </cell>
          <cell r="E1573">
            <v>39360</v>
          </cell>
          <cell r="F1573" t="str">
            <v>p</v>
          </cell>
          <cell r="G1573">
            <v>100000</v>
          </cell>
          <cell r="H1573">
            <v>119.93585</v>
          </cell>
          <cell r="I1573">
            <v>11993585</v>
          </cell>
          <cell r="J1573">
            <v>2398.7170000000001</v>
          </cell>
          <cell r="K1573">
            <v>11995983.717</v>
          </cell>
          <cell r="L1573">
            <v>0</v>
          </cell>
          <cell r="M1573">
            <v>23987.17</v>
          </cell>
          <cell r="N1573">
            <v>120.19970886999999</v>
          </cell>
          <cell r="O1573">
            <v>12019970.887</v>
          </cell>
          <cell r="P1573">
            <v>12019970.887</v>
          </cell>
          <cell r="Q1573">
            <v>0</v>
          </cell>
          <cell r="R1573" t="str">
            <v>AHL</v>
          </cell>
          <cell r="S1573" t="str">
            <v>oct</v>
          </cell>
        </row>
        <row r="1574">
          <cell r="A1574">
            <v>1266</v>
          </cell>
          <cell r="B1574">
            <v>554</v>
          </cell>
          <cell r="C1574" t="str">
            <v>BOP(h)</v>
          </cell>
          <cell r="D1574">
            <v>39358</v>
          </cell>
          <cell r="E1574">
            <v>39360</v>
          </cell>
          <cell r="F1574" t="str">
            <v>p</v>
          </cell>
          <cell r="G1574">
            <v>97300</v>
          </cell>
          <cell r="H1574">
            <v>109.38961973278521</v>
          </cell>
          <cell r="I1574">
            <v>10643610</v>
          </cell>
          <cell r="J1574">
            <v>2128.7220000000002</v>
          </cell>
          <cell r="K1574">
            <v>10645738.721999999</v>
          </cell>
          <cell r="L1574">
            <v>0</v>
          </cell>
          <cell r="M1574">
            <v>21287.22</v>
          </cell>
          <cell r="N1574">
            <v>109.63027689619733</v>
          </cell>
          <cell r="O1574">
            <v>10667025.942</v>
          </cell>
          <cell r="P1574">
            <v>10667025.942</v>
          </cell>
          <cell r="Q1574">
            <v>0</v>
          </cell>
          <cell r="R1574" t="str">
            <v>AHL</v>
          </cell>
          <cell r="S1574" t="str">
            <v>oct</v>
          </cell>
        </row>
        <row r="1575">
          <cell r="A1575">
            <v>1267</v>
          </cell>
          <cell r="B1575">
            <v>553</v>
          </cell>
          <cell r="C1575" t="str">
            <v>PAKS(H)</v>
          </cell>
          <cell r="D1575">
            <v>39358</v>
          </cell>
          <cell r="E1575">
            <v>39360</v>
          </cell>
          <cell r="F1575" t="str">
            <v>p</v>
          </cell>
          <cell r="G1575">
            <v>44000</v>
          </cell>
          <cell r="H1575">
            <v>394</v>
          </cell>
          <cell r="I1575">
            <v>17336000</v>
          </cell>
          <cell r="J1575">
            <v>3467.2000000000003</v>
          </cell>
          <cell r="K1575">
            <v>17339467.199999999</v>
          </cell>
          <cell r="L1575">
            <v>0</v>
          </cell>
          <cell r="M1575">
            <v>34672</v>
          </cell>
          <cell r="N1575">
            <v>394.86679999999996</v>
          </cell>
          <cell r="O1575">
            <v>17374139.199999999</v>
          </cell>
          <cell r="P1575">
            <v>17374139.199999999</v>
          </cell>
          <cell r="Q1575">
            <v>0</v>
          </cell>
          <cell r="R1575" t="str">
            <v>fne</v>
          </cell>
          <cell r="S1575" t="str">
            <v>oct</v>
          </cell>
        </row>
        <row r="1576">
          <cell r="A1576">
            <v>1268</v>
          </cell>
          <cell r="B1576">
            <v>3043</v>
          </cell>
          <cell r="C1576" t="str">
            <v>BOP(h)</v>
          </cell>
          <cell r="D1576">
            <v>39358</v>
          </cell>
          <cell r="E1576">
            <v>39360</v>
          </cell>
          <cell r="F1576" t="str">
            <v>p</v>
          </cell>
          <cell r="G1576">
            <v>115000</v>
          </cell>
          <cell r="H1576">
            <v>109.12608695652175</v>
          </cell>
          <cell r="I1576">
            <v>12549500</v>
          </cell>
          <cell r="J1576">
            <v>2509.9</v>
          </cell>
          <cell r="K1576">
            <v>12552009.9</v>
          </cell>
          <cell r="L1576">
            <v>0</v>
          </cell>
          <cell r="M1576">
            <v>12549.5</v>
          </cell>
          <cell r="N1576">
            <v>109.25703826086956</v>
          </cell>
          <cell r="O1576">
            <v>12564559.4</v>
          </cell>
          <cell r="P1576">
            <v>12564559.4</v>
          </cell>
          <cell r="Q1576">
            <v>0</v>
          </cell>
          <cell r="R1576" t="str">
            <v>khj</v>
          </cell>
          <cell r="S1576" t="str">
            <v>oct</v>
          </cell>
        </row>
        <row r="1577">
          <cell r="A1577">
            <v>1269</v>
          </cell>
          <cell r="B1577">
            <v>559</v>
          </cell>
          <cell r="C1577" t="str">
            <v>BOP(h)</v>
          </cell>
          <cell r="D1577">
            <v>39358</v>
          </cell>
          <cell r="E1577">
            <v>39360</v>
          </cell>
          <cell r="F1577" t="str">
            <v>p</v>
          </cell>
          <cell r="G1577">
            <v>25000</v>
          </cell>
          <cell r="H1577">
            <v>109.8</v>
          </cell>
          <cell r="I1577">
            <v>2745000</v>
          </cell>
          <cell r="J1577">
            <v>549</v>
          </cell>
          <cell r="K1577">
            <v>2745549</v>
          </cell>
          <cell r="L1577">
            <v>0</v>
          </cell>
          <cell r="M1577">
            <v>2745</v>
          </cell>
          <cell r="N1577">
            <v>109.93176</v>
          </cell>
          <cell r="O1577">
            <v>2748294</v>
          </cell>
          <cell r="P1577">
            <v>2748294</v>
          </cell>
          <cell r="Q1577">
            <v>0</v>
          </cell>
          <cell r="R1577" t="str">
            <v>fne</v>
          </cell>
          <cell r="S1577" t="str">
            <v>oct</v>
          </cell>
        </row>
        <row r="1578">
          <cell r="A1578">
            <v>1270</v>
          </cell>
          <cell r="B1578">
            <v>3048</v>
          </cell>
          <cell r="C1578" t="str">
            <v>BOP(h)</v>
          </cell>
          <cell r="D1578">
            <v>39358</v>
          </cell>
          <cell r="E1578">
            <v>39360</v>
          </cell>
          <cell r="F1578" t="str">
            <v>p</v>
          </cell>
          <cell r="G1578">
            <v>25000</v>
          </cell>
          <cell r="H1578">
            <v>109.1</v>
          </cell>
          <cell r="I1578">
            <v>2727500</v>
          </cell>
          <cell r="J1578">
            <v>545.5</v>
          </cell>
          <cell r="K1578">
            <v>2728045.5</v>
          </cell>
          <cell r="L1578">
            <v>0</v>
          </cell>
          <cell r="M1578">
            <v>2727.5</v>
          </cell>
          <cell r="N1578">
            <v>109.23092</v>
          </cell>
          <cell r="O1578">
            <v>2730773</v>
          </cell>
          <cell r="P1578">
            <v>2730773</v>
          </cell>
          <cell r="Q1578">
            <v>0</v>
          </cell>
          <cell r="R1578" t="str">
            <v>global</v>
          </cell>
          <cell r="S1578" t="str">
            <v>oct</v>
          </cell>
        </row>
        <row r="1579">
          <cell r="A1579">
            <v>1271</v>
          </cell>
          <cell r="B1579">
            <v>3046</v>
          </cell>
          <cell r="C1579" t="str">
            <v>baf(h)</v>
          </cell>
          <cell r="D1579">
            <v>39358</v>
          </cell>
          <cell r="E1579">
            <v>39360</v>
          </cell>
          <cell r="F1579" t="str">
            <v>p</v>
          </cell>
          <cell r="G1579">
            <v>25000</v>
          </cell>
          <cell r="H1579">
            <v>55.4</v>
          </cell>
          <cell r="I1579">
            <v>1385000</v>
          </cell>
          <cell r="J1579">
            <v>277</v>
          </cell>
          <cell r="K1579">
            <v>1385277</v>
          </cell>
          <cell r="L1579">
            <v>0</v>
          </cell>
          <cell r="M1579">
            <v>2077.5</v>
          </cell>
          <cell r="N1579">
            <v>55.49418</v>
          </cell>
          <cell r="O1579">
            <v>1387354.5</v>
          </cell>
          <cell r="P1579">
            <v>1387354.5</v>
          </cell>
          <cell r="Q1579">
            <v>0</v>
          </cell>
          <cell r="R1579" t="str">
            <v>scs</v>
          </cell>
          <cell r="S1579" t="str">
            <v>oct</v>
          </cell>
        </row>
        <row r="1580">
          <cell r="A1580">
            <v>1272</v>
          </cell>
          <cell r="B1580">
            <v>3047</v>
          </cell>
          <cell r="C1580" t="str">
            <v>pso(h)</v>
          </cell>
          <cell r="D1580">
            <v>39358</v>
          </cell>
          <cell r="E1580">
            <v>39360</v>
          </cell>
          <cell r="F1580" t="str">
            <v>p</v>
          </cell>
          <cell r="G1580">
            <v>245700</v>
          </cell>
          <cell r="H1580">
            <v>372.40645095645095</v>
          </cell>
          <cell r="I1580">
            <v>91500265</v>
          </cell>
          <cell r="J1580">
            <v>18300.053</v>
          </cell>
          <cell r="K1580">
            <v>91518565.053000003</v>
          </cell>
          <cell r="L1580">
            <v>0</v>
          </cell>
          <cell r="M1580">
            <v>91500.27</v>
          </cell>
          <cell r="N1580">
            <v>372.8533387179487</v>
          </cell>
          <cell r="O1580">
            <v>91610065.322999999</v>
          </cell>
          <cell r="P1580">
            <v>91610065.322999999</v>
          </cell>
          <cell r="Q1580">
            <v>0</v>
          </cell>
          <cell r="R1580" t="str">
            <v>scs</v>
          </cell>
          <cell r="S1580" t="str">
            <v>oct</v>
          </cell>
        </row>
        <row r="1581">
          <cell r="A1581">
            <v>1273</v>
          </cell>
          <cell r="B1581">
            <v>558</v>
          </cell>
          <cell r="C1581" t="str">
            <v>bop(h)</v>
          </cell>
          <cell r="D1581">
            <v>39358</v>
          </cell>
          <cell r="E1581">
            <v>39360</v>
          </cell>
          <cell r="F1581" t="str">
            <v>p</v>
          </cell>
          <cell r="G1581">
            <v>50000</v>
          </cell>
          <cell r="H1581">
            <v>109.02500000000001</v>
          </cell>
          <cell r="I1581">
            <v>5451250</v>
          </cell>
          <cell r="J1581">
            <v>1090.25</v>
          </cell>
          <cell r="K1581">
            <v>5452340.25</v>
          </cell>
          <cell r="L1581">
            <v>0</v>
          </cell>
          <cell r="M1581">
            <v>5451.41</v>
          </cell>
          <cell r="N1581">
            <v>109.1558332</v>
          </cell>
          <cell r="O1581">
            <v>5457791.6600000001</v>
          </cell>
          <cell r="P1581">
            <v>5457791.6600000001</v>
          </cell>
          <cell r="Q1581">
            <v>0</v>
          </cell>
          <cell r="R1581" t="str">
            <v>scs</v>
          </cell>
          <cell r="S1581" t="str">
            <v>oct</v>
          </cell>
        </row>
        <row r="1582">
          <cell r="A1582">
            <v>1274</v>
          </cell>
          <cell r="B1582">
            <v>3044</v>
          </cell>
          <cell r="C1582" t="str">
            <v>pol(H)</v>
          </cell>
          <cell r="D1582">
            <v>39358</v>
          </cell>
          <cell r="E1582">
            <v>39360</v>
          </cell>
          <cell r="F1582" t="str">
            <v>p</v>
          </cell>
          <cell r="G1582">
            <v>20000</v>
          </cell>
          <cell r="H1582">
            <v>337.875</v>
          </cell>
          <cell r="I1582">
            <v>6757500</v>
          </cell>
          <cell r="J1582">
            <v>1351.5</v>
          </cell>
          <cell r="K1582">
            <v>6758851.5</v>
          </cell>
          <cell r="L1582">
            <v>0</v>
          </cell>
          <cell r="M1582">
            <v>0</v>
          </cell>
          <cell r="N1582">
            <v>337.94257499999998</v>
          </cell>
          <cell r="O1582">
            <v>6758851.5</v>
          </cell>
          <cell r="P1582">
            <v>6758851.5</v>
          </cell>
          <cell r="Q1582">
            <v>0</v>
          </cell>
          <cell r="R1582" t="str">
            <v>orix</v>
          </cell>
          <cell r="S1582" t="str">
            <v>oct</v>
          </cell>
        </row>
        <row r="1583">
          <cell r="A1583">
            <v>1275</v>
          </cell>
          <cell r="B1583">
            <v>556</v>
          </cell>
          <cell r="C1583" t="str">
            <v>BOP(h)</v>
          </cell>
          <cell r="D1583">
            <v>39358</v>
          </cell>
          <cell r="E1583">
            <v>39360</v>
          </cell>
          <cell r="F1583" t="str">
            <v>p</v>
          </cell>
          <cell r="G1583">
            <v>85600</v>
          </cell>
          <cell r="H1583">
            <v>109.14480140186916</v>
          </cell>
          <cell r="I1583">
            <v>9342795</v>
          </cell>
          <cell r="J1583">
            <v>1868.5590000000002</v>
          </cell>
          <cell r="K1583">
            <v>9344663.5590000004</v>
          </cell>
          <cell r="L1583">
            <v>0</v>
          </cell>
          <cell r="M1583">
            <v>9342</v>
          </cell>
          <cell r="N1583">
            <v>109.27576587616822</v>
          </cell>
          <cell r="O1583">
            <v>9354005.5590000004</v>
          </cell>
          <cell r="P1583">
            <v>9354005.5590000004</v>
          </cell>
          <cell r="Q1583">
            <v>0</v>
          </cell>
          <cell r="R1583" t="str">
            <v xml:space="preserve">ABA </v>
          </cell>
          <cell r="S1583" t="str">
            <v>oct</v>
          </cell>
        </row>
        <row r="1584">
          <cell r="A1584">
            <v>1274</v>
          </cell>
          <cell r="B1584">
            <v>562</v>
          </cell>
          <cell r="C1584" t="str">
            <v>pol(h)</v>
          </cell>
          <cell r="D1584">
            <v>39358</v>
          </cell>
          <cell r="E1584">
            <v>39360</v>
          </cell>
          <cell r="F1584" t="str">
            <v>s</v>
          </cell>
          <cell r="G1584">
            <v>-22500</v>
          </cell>
          <cell r="H1584">
            <v>335.98844444444444</v>
          </cell>
          <cell r="I1584">
            <v>-7559740</v>
          </cell>
          <cell r="J1584">
            <v>755.97400000000005</v>
          </cell>
          <cell r="K1584">
            <v>-7558984.0259999996</v>
          </cell>
          <cell r="L1584">
            <v>0</v>
          </cell>
          <cell r="M1584">
            <v>7559.74</v>
          </cell>
          <cell r="N1584">
            <v>335.98844444444444</v>
          </cell>
          <cell r="O1584">
            <v>-7559740</v>
          </cell>
          <cell r="P1584">
            <v>-7219424.25</v>
          </cell>
          <cell r="Q1584">
            <v>340315.75</v>
          </cell>
          <cell r="R1584" t="str">
            <v>live</v>
          </cell>
          <cell r="S1584" t="str">
            <v>OCT</v>
          </cell>
        </row>
        <row r="1585">
          <cell r="A1585">
            <v>1275</v>
          </cell>
          <cell r="B1585">
            <v>561</v>
          </cell>
          <cell r="C1585" t="str">
            <v>pol(h)</v>
          </cell>
          <cell r="D1585">
            <v>39358</v>
          </cell>
          <cell r="E1585">
            <v>39360</v>
          </cell>
          <cell r="F1585" t="str">
            <v>s</v>
          </cell>
          <cell r="G1585">
            <v>-10000</v>
          </cell>
          <cell r="H1585">
            <v>337.67500000000001</v>
          </cell>
          <cell r="I1585">
            <v>-3376750</v>
          </cell>
          <cell r="J1585">
            <v>337.67500000000001</v>
          </cell>
          <cell r="K1585">
            <v>-3376412.3250000002</v>
          </cell>
          <cell r="L1585">
            <v>0</v>
          </cell>
          <cell r="M1585">
            <v>3376.75</v>
          </cell>
          <cell r="N1585">
            <v>337.67500000000001</v>
          </cell>
          <cell r="O1585">
            <v>-3376750</v>
          </cell>
          <cell r="P1585">
            <v>-3208633</v>
          </cell>
          <cell r="Q1585">
            <v>168117</v>
          </cell>
          <cell r="R1585" t="str">
            <v>FNE</v>
          </cell>
          <cell r="S1585" t="str">
            <v>OCT</v>
          </cell>
        </row>
        <row r="1586">
          <cell r="A1586">
            <v>1276</v>
          </cell>
          <cell r="B1586">
            <v>3042</v>
          </cell>
          <cell r="C1586" t="str">
            <v>pol(h)</v>
          </cell>
          <cell r="D1586">
            <v>39358</v>
          </cell>
          <cell r="E1586">
            <v>39360</v>
          </cell>
          <cell r="F1586" t="str">
            <v>s</v>
          </cell>
          <cell r="G1586">
            <v>-20000</v>
          </cell>
          <cell r="H1586">
            <v>338.75</v>
          </cell>
          <cell r="I1586">
            <v>-6775000</v>
          </cell>
          <cell r="J1586">
            <v>677.5</v>
          </cell>
          <cell r="K1586">
            <v>-6774322.5</v>
          </cell>
          <cell r="L1586">
            <v>0</v>
          </cell>
          <cell r="M1586">
            <v>6775</v>
          </cell>
          <cell r="N1586">
            <v>338.75</v>
          </cell>
          <cell r="O1586">
            <v>-6775000</v>
          </cell>
          <cell r="P1586">
            <v>-6417266</v>
          </cell>
          <cell r="Q1586">
            <v>357734</v>
          </cell>
          <cell r="R1586" t="str">
            <v>KHJ</v>
          </cell>
          <cell r="S1586" t="str">
            <v>OCT</v>
          </cell>
        </row>
        <row r="1587">
          <cell r="A1587">
            <v>1277</v>
          </cell>
          <cell r="B1587">
            <v>557</v>
          </cell>
          <cell r="C1587" t="str">
            <v>pol(h)</v>
          </cell>
          <cell r="D1587">
            <v>39358</v>
          </cell>
          <cell r="E1587">
            <v>39360</v>
          </cell>
          <cell r="F1587" t="str">
            <v>s</v>
          </cell>
          <cell r="G1587">
            <v>-12000</v>
          </cell>
          <cell r="H1587">
            <v>334.65</v>
          </cell>
          <cell r="I1587">
            <v>-4015800</v>
          </cell>
          <cell r="J1587">
            <v>401.58000000000004</v>
          </cell>
          <cell r="K1587">
            <v>-4015398.42</v>
          </cell>
          <cell r="L1587">
            <v>0</v>
          </cell>
          <cell r="M1587">
            <v>4015.95</v>
          </cell>
          <cell r="N1587">
            <v>334.65</v>
          </cell>
          <cell r="O1587">
            <v>-4015800</v>
          </cell>
          <cell r="P1587">
            <v>-3850359.6</v>
          </cell>
          <cell r="Q1587">
            <v>165440.39999999991</v>
          </cell>
          <cell r="R1587" t="str">
            <v>JS</v>
          </cell>
          <cell r="S1587" t="str">
            <v>OCT</v>
          </cell>
        </row>
        <row r="1588">
          <cell r="A1588">
            <v>1278</v>
          </cell>
          <cell r="B1588">
            <v>552</v>
          </cell>
          <cell r="C1588" t="str">
            <v>pol(h)</v>
          </cell>
          <cell r="D1588">
            <v>39358</v>
          </cell>
          <cell r="E1588">
            <v>39360</v>
          </cell>
          <cell r="F1588" t="str">
            <v>s</v>
          </cell>
          <cell r="G1588">
            <v>-60000</v>
          </cell>
          <cell r="H1588">
            <v>337.38333333333333</v>
          </cell>
          <cell r="I1588">
            <v>-20243000</v>
          </cell>
          <cell r="J1588">
            <v>2024.3000000000002</v>
          </cell>
          <cell r="K1588">
            <v>-20240975.699999999</v>
          </cell>
          <cell r="L1588">
            <v>0</v>
          </cell>
          <cell r="M1588">
            <v>40486</v>
          </cell>
          <cell r="N1588">
            <v>337.38333333333333</v>
          </cell>
          <cell r="O1588">
            <v>-20243000</v>
          </cell>
          <cell r="P1588">
            <v>-19251798</v>
          </cell>
          <cell r="Q1588">
            <v>991202</v>
          </cell>
          <cell r="R1588" t="str">
            <v>AHL</v>
          </cell>
          <cell r="S1588" t="str">
            <v>OCT</v>
          </cell>
        </row>
        <row r="1589">
          <cell r="A1589">
            <v>1279</v>
          </cell>
          <cell r="B1589">
            <v>3045</v>
          </cell>
          <cell r="C1589" t="str">
            <v>pol(h)</v>
          </cell>
          <cell r="D1589">
            <v>39358</v>
          </cell>
          <cell r="E1589">
            <v>39360</v>
          </cell>
          <cell r="F1589" t="str">
            <v>s</v>
          </cell>
          <cell r="G1589">
            <v>-30000</v>
          </cell>
          <cell r="H1589">
            <v>338.66666666666669</v>
          </cell>
          <cell r="I1589">
            <v>-10160000</v>
          </cell>
          <cell r="J1589">
            <v>1016</v>
          </cell>
          <cell r="K1589">
            <v>-10158984</v>
          </cell>
          <cell r="L1589">
            <v>0</v>
          </cell>
          <cell r="M1589">
            <v>10160</v>
          </cell>
          <cell r="N1589">
            <v>338.66666666666669</v>
          </cell>
          <cell r="O1589">
            <v>-10160000</v>
          </cell>
          <cell r="P1589">
            <v>-9660636</v>
          </cell>
          <cell r="Q1589">
            <v>499364</v>
          </cell>
          <cell r="R1589" t="str">
            <v>orix</v>
          </cell>
          <cell r="S1589" t="str">
            <v>OCT</v>
          </cell>
        </row>
        <row r="1590">
          <cell r="A1590">
            <v>1280</v>
          </cell>
          <cell r="B1590">
            <v>3049</v>
          </cell>
          <cell r="C1590" t="str">
            <v>pol(h)</v>
          </cell>
          <cell r="D1590">
            <v>39358</v>
          </cell>
          <cell r="E1590">
            <v>39360</v>
          </cell>
          <cell r="F1590" t="str">
            <v>s</v>
          </cell>
          <cell r="G1590">
            <v>-10000</v>
          </cell>
          <cell r="H1590">
            <v>336</v>
          </cell>
          <cell r="I1590">
            <v>-3360000</v>
          </cell>
          <cell r="J1590">
            <v>336</v>
          </cell>
          <cell r="K1590">
            <v>-3359664</v>
          </cell>
          <cell r="L1590">
            <v>0</v>
          </cell>
          <cell r="M1590">
            <v>3360</v>
          </cell>
          <cell r="N1590">
            <v>336</v>
          </cell>
          <cell r="O1590">
            <v>-3360000</v>
          </cell>
          <cell r="P1590">
            <v>-3220212</v>
          </cell>
          <cell r="Q1590">
            <v>139788</v>
          </cell>
          <cell r="R1590" t="str">
            <v>global</v>
          </cell>
          <cell r="S1590" t="str">
            <v>OCT</v>
          </cell>
        </row>
        <row r="1591">
          <cell r="A1591">
            <v>1281</v>
          </cell>
          <cell r="B1591">
            <v>3050</v>
          </cell>
          <cell r="C1591" t="str">
            <v>pol(h)</v>
          </cell>
          <cell r="D1591">
            <v>39358</v>
          </cell>
          <cell r="E1591">
            <v>39360</v>
          </cell>
          <cell r="F1591" t="str">
            <v>s</v>
          </cell>
          <cell r="G1591">
            <v>-75000</v>
          </cell>
          <cell r="H1591">
            <v>336.30399999999997</v>
          </cell>
          <cell r="I1591">
            <v>-25222800</v>
          </cell>
          <cell r="J1591">
            <v>2522.2800000000002</v>
          </cell>
          <cell r="K1591">
            <v>-25220277.719999999</v>
          </cell>
          <cell r="L1591">
            <v>0</v>
          </cell>
          <cell r="M1591">
            <v>25267.759999999998</v>
          </cell>
          <cell r="N1591">
            <v>336.30399999999997</v>
          </cell>
          <cell r="O1591">
            <v>-25222800</v>
          </cell>
          <cell r="P1591">
            <v>-24151590</v>
          </cell>
          <cell r="Q1591">
            <v>1071210</v>
          </cell>
          <cell r="R1591" t="str">
            <v>BMA</v>
          </cell>
          <cell r="S1591" t="str">
            <v>OCT</v>
          </cell>
        </row>
        <row r="1592">
          <cell r="A1592">
            <v>1282</v>
          </cell>
          <cell r="B1592">
            <v>560</v>
          </cell>
          <cell r="C1592" t="str">
            <v>PAKS(H)</v>
          </cell>
          <cell r="D1592">
            <v>39358</v>
          </cell>
          <cell r="E1592">
            <v>39360</v>
          </cell>
          <cell r="F1592" t="str">
            <v>s</v>
          </cell>
          <cell r="G1592">
            <v>-44000</v>
          </cell>
          <cell r="H1592">
            <v>394</v>
          </cell>
          <cell r="I1592">
            <v>-17336000</v>
          </cell>
          <cell r="J1592">
            <v>1733.6000000000001</v>
          </cell>
          <cell r="K1592">
            <v>-17334266.399999999</v>
          </cell>
          <cell r="L1592">
            <v>0</v>
          </cell>
          <cell r="M1592">
            <v>17336</v>
          </cell>
          <cell r="N1592">
            <v>394</v>
          </cell>
          <cell r="O1592">
            <v>-17336000</v>
          </cell>
          <cell r="P1592">
            <v>-17358682</v>
          </cell>
          <cell r="Q1592">
            <v>-22682</v>
          </cell>
          <cell r="R1592" t="str">
            <v>FNE</v>
          </cell>
          <cell r="S1592" t="str">
            <v>OCT</v>
          </cell>
        </row>
        <row r="1593">
          <cell r="A1593">
            <v>1283</v>
          </cell>
          <cell r="B1593">
            <v>555</v>
          </cell>
          <cell r="C1593" t="str">
            <v>NBP(h)</v>
          </cell>
          <cell r="D1593">
            <v>39358</v>
          </cell>
          <cell r="E1593">
            <v>39360</v>
          </cell>
          <cell r="F1593" t="str">
            <v>s</v>
          </cell>
          <cell r="G1593">
            <v>-18100</v>
          </cell>
          <cell r="H1593">
            <v>263</v>
          </cell>
          <cell r="I1593">
            <v>-4760300</v>
          </cell>
          <cell r="J1593">
            <v>476.03000000000003</v>
          </cell>
          <cell r="K1593">
            <v>-4759823.97</v>
          </cell>
          <cell r="L1593">
            <v>0</v>
          </cell>
          <cell r="M1593">
            <v>4760.3</v>
          </cell>
          <cell r="N1593">
            <v>263</v>
          </cell>
          <cell r="O1593">
            <v>-4760300</v>
          </cell>
          <cell r="P1593">
            <v>-4393211.22</v>
          </cell>
          <cell r="Q1593">
            <v>367088.78000000026</v>
          </cell>
          <cell r="R1593" t="str">
            <v xml:space="preserve">ABA </v>
          </cell>
          <cell r="S1593" t="str">
            <v>OCT</v>
          </cell>
        </row>
        <row r="1594">
          <cell r="A1594">
            <v>1284</v>
          </cell>
          <cell r="B1594">
            <v>555</v>
          </cell>
          <cell r="C1594" t="str">
            <v>NBP</v>
          </cell>
          <cell r="D1594">
            <v>39358</v>
          </cell>
          <cell r="E1594">
            <v>39360</v>
          </cell>
          <cell r="F1594" t="str">
            <v>s</v>
          </cell>
          <cell r="G1594">
            <v>-26900</v>
          </cell>
          <cell r="H1594">
            <v>263</v>
          </cell>
          <cell r="I1594">
            <v>-7074700</v>
          </cell>
          <cell r="J1594">
            <v>707.47</v>
          </cell>
          <cell r="K1594">
            <v>-7073992.5300000003</v>
          </cell>
          <cell r="L1594">
            <v>0</v>
          </cell>
          <cell r="M1594">
            <v>7074.7</v>
          </cell>
          <cell r="N1594">
            <v>263</v>
          </cell>
          <cell r="O1594">
            <v>-7074700</v>
          </cell>
          <cell r="P1594">
            <v>-7027746.0499999998</v>
          </cell>
          <cell r="Q1594">
            <v>46953.950000000186</v>
          </cell>
          <cell r="R1594" t="str">
            <v xml:space="preserve">ABA </v>
          </cell>
          <cell r="S1594" t="str">
            <v>OCT</v>
          </cell>
        </row>
        <row r="1595">
          <cell r="A1595">
            <v>1285</v>
          </cell>
          <cell r="B1595">
            <v>3051</v>
          </cell>
          <cell r="C1595" t="str">
            <v>BOP(h)</v>
          </cell>
          <cell r="D1595">
            <v>39359</v>
          </cell>
          <cell r="E1595">
            <v>39360</v>
          </cell>
          <cell r="F1595" t="str">
            <v>p</v>
          </cell>
          <cell r="G1595">
            <v>50000</v>
          </cell>
          <cell r="H1595">
            <v>111.5</v>
          </cell>
          <cell r="I1595">
            <v>5575000</v>
          </cell>
          <cell r="J1595">
            <v>1115</v>
          </cell>
          <cell r="K1595">
            <v>5576115</v>
          </cell>
          <cell r="L1595">
            <v>0</v>
          </cell>
          <cell r="M1595">
            <v>5575</v>
          </cell>
          <cell r="N1595">
            <v>111.63379999999999</v>
          </cell>
          <cell r="O1595">
            <v>5581690</v>
          </cell>
          <cell r="P1595">
            <v>5581690</v>
          </cell>
          <cell r="Q1595">
            <v>0</v>
          </cell>
          <cell r="R1595" t="str">
            <v>bma</v>
          </cell>
          <cell r="S1595" t="str">
            <v>oct</v>
          </cell>
        </row>
        <row r="1596">
          <cell r="A1596">
            <v>1286</v>
          </cell>
          <cell r="B1596">
            <v>3053</v>
          </cell>
          <cell r="C1596" t="str">
            <v>BOP(h)</v>
          </cell>
          <cell r="D1596">
            <v>39359</v>
          </cell>
          <cell r="E1596">
            <v>39360</v>
          </cell>
          <cell r="F1596" t="str">
            <v>p</v>
          </cell>
          <cell r="G1596">
            <v>25000</v>
          </cell>
          <cell r="H1596">
            <v>115</v>
          </cell>
          <cell r="I1596">
            <v>2875000</v>
          </cell>
          <cell r="J1596">
            <v>575</v>
          </cell>
          <cell r="K1596">
            <v>2875575</v>
          </cell>
          <cell r="L1596">
            <v>0</v>
          </cell>
          <cell r="M1596">
            <v>2875</v>
          </cell>
          <cell r="N1596">
            <v>115.13800000000001</v>
          </cell>
          <cell r="O1596">
            <v>2878450</v>
          </cell>
          <cell r="P1596">
            <v>2878450</v>
          </cell>
          <cell r="Q1596">
            <v>0</v>
          </cell>
          <cell r="R1596" t="str">
            <v xml:space="preserve">ABA </v>
          </cell>
          <cell r="S1596" t="str">
            <v>oct</v>
          </cell>
        </row>
        <row r="1597">
          <cell r="A1597">
            <v>1287</v>
          </cell>
          <cell r="B1597">
            <v>3052</v>
          </cell>
          <cell r="C1597" t="str">
            <v>NBP</v>
          </cell>
          <cell r="D1597">
            <v>39359</v>
          </cell>
          <cell r="E1597">
            <v>39363</v>
          </cell>
          <cell r="F1597" t="str">
            <v>s</v>
          </cell>
          <cell r="G1597">
            <v>-44700</v>
          </cell>
          <cell r="H1597">
            <v>266.36241610738256</v>
          </cell>
          <cell r="I1597">
            <v>-11906400</v>
          </cell>
          <cell r="J1597">
            <v>1190.6400000000001</v>
          </cell>
          <cell r="K1597">
            <v>-11905209.359999999</v>
          </cell>
          <cell r="L1597">
            <v>0</v>
          </cell>
          <cell r="M1597">
            <v>14337.63</v>
          </cell>
          <cell r="N1597">
            <v>266.36241610738256</v>
          </cell>
          <cell r="O1597">
            <v>-11906400</v>
          </cell>
          <cell r="P1597">
            <v>-11678071.68</v>
          </cell>
          <cell r="Q1597">
            <v>228328.3200000003</v>
          </cell>
          <cell r="R1597" t="str">
            <v>ahcm</v>
          </cell>
          <cell r="S1597" t="str">
            <v>OCT</v>
          </cell>
        </row>
        <row r="1598">
          <cell r="A1598">
            <v>1288</v>
          </cell>
          <cell r="B1598">
            <v>3056</v>
          </cell>
          <cell r="C1598" t="str">
            <v>BOP(h)</v>
          </cell>
          <cell r="D1598">
            <v>39360</v>
          </cell>
          <cell r="E1598">
            <v>39360</v>
          </cell>
          <cell r="F1598" t="str">
            <v>s</v>
          </cell>
          <cell r="G1598">
            <v>25000</v>
          </cell>
          <cell r="H1598">
            <v>117.64100000000001</v>
          </cell>
          <cell r="I1598">
            <v>2941025</v>
          </cell>
          <cell r="J1598">
            <v>587.5</v>
          </cell>
          <cell r="K1598">
            <v>2941612.5</v>
          </cell>
          <cell r="L1598">
            <v>0</v>
          </cell>
          <cell r="M1598">
            <v>2937.5</v>
          </cell>
          <cell r="N1598">
            <v>117.782</v>
          </cell>
          <cell r="O1598">
            <v>2944550</v>
          </cell>
          <cell r="P1598">
            <v>2944550</v>
          </cell>
          <cell r="Q1598">
            <v>0</v>
          </cell>
          <cell r="R1598" t="str">
            <v>BMA</v>
          </cell>
          <cell r="S1598" t="str">
            <v>oct</v>
          </cell>
        </row>
        <row r="1599">
          <cell r="A1599">
            <v>1289</v>
          </cell>
          <cell r="B1599">
            <v>3054</v>
          </cell>
          <cell r="C1599" t="str">
            <v>BOP(h)</v>
          </cell>
          <cell r="D1599">
            <v>39360</v>
          </cell>
          <cell r="E1599">
            <v>39360</v>
          </cell>
          <cell r="F1599" t="str">
            <v>s</v>
          </cell>
          <cell r="G1599">
            <v>25000</v>
          </cell>
          <cell r="H1599">
            <v>116</v>
          </cell>
          <cell r="I1599">
            <v>2900000</v>
          </cell>
          <cell r="J1599">
            <v>580</v>
          </cell>
          <cell r="K1599">
            <v>2900580</v>
          </cell>
          <cell r="L1599">
            <v>0</v>
          </cell>
          <cell r="M1599">
            <v>2900</v>
          </cell>
          <cell r="N1599">
            <v>116.1392</v>
          </cell>
          <cell r="O1599">
            <v>2903480</v>
          </cell>
          <cell r="P1599">
            <v>2903480</v>
          </cell>
          <cell r="Q1599">
            <v>0</v>
          </cell>
          <cell r="R1599" t="str">
            <v>KHJ</v>
          </cell>
          <cell r="S1599" t="str">
            <v>oct</v>
          </cell>
        </row>
        <row r="1600">
          <cell r="A1600">
            <v>1290</v>
          </cell>
          <cell r="B1600">
            <v>3055</v>
          </cell>
          <cell r="C1600" t="str">
            <v>BOP(h)</v>
          </cell>
          <cell r="D1600">
            <v>39360</v>
          </cell>
          <cell r="E1600">
            <v>39360</v>
          </cell>
          <cell r="F1600" t="str">
            <v>s</v>
          </cell>
          <cell r="G1600">
            <v>25000</v>
          </cell>
          <cell r="H1600">
            <v>114</v>
          </cell>
          <cell r="I1600">
            <v>2850000</v>
          </cell>
          <cell r="J1600">
            <v>570</v>
          </cell>
          <cell r="K1600">
            <v>2850570</v>
          </cell>
          <cell r="L1600">
            <v>0</v>
          </cell>
          <cell r="M1600">
            <v>2850</v>
          </cell>
          <cell r="N1600">
            <v>114.13679999999999</v>
          </cell>
          <cell r="O1600">
            <v>2853420</v>
          </cell>
          <cell r="P1600">
            <v>2853420</v>
          </cell>
          <cell r="Q1600">
            <v>0</v>
          </cell>
          <cell r="R1600" t="str">
            <v>ORIX</v>
          </cell>
          <cell r="S1600" t="str">
            <v>oct</v>
          </cell>
        </row>
        <row r="1601">
          <cell r="A1601">
            <v>1291</v>
          </cell>
          <cell r="B1601">
            <v>3057</v>
          </cell>
          <cell r="C1601" t="str">
            <v>baf(h)</v>
          </cell>
          <cell r="D1601">
            <v>39360</v>
          </cell>
          <cell r="E1601">
            <v>39360</v>
          </cell>
          <cell r="F1601" t="str">
            <v>s</v>
          </cell>
          <cell r="G1601">
            <v>25000</v>
          </cell>
          <cell r="H1601">
            <v>58.9</v>
          </cell>
          <cell r="I1601">
            <v>1472500</v>
          </cell>
          <cell r="J1601">
            <v>294.5</v>
          </cell>
          <cell r="K1601">
            <v>1472794.5</v>
          </cell>
          <cell r="L1601">
            <v>0</v>
          </cell>
          <cell r="M1601">
            <v>2208.75</v>
          </cell>
          <cell r="N1601">
            <v>59.000129999999999</v>
          </cell>
          <cell r="O1601">
            <v>1475003.25</v>
          </cell>
          <cell r="P1601">
            <v>1475003.25</v>
          </cell>
          <cell r="Q1601">
            <v>0</v>
          </cell>
          <cell r="R1601" t="str">
            <v>SCS</v>
          </cell>
          <cell r="S1601" t="str">
            <v>OCT</v>
          </cell>
        </row>
        <row r="1602">
          <cell r="A1602">
            <v>1291</v>
          </cell>
          <cell r="B1602">
            <v>3061</v>
          </cell>
          <cell r="C1602" t="str">
            <v>baf(h)</v>
          </cell>
          <cell r="D1602">
            <v>39360</v>
          </cell>
          <cell r="E1602">
            <v>39364</v>
          </cell>
          <cell r="F1602" t="str">
            <v>s</v>
          </cell>
          <cell r="G1602">
            <v>-100000</v>
          </cell>
          <cell r="H1602">
            <v>59.15</v>
          </cell>
          <cell r="I1602">
            <v>-5915000</v>
          </cell>
          <cell r="J1602">
            <v>591.5</v>
          </cell>
          <cell r="K1602">
            <v>-5914408.5</v>
          </cell>
          <cell r="L1602">
            <v>0</v>
          </cell>
          <cell r="M1602">
            <v>8872.5</v>
          </cell>
          <cell r="N1602">
            <v>59.15</v>
          </cell>
          <cell r="O1602">
            <v>-5915000</v>
          </cell>
          <cell r="P1602">
            <v>-5245080</v>
          </cell>
          <cell r="Q1602">
            <v>669920</v>
          </cell>
          <cell r="R1602" t="str">
            <v>fne</v>
          </cell>
          <cell r="S1602" t="str">
            <v>OCT</v>
          </cell>
        </row>
        <row r="1603">
          <cell r="A1603">
            <v>1292</v>
          </cell>
          <cell r="B1603">
            <v>3062</v>
          </cell>
          <cell r="C1603" t="str">
            <v>baf(h)</v>
          </cell>
          <cell r="D1603">
            <v>39360</v>
          </cell>
          <cell r="E1603">
            <v>39364</v>
          </cell>
          <cell r="F1603" t="str">
            <v>s</v>
          </cell>
          <cell r="G1603">
            <v>-100000</v>
          </cell>
          <cell r="H1603">
            <v>59.15</v>
          </cell>
          <cell r="I1603">
            <v>-5915000</v>
          </cell>
          <cell r="J1603">
            <v>591.5</v>
          </cell>
          <cell r="K1603">
            <v>-5914408.5</v>
          </cell>
          <cell r="L1603">
            <v>0</v>
          </cell>
          <cell r="M1603">
            <v>8870</v>
          </cell>
          <cell r="N1603">
            <v>59.15</v>
          </cell>
          <cell r="O1603">
            <v>-5915000</v>
          </cell>
          <cell r="P1603">
            <v>-5245080</v>
          </cell>
          <cell r="Q1603">
            <v>669920</v>
          </cell>
          <cell r="R1603" t="str">
            <v>ahcm</v>
          </cell>
          <cell r="S1603" t="str">
            <v>OCT</v>
          </cell>
        </row>
        <row r="1604">
          <cell r="A1604">
            <v>1293</v>
          </cell>
          <cell r="B1604">
            <v>3063</v>
          </cell>
          <cell r="C1604" t="str">
            <v>baf(h)</v>
          </cell>
          <cell r="D1604">
            <v>39360</v>
          </cell>
          <cell r="E1604">
            <v>39364</v>
          </cell>
          <cell r="F1604" t="str">
            <v>s</v>
          </cell>
          <cell r="G1604">
            <v>-100000</v>
          </cell>
          <cell r="H1604">
            <v>59.15</v>
          </cell>
          <cell r="I1604">
            <v>-5915000</v>
          </cell>
          <cell r="J1604">
            <v>591.5</v>
          </cell>
          <cell r="K1604">
            <v>-5914408.5</v>
          </cell>
          <cell r="L1604">
            <v>0</v>
          </cell>
          <cell r="M1604">
            <v>5000</v>
          </cell>
          <cell r="N1604">
            <v>59.15</v>
          </cell>
          <cell r="O1604">
            <v>-5915000</v>
          </cell>
          <cell r="P1604">
            <v>-5245080</v>
          </cell>
          <cell r="Q1604">
            <v>669920</v>
          </cell>
          <cell r="R1604" t="str">
            <v>bma</v>
          </cell>
          <cell r="S1604" t="str">
            <v>OCT</v>
          </cell>
        </row>
        <row r="1605">
          <cell r="A1605">
            <v>1294</v>
          </cell>
          <cell r="B1605">
            <v>3059</v>
          </cell>
          <cell r="C1605" t="str">
            <v>baf(h)</v>
          </cell>
          <cell r="D1605">
            <v>39360</v>
          </cell>
          <cell r="E1605">
            <v>39364</v>
          </cell>
          <cell r="F1605" t="str">
            <v>s</v>
          </cell>
          <cell r="G1605">
            <v>-70000</v>
          </cell>
          <cell r="H1605">
            <v>59.15</v>
          </cell>
          <cell r="I1605">
            <v>-4140500</v>
          </cell>
          <cell r="J1605">
            <v>414.05</v>
          </cell>
          <cell r="K1605">
            <v>-4140085.95</v>
          </cell>
          <cell r="L1605">
            <v>0</v>
          </cell>
          <cell r="M1605">
            <v>3992.85</v>
          </cell>
          <cell r="N1605">
            <v>59.15</v>
          </cell>
          <cell r="O1605">
            <v>-4140500</v>
          </cell>
          <cell r="P1605">
            <v>-3671556</v>
          </cell>
          <cell r="Q1605">
            <v>468944</v>
          </cell>
          <cell r="R1605" t="str">
            <v>SCS</v>
          </cell>
          <cell r="S1605" t="str">
            <v>OCT</v>
          </cell>
        </row>
        <row r="1606">
          <cell r="A1606">
            <v>1295</v>
          </cell>
          <cell r="B1606">
            <v>3060</v>
          </cell>
          <cell r="C1606" t="str">
            <v>baf(h)</v>
          </cell>
          <cell r="D1606">
            <v>39360</v>
          </cell>
          <cell r="E1606">
            <v>39364</v>
          </cell>
          <cell r="F1606" t="str">
            <v>s</v>
          </cell>
          <cell r="G1606">
            <v>-200000</v>
          </cell>
          <cell r="H1606">
            <v>59.15</v>
          </cell>
          <cell r="I1606">
            <v>-11830000</v>
          </cell>
          <cell r="J1606">
            <v>1183</v>
          </cell>
          <cell r="K1606">
            <v>-11828817</v>
          </cell>
          <cell r="L1606">
            <v>0</v>
          </cell>
          <cell r="M1606">
            <v>23660</v>
          </cell>
          <cell r="N1606">
            <v>59.15</v>
          </cell>
          <cell r="O1606">
            <v>-11830000</v>
          </cell>
          <cell r="P1606">
            <v>-10490160</v>
          </cell>
          <cell r="Q1606">
            <v>1339840</v>
          </cell>
          <cell r="R1606" t="str">
            <v>AHL</v>
          </cell>
          <cell r="S1606" t="str">
            <v>OCT</v>
          </cell>
        </row>
        <row r="1607">
          <cell r="A1607">
            <v>1296</v>
          </cell>
          <cell r="B1607">
            <v>3058</v>
          </cell>
          <cell r="C1607" t="str">
            <v>nbp</v>
          </cell>
          <cell r="D1607">
            <v>39360</v>
          </cell>
          <cell r="E1607">
            <v>39364</v>
          </cell>
          <cell r="F1607" t="str">
            <v>s</v>
          </cell>
          <cell r="G1607">
            <v>-2500</v>
          </cell>
          <cell r="H1607">
            <v>276.55</v>
          </cell>
          <cell r="I1607">
            <v>-691375</v>
          </cell>
          <cell r="J1607">
            <v>69.137500000000003</v>
          </cell>
          <cell r="K1607">
            <v>-691305.86250000005</v>
          </cell>
          <cell r="L1607">
            <v>0</v>
          </cell>
          <cell r="M1607">
            <v>691.25</v>
          </cell>
          <cell r="N1607">
            <v>276.55</v>
          </cell>
          <cell r="O1607">
            <v>-691375</v>
          </cell>
          <cell r="P1607">
            <v>-653137.75000000012</v>
          </cell>
          <cell r="Q1607">
            <v>38237.249999999884</v>
          </cell>
          <cell r="R1607" t="str">
            <v>SCS</v>
          </cell>
          <cell r="S1607" t="str">
            <v>OCT</v>
          </cell>
        </row>
        <row r="1608">
          <cell r="A1608">
            <v>1297</v>
          </cell>
          <cell r="B1608">
            <v>0</v>
          </cell>
          <cell r="C1608" t="str">
            <v>BOP(h)</v>
          </cell>
          <cell r="D1608">
            <v>39363</v>
          </cell>
          <cell r="E1608">
            <v>39363</v>
          </cell>
          <cell r="F1608" t="str">
            <v>s</v>
          </cell>
          <cell r="G1608">
            <v>84530</v>
          </cell>
          <cell r="N1608">
            <v>0</v>
          </cell>
          <cell r="O1608">
            <v>0</v>
          </cell>
          <cell r="P1608">
            <v>0</v>
          </cell>
          <cell r="Q1608">
            <v>0</v>
          </cell>
          <cell r="R1608" t="str">
            <v>bonus</v>
          </cell>
          <cell r="S1608" t="str">
            <v>oct</v>
          </cell>
          <cell r="T1608" t="str">
            <v>bonus @ 10%</v>
          </cell>
        </row>
        <row r="1609">
          <cell r="A1609">
            <v>1298</v>
          </cell>
          <cell r="B1609">
            <v>0</v>
          </cell>
          <cell r="C1609" t="str">
            <v>BOP</v>
          </cell>
          <cell r="D1609">
            <v>39363</v>
          </cell>
          <cell r="E1609">
            <v>39363</v>
          </cell>
          <cell r="F1609" t="str">
            <v>s</v>
          </cell>
          <cell r="G1609">
            <v>10000</v>
          </cell>
          <cell r="N1609">
            <v>0</v>
          </cell>
          <cell r="O1609">
            <v>0</v>
          </cell>
          <cell r="P1609">
            <v>0</v>
          </cell>
          <cell r="Q1609">
            <v>0</v>
          </cell>
          <cell r="R1609" t="str">
            <v>bonus</v>
          </cell>
          <cell r="S1609" t="str">
            <v>oct</v>
          </cell>
          <cell r="T1609" t="str">
            <v>bonus @ 10%</v>
          </cell>
        </row>
        <row r="1610">
          <cell r="A1610">
            <v>1299</v>
          </cell>
          <cell r="B1610">
            <v>3064</v>
          </cell>
          <cell r="C1610" t="str">
            <v>baf(h)</v>
          </cell>
          <cell r="D1610">
            <v>39363</v>
          </cell>
          <cell r="E1610">
            <v>39366</v>
          </cell>
          <cell r="F1610" t="str">
            <v>s</v>
          </cell>
          <cell r="G1610">
            <v>-7000</v>
          </cell>
          <cell r="H1610">
            <v>62.1</v>
          </cell>
          <cell r="I1610">
            <v>-434700</v>
          </cell>
          <cell r="J1610">
            <v>43.47</v>
          </cell>
          <cell r="K1610">
            <v>-434656.53</v>
          </cell>
          <cell r="L1610">
            <v>0</v>
          </cell>
          <cell r="M1610">
            <v>652.04999999999995</v>
          </cell>
          <cell r="N1610">
            <v>62.1</v>
          </cell>
          <cell r="O1610">
            <v>-434700</v>
          </cell>
          <cell r="P1610">
            <v>-367179.52000000002</v>
          </cell>
          <cell r="Q1610">
            <v>67520.479999999981</v>
          </cell>
          <cell r="R1610" t="str">
            <v>SCS</v>
          </cell>
          <cell r="S1610" t="str">
            <v>OCT</v>
          </cell>
        </row>
        <row r="1611">
          <cell r="A1611">
            <v>1300</v>
          </cell>
          <cell r="B1611">
            <v>3065</v>
          </cell>
          <cell r="C1611" t="str">
            <v>pso(h)</v>
          </cell>
          <cell r="D1611">
            <v>39363</v>
          </cell>
          <cell r="E1611">
            <v>39366</v>
          </cell>
          <cell r="F1611" t="str">
            <v>s</v>
          </cell>
          <cell r="G1611">
            <v>-20000</v>
          </cell>
          <cell r="H1611">
            <v>388</v>
          </cell>
          <cell r="I1611">
            <v>-7760000</v>
          </cell>
          <cell r="J1611">
            <v>776</v>
          </cell>
          <cell r="K1611">
            <v>-7759224</v>
          </cell>
          <cell r="L1611">
            <v>0</v>
          </cell>
          <cell r="M1611">
            <v>7760</v>
          </cell>
          <cell r="N1611">
            <v>388</v>
          </cell>
          <cell r="O1611">
            <v>-7760000</v>
          </cell>
          <cell r="P1611">
            <v>-7457066</v>
          </cell>
          <cell r="Q1611">
            <v>302934</v>
          </cell>
          <cell r="R1611" t="str">
            <v>IFSL</v>
          </cell>
          <cell r="S1611" t="str">
            <v>OCT</v>
          </cell>
        </row>
        <row r="1612">
          <cell r="A1612">
            <v>1301</v>
          </cell>
          <cell r="B1612" t="str">
            <v>3039A</v>
          </cell>
          <cell r="C1612" t="str">
            <v>hblsf</v>
          </cell>
          <cell r="D1612">
            <v>39364</v>
          </cell>
          <cell r="E1612">
            <v>39364</v>
          </cell>
          <cell r="F1612" t="str">
            <v>s</v>
          </cell>
          <cell r="G1612">
            <v>-25000</v>
          </cell>
          <cell r="H1612">
            <v>9.1999999999999993</v>
          </cell>
          <cell r="I1612">
            <v>-2677750</v>
          </cell>
          <cell r="J1612">
            <v>0</v>
          </cell>
          <cell r="K1612">
            <v>-2677750</v>
          </cell>
          <cell r="L1612">
            <v>0</v>
          </cell>
          <cell r="M1612">
            <v>0</v>
          </cell>
          <cell r="N1612">
            <v>107.11</v>
          </cell>
          <cell r="O1612">
            <v>-2677750</v>
          </cell>
          <cell r="P1612">
            <v>-2500000</v>
          </cell>
          <cell r="Q1612">
            <v>177750</v>
          </cell>
          <cell r="R1612" t="str">
            <v>AHL</v>
          </cell>
          <cell r="S1612" t="str">
            <v>OCT</v>
          </cell>
        </row>
        <row r="1613">
          <cell r="A1613">
            <v>1302</v>
          </cell>
          <cell r="B1613">
            <v>3071</v>
          </cell>
          <cell r="C1613" t="str">
            <v>FFBQ(h)</v>
          </cell>
          <cell r="D1613">
            <v>39364</v>
          </cell>
          <cell r="E1613">
            <v>39373</v>
          </cell>
          <cell r="F1613" t="str">
            <v>s</v>
          </cell>
          <cell r="G1613">
            <v>-50000</v>
          </cell>
          <cell r="H1613">
            <v>46.25</v>
          </cell>
          <cell r="I1613">
            <v>-2312500</v>
          </cell>
          <cell r="J1613">
            <v>231.25</v>
          </cell>
          <cell r="K1613">
            <v>-2312268.75</v>
          </cell>
          <cell r="L1613">
            <v>0</v>
          </cell>
          <cell r="M1613">
            <v>2500</v>
          </cell>
          <cell r="N1613">
            <v>46.25</v>
          </cell>
          <cell r="O1613">
            <v>-2312500</v>
          </cell>
          <cell r="P1613">
            <v>-2274600</v>
          </cell>
          <cell r="Q1613">
            <v>37900</v>
          </cell>
          <cell r="R1613" t="str">
            <v>KHJ</v>
          </cell>
          <cell r="S1613" t="str">
            <v>OCT</v>
          </cell>
        </row>
        <row r="1614">
          <cell r="A1614">
            <v>1303</v>
          </cell>
          <cell r="B1614">
            <v>3066</v>
          </cell>
          <cell r="C1614" t="str">
            <v>FFBQ(h)</v>
          </cell>
          <cell r="D1614">
            <v>39364</v>
          </cell>
          <cell r="E1614">
            <v>39373</v>
          </cell>
          <cell r="F1614" t="str">
            <v>s</v>
          </cell>
          <cell r="G1614">
            <v>-100000</v>
          </cell>
          <cell r="H1614">
            <v>46.174999999999997</v>
          </cell>
          <cell r="I1614">
            <v>-4617500</v>
          </cell>
          <cell r="J1614">
            <v>461.75</v>
          </cell>
          <cell r="K1614">
            <v>-4617038.25</v>
          </cell>
          <cell r="L1614">
            <v>0</v>
          </cell>
          <cell r="M1614">
            <v>6926.25</v>
          </cell>
          <cell r="N1614">
            <v>46.174999999999997</v>
          </cell>
          <cell r="O1614">
            <v>-4617500</v>
          </cell>
          <cell r="P1614">
            <v>-4549220</v>
          </cell>
          <cell r="Q1614">
            <v>68280</v>
          </cell>
          <cell r="R1614" t="str">
            <v>scs</v>
          </cell>
          <cell r="S1614" t="str">
            <v>OCT</v>
          </cell>
        </row>
        <row r="1615">
          <cell r="A1615">
            <v>1304</v>
          </cell>
          <cell r="B1615">
            <v>3067</v>
          </cell>
          <cell r="C1615" t="str">
            <v>ogdc(h)</v>
          </cell>
          <cell r="D1615">
            <v>39364</v>
          </cell>
          <cell r="E1615">
            <v>39373</v>
          </cell>
          <cell r="F1615" t="str">
            <v>s</v>
          </cell>
          <cell r="G1615">
            <v>-60300</v>
          </cell>
          <cell r="H1615">
            <v>128.68248756218907</v>
          </cell>
          <cell r="I1615">
            <v>-7759554</v>
          </cell>
          <cell r="J1615">
            <v>775.95540000000005</v>
          </cell>
          <cell r="K1615">
            <v>-7758778.0445999997</v>
          </cell>
          <cell r="L1615">
            <v>0</v>
          </cell>
          <cell r="M1615">
            <v>7760</v>
          </cell>
          <cell r="N1615">
            <v>128.68248756218907</v>
          </cell>
          <cell r="O1615">
            <v>-7759554</v>
          </cell>
          <cell r="P1615">
            <v>-7129781.5499999998</v>
          </cell>
          <cell r="Q1615">
            <v>629772.45000000019</v>
          </cell>
          <cell r="R1615" t="str">
            <v>scs</v>
          </cell>
          <cell r="S1615" t="str">
            <v>OCT</v>
          </cell>
        </row>
        <row r="1616">
          <cell r="A1616">
            <v>1305</v>
          </cell>
          <cell r="B1616" t="str">
            <v>3067a</v>
          </cell>
          <cell r="C1616" t="str">
            <v>ogdc</v>
          </cell>
          <cell r="D1616">
            <v>39364</v>
          </cell>
          <cell r="E1616">
            <v>39373</v>
          </cell>
          <cell r="F1616" t="str">
            <v>s</v>
          </cell>
          <cell r="G1616">
            <v>-800</v>
          </cell>
          <cell r="H1616">
            <v>128.6825</v>
          </cell>
          <cell r="I1616">
            <v>-102946</v>
          </cell>
          <cell r="J1616">
            <v>10.294600000000001</v>
          </cell>
          <cell r="K1616">
            <v>-102935.70540000001</v>
          </cell>
          <cell r="L1616">
            <v>0</v>
          </cell>
          <cell r="M1616">
            <v>102.94</v>
          </cell>
          <cell r="N1616">
            <v>128.6825</v>
          </cell>
          <cell r="O1616">
            <v>-102946</v>
          </cell>
          <cell r="P1616">
            <v>-102289.04</v>
          </cell>
          <cell r="Q1616">
            <v>656.9600000000064</v>
          </cell>
          <cell r="R1616" t="str">
            <v>scs</v>
          </cell>
          <cell r="S1616" t="str">
            <v>OCT</v>
          </cell>
        </row>
        <row r="1617">
          <cell r="A1617">
            <v>1305</v>
          </cell>
          <cell r="B1617">
            <v>3069</v>
          </cell>
          <cell r="C1617" t="str">
            <v>ogdc(h)</v>
          </cell>
          <cell r="D1617">
            <v>39364</v>
          </cell>
          <cell r="E1617">
            <v>39373</v>
          </cell>
          <cell r="F1617" t="str">
            <v>s</v>
          </cell>
          <cell r="G1617">
            <v>-55000</v>
          </cell>
          <cell r="H1617">
            <v>128.88109090909091</v>
          </cell>
          <cell r="I1617">
            <v>-7088460</v>
          </cell>
          <cell r="J1617">
            <v>708.846</v>
          </cell>
          <cell r="K1617">
            <v>-7087751.1540000001</v>
          </cell>
          <cell r="L1617">
            <v>0</v>
          </cell>
          <cell r="M1617">
            <v>7088.46</v>
          </cell>
          <cell r="N1617">
            <v>128.88109090909091</v>
          </cell>
          <cell r="O1617">
            <v>-7088460</v>
          </cell>
          <cell r="P1617">
            <v>-6503117.5</v>
          </cell>
          <cell r="Q1617">
            <v>585342.5</v>
          </cell>
          <cell r="R1617" t="str">
            <v>scs</v>
          </cell>
          <cell r="S1617" t="str">
            <v>OCT</v>
          </cell>
        </row>
        <row r="1618">
          <cell r="A1618">
            <v>1306</v>
          </cell>
          <cell r="B1618">
            <v>3070</v>
          </cell>
          <cell r="C1618" t="str">
            <v>ogdc(h)</v>
          </cell>
          <cell r="D1618">
            <v>39364</v>
          </cell>
          <cell r="E1618">
            <v>39373</v>
          </cell>
          <cell r="F1618" t="str">
            <v>s</v>
          </cell>
          <cell r="G1618">
            <v>-64700</v>
          </cell>
          <cell r="H1618">
            <v>129.23103075734159</v>
          </cell>
          <cell r="I1618">
            <v>-8361247.6900000004</v>
          </cell>
          <cell r="J1618">
            <v>836.12476900000013</v>
          </cell>
          <cell r="K1618">
            <v>-8360411.5652310001</v>
          </cell>
          <cell r="L1618">
            <v>0</v>
          </cell>
          <cell r="M1618">
            <v>8362.25</v>
          </cell>
          <cell r="N1618">
            <v>129.23103075734159</v>
          </cell>
          <cell r="O1618">
            <v>-8361247.6900000004</v>
          </cell>
          <cell r="P1618">
            <v>-7650030.9500000002</v>
          </cell>
          <cell r="Q1618">
            <v>711216.74000000022</v>
          </cell>
          <cell r="R1618" t="str">
            <v xml:space="preserve">ABA </v>
          </cell>
          <cell r="S1618" t="str">
            <v>OCT</v>
          </cell>
        </row>
        <row r="1619">
          <cell r="A1619">
            <v>1307</v>
          </cell>
          <cell r="B1619">
            <v>3073</v>
          </cell>
          <cell r="C1619" t="str">
            <v>bop(h)</v>
          </cell>
          <cell r="D1619">
            <v>39364</v>
          </cell>
          <cell r="E1619">
            <v>39373</v>
          </cell>
          <cell r="F1619" t="str">
            <v>s</v>
          </cell>
          <cell r="G1619">
            <v>-25000</v>
          </cell>
          <cell r="H1619">
            <v>109.25</v>
          </cell>
          <cell r="I1619">
            <v>-2731250</v>
          </cell>
          <cell r="J1619">
            <v>273.125</v>
          </cell>
          <cell r="K1619">
            <v>-2730976.875</v>
          </cell>
          <cell r="L1619">
            <v>0</v>
          </cell>
          <cell r="M1619">
            <v>2731.25</v>
          </cell>
          <cell r="N1619">
            <v>109.25</v>
          </cell>
          <cell r="O1619">
            <v>-2731250</v>
          </cell>
          <cell r="P1619">
            <v>-2427775</v>
          </cell>
          <cell r="Q1619">
            <v>303475</v>
          </cell>
          <cell r="R1619" t="str">
            <v>fne</v>
          </cell>
          <cell r="S1619" t="str">
            <v>OCT</v>
          </cell>
        </row>
        <row r="1620">
          <cell r="A1620">
            <v>1308</v>
          </cell>
          <cell r="B1620">
            <v>3074</v>
          </cell>
          <cell r="C1620" t="str">
            <v>OGDC</v>
          </cell>
          <cell r="D1620">
            <v>39364</v>
          </cell>
          <cell r="E1620">
            <v>39373</v>
          </cell>
          <cell r="F1620" t="str">
            <v>s</v>
          </cell>
          <cell r="G1620">
            <v>-25000</v>
          </cell>
          <cell r="H1620">
            <v>129.75</v>
          </cell>
          <cell r="I1620">
            <v>-3243750</v>
          </cell>
          <cell r="J1620">
            <v>324.375</v>
          </cell>
          <cell r="K1620">
            <v>-3243425.625</v>
          </cell>
          <cell r="L1620">
            <v>0</v>
          </cell>
          <cell r="M1620">
            <v>3244</v>
          </cell>
          <cell r="N1620">
            <v>129.75</v>
          </cell>
          <cell r="O1620">
            <v>-3243750</v>
          </cell>
          <cell r="P1620">
            <v>-3196532.5</v>
          </cell>
          <cell r="Q1620">
            <v>47217.5</v>
          </cell>
          <cell r="R1620" t="str">
            <v>ORIX</v>
          </cell>
          <cell r="S1620" t="str">
            <v>OCT</v>
          </cell>
        </row>
        <row r="1621">
          <cell r="A1621">
            <v>1309</v>
          </cell>
          <cell r="B1621">
            <v>3072</v>
          </cell>
          <cell r="C1621" t="str">
            <v>FFBQ(h)</v>
          </cell>
          <cell r="D1621">
            <v>39364</v>
          </cell>
          <cell r="E1621">
            <v>39373</v>
          </cell>
          <cell r="F1621" t="str">
            <v>s</v>
          </cell>
          <cell r="G1621">
            <v>-50000</v>
          </cell>
          <cell r="H1621">
            <v>46.375</v>
          </cell>
          <cell r="I1621">
            <v>-2318750</v>
          </cell>
          <cell r="J1621">
            <v>231.875</v>
          </cell>
          <cell r="K1621">
            <v>-2318518.125</v>
          </cell>
          <cell r="L1621">
            <v>0</v>
          </cell>
          <cell r="M1621">
            <v>3478.12</v>
          </cell>
          <cell r="N1621">
            <v>46.375</v>
          </cell>
          <cell r="O1621">
            <v>-2318750</v>
          </cell>
          <cell r="P1621">
            <v>-2274610</v>
          </cell>
          <cell r="Q1621">
            <v>44140</v>
          </cell>
          <cell r="R1621" t="str">
            <v>nac</v>
          </cell>
          <cell r="S1621" t="str">
            <v>OCT</v>
          </cell>
        </row>
        <row r="1622">
          <cell r="A1622">
            <v>1310</v>
          </cell>
          <cell r="B1622">
            <v>3075</v>
          </cell>
          <cell r="C1622" t="str">
            <v>nrl(H)</v>
          </cell>
          <cell r="D1622">
            <v>39364</v>
          </cell>
          <cell r="E1622">
            <v>39373</v>
          </cell>
          <cell r="F1622" t="str">
            <v>s</v>
          </cell>
          <cell r="G1622">
            <v>-90200</v>
          </cell>
          <cell r="H1622">
            <v>381.95609756097559</v>
          </cell>
          <cell r="I1622">
            <v>-34452440</v>
          </cell>
          <cell r="J1622">
            <v>3445.2440000000001</v>
          </cell>
          <cell r="K1622">
            <v>-34448994.755999997</v>
          </cell>
          <cell r="L1622">
            <v>0</v>
          </cell>
          <cell r="M1622">
            <v>34453.19</v>
          </cell>
          <cell r="N1622">
            <v>381.95609756097559</v>
          </cell>
          <cell r="O1622">
            <v>-34452440</v>
          </cell>
          <cell r="P1622">
            <v>-30185105.280000001</v>
          </cell>
          <cell r="Q1622">
            <v>4267334.7199999988</v>
          </cell>
          <cell r="R1622" t="str">
            <v>js</v>
          </cell>
          <cell r="S1622" t="str">
            <v>OCT</v>
          </cell>
        </row>
        <row r="1623">
          <cell r="A1623">
            <v>1311</v>
          </cell>
          <cell r="B1623">
            <v>3077</v>
          </cell>
          <cell r="C1623" t="str">
            <v>ppl(h)</v>
          </cell>
          <cell r="D1623">
            <v>39364</v>
          </cell>
          <cell r="E1623">
            <v>39373</v>
          </cell>
          <cell r="F1623" t="str">
            <v>s</v>
          </cell>
          <cell r="G1623">
            <v>-1000000</v>
          </cell>
          <cell r="H1623">
            <v>288.39999999999998</v>
          </cell>
          <cell r="I1623">
            <v>-288400000</v>
          </cell>
          <cell r="J1623">
            <v>0</v>
          </cell>
          <cell r="K1623">
            <v>-288400000</v>
          </cell>
          <cell r="L1623">
            <v>0</v>
          </cell>
          <cell r="M1623">
            <v>0</v>
          </cell>
          <cell r="N1623">
            <v>288.39999999999998</v>
          </cell>
          <cell r="O1623">
            <v>-288400000</v>
          </cell>
          <cell r="P1623">
            <v>-288400000</v>
          </cell>
          <cell r="Q1623">
            <v>0</v>
          </cell>
          <cell r="R1623" t="str">
            <v>moti</v>
          </cell>
          <cell r="S1623" t="str">
            <v>oct</v>
          </cell>
        </row>
        <row r="1624">
          <cell r="A1624">
            <v>1312</v>
          </cell>
          <cell r="B1624">
            <v>3078</v>
          </cell>
          <cell r="C1624" t="str">
            <v>pso(h)</v>
          </cell>
          <cell r="D1624">
            <v>39364</v>
          </cell>
          <cell r="E1624">
            <v>39373</v>
          </cell>
          <cell r="F1624" t="str">
            <v>s</v>
          </cell>
          <cell r="G1624">
            <v>-12700</v>
          </cell>
          <cell r="H1624">
            <v>391</v>
          </cell>
          <cell r="I1624">
            <v>-4965700</v>
          </cell>
          <cell r="J1624">
            <v>496.57000000000005</v>
          </cell>
          <cell r="K1624">
            <v>-4965203.43</v>
          </cell>
          <cell r="L1624">
            <v>0</v>
          </cell>
          <cell r="M1624">
            <v>1270</v>
          </cell>
          <cell r="N1624">
            <v>391</v>
          </cell>
          <cell r="O1624">
            <v>-4965700</v>
          </cell>
          <cell r="P1624">
            <v>-4735236.91</v>
          </cell>
          <cell r="Q1624">
            <v>230463.08999999985</v>
          </cell>
          <cell r="R1624" t="str">
            <v>global</v>
          </cell>
          <cell r="S1624" t="str">
            <v>oct</v>
          </cell>
        </row>
        <row r="1625">
          <cell r="A1625">
            <v>1313</v>
          </cell>
          <cell r="B1625">
            <v>3068</v>
          </cell>
          <cell r="C1625" t="str">
            <v>ogdc(h)</v>
          </cell>
          <cell r="D1625">
            <v>39364</v>
          </cell>
          <cell r="E1625">
            <v>39373</v>
          </cell>
          <cell r="F1625" t="str">
            <v>s</v>
          </cell>
          <cell r="G1625">
            <v>-50000</v>
          </cell>
          <cell r="H1625">
            <v>129.19999999999999</v>
          </cell>
          <cell r="I1625">
            <v>-6460000</v>
          </cell>
          <cell r="J1625">
            <v>646</v>
          </cell>
          <cell r="K1625">
            <v>-6459354</v>
          </cell>
          <cell r="L1625">
            <v>0</v>
          </cell>
          <cell r="M1625">
            <v>6462.5</v>
          </cell>
          <cell r="N1625">
            <v>129.19999999999999</v>
          </cell>
          <cell r="O1625">
            <v>-6460000</v>
          </cell>
          <cell r="P1625">
            <v>-5911925</v>
          </cell>
          <cell r="Q1625">
            <v>548075</v>
          </cell>
          <cell r="R1625" t="str">
            <v>ahcm</v>
          </cell>
          <cell r="S1625" t="str">
            <v>oct</v>
          </cell>
        </row>
        <row r="1626">
          <cell r="A1626">
            <v>1314</v>
          </cell>
          <cell r="B1626">
            <v>3092</v>
          </cell>
          <cell r="C1626" t="str">
            <v>POL(h)</v>
          </cell>
          <cell r="D1626">
            <v>39366</v>
          </cell>
          <cell r="E1626">
            <v>39373</v>
          </cell>
          <cell r="F1626" t="str">
            <v>p</v>
          </cell>
          <cell r="G1626">
            <v>20000</v>
          </cell>
          <cell r="H1626">
            <v>337</v>
          </cell>
          <cell r="I1626">
            <v>6740000</v>
          </cell>
          <cell r="J1626">
            <v>1348</v>
          </cell>
          <cell r="K1626">
            <v>6741348</v>
          </cell>
          <cell r="L1626">
            <v>0</v>
          </cell>
          <cell r="M1626">
            <v>6740</v>
          </cell>
          <cell r="N1626">
            <v>337.40440000000001</v>
          </cell>
          <cell r="O1626">
            <v>6748088</v>
          </cell>
          <cell r="P1626">
            <v>6748088</v>
          </cell>
          <cell r="Q1626">
            <v>0</v>
          </cell>
          <cell r="R1626" t="str">
            <v>global</v>
          </cell>
          <cell r="S1626" t="str">
            <v>oct</v>
          </cell>
        </row>
        <row r="1627">
          <cell r="A1627">
            <v>1315</v>
          </cell>
          <cell r="B1627">
            <v>3096</v>
          </cell>
          <cell r="C1627" t="str">
            <v>FFC(H)</v>
          </cell>
          <cell r="D1627">
            <v>39366</v>
          </cell>
          <cell r="E1627">
            <v>39373</v>
          </cell>
          <cell r="F1627" t="str">
            <v>p</v>
          </cell>
          <cell r="G1627">
            <v>60700</v>
          </cell>
          <cell r="H1627">
            <v>122.89621087314663</v>
          </cell>
          <cell r="I1627">
            <v>7459800</v>
          </cell>
          <cell r="J1627">
            <v>1491.96</v>
          </cell>
          <cell r="K1627">
            <v>7461291.96</v>
          </cell>
          <cell r="L1627">
            <v>0</v>
          </cell>
          <cell r="M1627">
            <v>7434.77</v>
          </cell>
          <cell r="N1627">
            <v>123.04327397034595</v>
          </cell>
          <cell r="O1627">
            <v>7468726.7299999995</v>
          </cell>
          <cell r="P1627">
            <v>7468726.7299999995</v>
          </cell>
          <cell r="Q1627">
            <v>0</v>
          </cell>
          <cell r="R1627" t="str">
            <v>SCS</v>
          </cell>
          <cell r="S1627" t="str">
            <v>oct</v>
          </cell>
        </row>
        <row r="1628">
          <cell r="A1628">
            <v>1316</v>
          </cell>
          <cell r="B1628">
            <v>3095</v>
          </cell>
          <cell r="C1628" t="str">
            <v>FFC(H)</v>
          </cell>
          <cell r="D1628">
            <v>39366</v>
          </cell>
          <cell r="E1628">
            <v>39373</v>
          </cell>
          <cell r="F1628" t="str">
            <v>p</v>
          </cell>
          <cell r="G1628">
            <v>12000</v>
          </cell>
          <cell r="H1628">
            <v>122.5</v>
          </cell>
          <cell r="I1628">
            <v>1470000</v>
          </cell>
          <cell r="J1628">
            <v>294</v>
          </cell>
          <cell r="K1628">
            <v>1470294</v>
          </cell>
          <cell r="L1628">
            <v>0</v>
          </cell>
          <cell r="M1628">
            <v>1470</v>
          </cell>
          <cell r="N1628">
            <v>122.64700000000001</v>
          </cell>
          <cell r="O1628">
            <v>1471764</v>
          </cell>
          <cell r="P1628">
            <v>1471764</v>
          </cell>
          <cell r="Q1628">
            <v>0</v>
          </cell>
          <cell r="R1628" t="str">
            <v>ORIX</v>
          </cell>
          <cell r="S1628" t="str">
            <v>oct</v>
          </cell>
        </row>
        <row r="1629">
          <cell r="A1629">
            <v>1317</v>
          </cell>
          <cell r="B1629">
            <v>3097</v>
          </cell>
          <cell r="C1629" t="str">
            <v>FFC(H)</v>
          </cell>
          <cell r="D1629">
            <v>39366</v>
          </cell>
          <cell r="E1629">
            <v>39373</v>
          </cell>
          <cell r="F1629" t="str">
            <v>p</v>
          </cell>
          <cell r="G1629">
            <v>38300</v>
          </cell>
          <cell r="H1629">
            <v>122.67232375979113</v>
          </cell>
          <cell r="I1629">
            <v>4698350</v>
          </cell>
          <cell r="J1629">
            <v>939.67000000000007</v>
          </cell>
          <cell r="K1629">
            <v>4699289.67</v>
          </cell>
          <cell r="L1629">
            <v>0</v>
          </cell>
          <cell r="M1629">
            <v>4698.3500000000004</v>
          </cell>
          <cell r="N1629">
            <v>122.81953054830286</v>
          </cell>
          <cell r="O1629">
            <v>4703988.0199999996</v>
          </cell>
          <cell r="P1629">
            <v>4703988.0199999996</v>
          </cell>
          <cell r="Q1629">
            <v>0</v>
          </cell>
          <cell r="R1629" t="str">
            <v>KHJ</v>
          </cell>
          <cell r="S1629" t="str">
            <v>oct</v>
          </cell>
        </row>
        <row r="1630">
          <cell r="A1630">
            <v>1318</v>
          </cell>
          <cell r="B1630">
            <v>3094</v>
          </cell>
          <cell r="C1630" t="str">
            <v>FFC(H)</v>
          </cell>
          <cell r="D1630">
            <v>39366</v>
          </cell>
          <cell r="E1630">
            <v>39373</v>
          </cell>
          <cell r="F1630" t="str">
            <v>p</v>
          </cell>
          <cell r="G1630">
            <v>25000</v>
          </cell>
          <cell r="H1630">
            <v>122.45</v>
          </cell>
          <cell r="I1630">
            <v>3061250</v>
          </cell>
          <cell r="J1630">
            <v>612.25</v>
          </cell>
          <cell r="K1630">
            <v>3061862.25</v>
          </cell>
          <cell r="L1630">
            <v>0</v>
          </cell>
          <cell r="M1630">
            <v>3062.5</v>
          </cell>
          <cell r="N1630">
            <v>122.59699000000001</v>
          </cell>
          <cell r="O1630">
            <v>3064924.75</v>
          </cell>
          <cell r="P1630">
            <v>3064924.75</v>
          </cell>
          <cell r="Q1630">
            <v>0</v>
          </cell>
          <cell r="R1630" t="str">
            <v>JS</v>
          </cell>
          <cell r="S1630" t="str">
            <v>oct</v>
          </cell>
        </row>
        <row r="1631">
          <cell r="A1631">
            <v>1319</v>
          </cell>
          <cell r="B1631">
            <v>3093</v>
          </cell>
          <cell r="C1631" t="str">
            <v>AKBL(H)</v>
          </cell>
          <cell r="D1631">
            <v>39366</v>
          </cell>
          <cell r="E1631">
            <v>39373</v>
          </cell>
          <cell r="F1631" t="str">
            <v>p</v>
          </cell>
          <cell r="G1631">
            <v>50000</v>
          </cell>
          <cell r="H1631">
            <v>102.5</v>
          </cell>
          <cell r="I1631">
            <v>5125000</v>
          </cell>
          <cell r="J1631">
            <v>1025</v>
          </cell>
          <cell r="K1631">
            <v>5126025</v>
          </cell>
          <cell r="L1631">
            <v>0</v>
          </cell>
          <cell r="M1631">
            <v>5125</v>
          </cell>
          <cell r="N1631">
            <v>102.623</v>
          </cell>
          <cell r="O1631">
            <v>5131150</v>
          </cell>
          <cell r="P1631">
            <v>5131150</v>
          </cell>
          <cell r="Q1631">
            <v>0</v>
          </cell>
          <cell r="R1631" t="str">
            <v>orix</v>
          </cell>
          <cell r="S1631" t="str">
            <v>oct</v>
          </cell>
        </row>
        <row r="1632">
          <cell r="A1632">
            <v>1320</v>
          </cell>
          <cell r="B1632">
            <v>3079</v>
          </cell>
          <cell r="C1632" t="str">
            <v>POL(h)</v>
          </cell>
          <cell r="D1632">
            <v>39366</v>
          </cell>
          <cell r="E1632">
            <v>39373</v>
          </cell>
          <cell r="F1632" t="str">
            <v>s</v>
          </cell>
          <cell r="G1632">
            <v>-20000</v>
          </cell>
          <cell r="H1632">
            <v>339.5</v>
          </cell>
          <cell r="I1632">
            <v>-6790000</v>
          </cell>
          <cell r="J1632">
            <v>679</v>
          </cell>
          <cell r="K1632">
            <v>-6789321</v>
          </cell>
          <cell r="L1632">
            <v>0</v>
          </cell>
          <cell r="M1632">
            <v>0</v>
          </cell>
          <cell r="N1632">
            <v>339.5</v>
          </cell>
          <cell r="O1632">
            <v>-6790000</v>
          </cell>
          <cell r="P1632">
            <v>-6451622</v>
          </cell>
          <cell r="Q1632">
            <v>338378</v>
          </cell>
          <cell r="R1632" t="str">
            <v>GLOBAL</v>
          </cell>
          <cell r="S1632" t="str">
            <v>oct</v>
          </cell>
        </row>
        <row r="1633">
          <cell r="A1633">
            <v>1321</v>
          </cell>
          <cell r="B1633">
            <v>3080</v>
          </cell>
          <cell r="C1633" t="str">
            <v>PSO(h)</v>
          </cell>
          <cell r="D1633">
            <v>39366</v>
          </cell>
          <cell r="E1633">
            <v>39373</v>
          </cell>
          <cell r="F1633" t="str">
            <v>s</v>
          </cell>
          <cell r="G1633">
            <v>-35000</v>
          </cell>
          <cell r="H1633">
            <v>385.36285714285714</v>
          </cell>
          <cell r="I1633">
            <v>-13487700</v>
          </cell>
          <cell r="J1633">
            <v>1348.77</v>
          </cell>
          <cell r="K1633">
            <v>-13486351.23</v>
          </cell>
          <cell r="L1633">
            <v>0</v>
          </cell>
          <cell r="M1633">
            <v>13778.52</v>
          </cell>
          <cell r="N1633">
            <v>385.36285714285714</v>
          </cell>
          <cell r="O1633">
            <v>-13487700</v>
          </cell>
          <cell r="P1633">
            <v>-13049865.5</v>
          </cell>
          <cell r="Q1633">
            <v>437834.5</v>
          </cell>
          <cell r="R1633" t="str">
            <v>FOUNDATION</v>
          </cell>
          <cell r="S1633" t="str">
            <v>oct</v>
          </cell>
        </row>
        <row r="1634">
          <cell r="A1634">
            <v>1322</v>
          </cell>
          <cell r="B1634">
            <v>3083</v>
          </cell>
          <cell r="C1634" t="str">
            <v>PSO(h)</v>
          </cell>
          <cell r="D1634">
            <v>39366</v>
          </cell>
          <cell r="E1634">
            <v>39373</v>
          </cell>
          <cell r="F1634" t="str">
            <v>s</v>
          </cell>
          <cell r="G1634">
            <v>-20000</v>
          </cell>
          <cell r="H1634">
            <v>387</v>
          </cell>
          <cell r="I1634">
            <v>-7740000</v>
          </cell>
          <cell r="J1634">
            <v>774</v>
          </cell>
          <cell r="K1634">
            <v>-7739226</v>
          </cell>
          <cell r="L1634">
            <v>0</v>
          </cell>
          <cell r="M1634">
            <v>7740</v>
          </cell>
          <cell r="N1634">
            <v>387</v>
          </cell>
          <cell r="O1634">
            <v>-7740000</v>
          </cell>
          <cell r="P1634">
            <v>-7457066</v>
          </cell>
          <cell r="Q1634">
            <v>282934</v>
          </cell>
          <cell r="R1634" t="str">
            <v>GROWTH</v>
          </cell>
          <cell r="S1634" t="str">
            <v>oct</v>
          </cell>
        </row>
        <row r="1635">
          <cell r="A1635">
            <v>1323</v>
          </cell>
          <cell r="B1635">
            <v>3084</v>
          </cell>
          <cell r="C1635" t="str">
            <v>PSO(h)</v>
          </cell>
          <cell r="D1635">
            <v>39366</v>
          </cell>
          <cell r="E1635">
            <v>39373</v>
          </cell>
          <cell r="F1635" t="str">
            <v>s</v>
          </cell>
          <cell r="G1635">
            <v>-18000</v>
          </cell>
          <cell r="H1635">
            <v>385.44444444444446</v>
          </cell>
          <cell r="I1635">
            <v>-6938000</v>
          </cell>
          <cell r="J1635">
            <v>693.80000000000007</v>
          </cell>
          <cell r="K1635">
            <v>-6937306.2000000002</v>
          </cell>
          <cell r="L1635">
            <v>0</v>
          </cell>
          <cell r="M1635">
            <v>6938</v>
          </cell>
          <cell r="N1635">
            <v>385.44444444444446</v>
          </cell>
          <cell r="O1635">
            <v>-6938000</v>
          </cell>
          <cell r="P1635">
            <v>-6711359.3999999994</v>
          </cell>
          <cell r="Q1635">
            <v>226640.60000000056</v>
          </cell>
          <cell r="R1635" t="str">
            <v>TAURUS</v>
          </cell>
          <cell r="S1635" t="str">
            <v>oct</v>
          </cell>
        </row>
        <row r="1636">
          <cell r="A1636">
            <v>1324</v>
          </cell>
          <cell r="B1636">
            <v>3082</v>
          </cell>
          <cell r="C1636" t="str">
            <v>PSO(h)</v>
          </cell>
          <cell r="D1636">
            <v>39366</v>
          </cell>
          <cell r="E1636">
            <v>39373</v>
          </cell>
          <cell r="F1636" t="str">
            <v>s</v>
          </cell>
          <cell r="G1636">
            <v>-20000</v>
          </cell>
          <cell r="H1636">
            <v>385.02</v>
          </cell>
          <cell r="I1636">
            <v>-7700400</v>
          </cell>
          <cell r="J1636">
            <v>770.04000000000008</v>
          </cell>
          <cell r="K1636">
            <v>-7699629.96</v>
          </cell>
          <cell r="L1636">
            <v>0</v>
          </cell>
          <cell r="M1636">
            <v>7700.4</v>
          </cell>
          <cell r="N1636">
            <v>385.02</v>
          </cell>
          <cell r="O1636">
            <v>-7700400</v>
          </cell>
          <cell r="P1636">
            <v>-7457066</v>
          </cell>
          <cell r="Q1636">
            <v>243334</v>
          </cell>
          <cell r="R1636" t="str">
            <v>fcel</v>
          </cell>
          <cell r="S1636" t="str">
            <v>oct</v>
          </cell>
        </row>
        <row r="1637">
          <cell r="A1637">
            <v>1325</v>
          </cell>
          <cell r="B1637">
            <v>3081</v>
          </cell>
          <cell r="C1637" t="str">
            <v>PSO(h)</v>
          </cell>
          <cell r="D1637">
            <v>39366</v>
          </cell>
          <cell r="E1637">
            <v>39373</v>
          </cell>
          <cell r="F1637" t="str">
            <v>s</v>
          </cell>
          <cell r="G1637">
            <v>-20000</v>
          </cell>
          <cell r="H1637">
            <v>389</v>
          </cell>
          <cell r="I1637">
            <v>-7780000</v>
          </cell>
          <cell r="J1637">
            <v>778</v>
          </cell>
          <cell r="K1637">
            <v>-7779222</v>
          </cell>
          <cell r="L1637">
            <v>0</v>
          </cell>
          <cell r="M1637">
            <v>7780</v>
          </cell>
          <cell r="N1637">
            <v>389</v>
          </cell>
          <cell r="O1637">
            <v>-7780000</v>
          </cell>
          <cell r="P1637">
            <v>-7457066</v>
          </cell>
          <cell r="Q1637">
            <v>322934</v>
          </cell>
          <cell r="R1637" t="str">
            <v>FNE</v>
          </cell>
          <cell r="S1637" t="str">
            <v>oct</v>
          </cell>
        </row>
        <row r="1638">
          <cell r="A1638">
            <v>1326</v>
          </cell>
          <cell r="B1638">
            <v>3090</v>
          </cell>
          <cell r="C1638" t="str">
            <v>OGDC</v>
          </cell>
          <cell r="D1638">
            <v>39366</v>
          </cell>
          <cell r="E1638">
            <v>39373</v>
          </cell>
          <cell r="F1638" t="str">
            <v>s</v>
          </cell>
          <cell r="G1638">
            <v>-100000</v>
          </cell>
          <cell r="H1638">
            <v>129.10499999999999</v>
          </cell>
          <cell r="I1638">
            <v>-12910500</v>
          </cell>
          <cell r="J1638">
            <v>1291.05</v>
          </cell>
          <cell r="K1638">
            <v>-12909208.949999999</v>
          </cell>
          <cell r="L1638">
            <v>0</v>
          </cell>
          <cell r="M1638">
            <v>25821</v>
          </cell>
          <cell r="N1638">
            <v>129.10499999999999</v>
          </cell>
          <cell r="O1638">
            <v>-12910500</v>
          </cell>
          <cell r="P1638">
            <v>-12786130</v>
          </cell>
          <cell r="Q1638">
            <v>124370</v>
          </cell>
          <cell r="R1638" t="str">
            <v>ahl</v>
          </cell>
          <cell r="S1638" t="str">
            <v>oct</v>
          </cell>
        </row>
        <row r="1639">
          <cell r="A1639">
            <v>1327</v>
          </cell>
          <cell r="B1639">
            <v>3088</v>
          </cell>
          <cell r="C1639" t="str">
            <v>OGDC</v>
          </cell>
          <cell r="D1639">
            <v>39366</v>
          </cell>
          <cell r="E1639">
            <v>39373</v>
          </cell>
          <cell r="F1639" t="str">
            <v>s</v>
          </cell>
          <cell r="G1639">
            <v>-72900</v>
          </cell>
          <cell r="H1639">
            <v>129.64859396433471</v>
          </cell>
          <cell r="I1639">
            <v>-9451382.5</v>
          </cell>
          <cell r="J1639">
            <v>945.13825000000008</v>
          </cell>
          <cell r="K1639">
            <v>-9450437.3617499992</v>
          </cell>
          <cell r="L1639">
            <v>0</v>
          </cell>
          <cell r="M1639">
            <v>9451.3799999999992</v>
          </cell>
          <cell r="N1639">
            <v>129.64859396433471</v>
          </cell>
          <cell r="O1639">
            <v>-9451382.5</v>
          </cell>
          <cell r="P1639">
            <v>-9321088.7699999996</v>
          </cell>
          <cell r="Q1639">
            <v>130293.73000000045</v>
          </cell>
          <cell r="R1639" t="str">
            <v xml:space="preserve">ABA </v>
          </cell>
          <cell r="S1639" t="str">
            <v>oct</v>
          </cell>
        </row>
        <row r="1640">
          <cell r="A1640">
            <v>1328</v>
          </cell>
          <cell r="B1640">
            <v>3089</v>
          </cell>
          <cell r="C1640" t="str">
            <v>OGDC</v>
          </cell>
          <cell r="D1640">
            <v>39366</v>
          </cell>
          <cell r="E1640">
            <v>39373</v>
          </cell>
          <cell r="F1640" t="str">
            <v>s</v>
          </cell>
          <cell r="G1640">
            <v>-25000</v>
          </cell>
          <cell r="H1640">
            <v>129.5</v>
          </cell>
          <cell r="I1640">
            <v>-3237500</v>
          </cell>
          <cell r="J1640">
            <v>323.75</v>
          </cell>
          <cell r="K1640">
            <v>-3237176.25</v>
          </cell>
          <cell r="L1640">
            <v>0</v>
          </cell>
          <cell r="M1640">
            <v>3237.5</v>
          </cell>
          <cell r="N1640">
            <v>129.5</v>
          </cell>
          <cell r="O1640">
            <v>-3237500</v>
          </cell>
          <cell r="P1640">
            <v>-3196532.5</v>
          </cell>
          <cell r="Q1640">
            <v>40967.5</v>
          </cell>
          <cell r="R1640" t="str">
            <v>atlas</v>
          </cell>
          <cell r="S1640" t="str">
            <v>oct</v>
          </cell>
        </row>
        <row r="1641">
          <cell r="A1641">
            <v>1329</v>
          </cell>
          <cell r="B1641">
            <v>3091</v>
          </cell>
          <cell r="C1641" t="str">
            <v>OGDC</v>
          </cell>
          <cell r="D1641">
            <v>39366</v>
          </cell>
          <cell r="E1641">
            <v>39373</v>
          </cell>
          <cell r="F1641" t="str">
            <v>s</v>
          </cell>
          <cell r="G1641">
            <v>-50000</v>
          </cell>
          <cell r="H1641">
            <v>129.27850000000001</v>
          </cell>
          <cell r="I1641">
            <v>-6463925</v>
          </cell>
          <cell r="J1641">
            <v>646.39250000000004</v>
          </cell>
          <cell r="K1641">
            <v>-6463278.6074999999</v>
          </cell>
          <cell r="L1641">
            <v>0</v>
          </cell>
          <cell r="M1641">
            <v>6463.92</v>
          </cell>
          <cell r="N1641">
            <v>129.27850000000001</v>
          </cell>
          <cell r="O1641">
            <v>-6463925</v>
          </cell>
          <cell r="P1641">
            <v>-6393065</v>
          </cell>
          <cell r="Q1641">
            <v>70860</v>
          </cell>
          <cell r="R1641" t="str">
            <v>live</v>
          </cell>
          <cell r="S1641" t="str">
            <v>oct</v>
          </cell>
        </row>
        <row r="1642">
          <cell r="A1642">
            <v>1330</v>
          </cell>
          <cell r="B1642">
            <v>3085</v>
          </cell>
          <cell r="C1642" t="str">
            <v>FFBQ</v>
          </cell>
          <cell r="D1642">
            <v>39366</v>
          </cell>
          <cell r="E1642">
            <v>39373</v>
          </cell>
          <cell r="F1642" t="str">
            <v>s</v>
          </cell>
          <cell r="G1642">
            <v>-45500</v>
          </cell>
          <cell r="H1642">
            <v>46.933516483516485</v>
          </cell>
          <cell r="I1642">
            <v>-2135475</v>
          </cell>
          <cell r="J1642">
            <v>213.54750000000001</v>
          </cell>
          <cell r="K1642">
            <v>-2135261.4525000001</v>
          </cell>
          <cell r="L1642">
            <v>0</v>
          </cell>
          <cell r="M1642">
            <v>2275</v>
          </cell>
          <cell r="N1642">
            <v>46.933516483516485</v>
          </cell>
          <cell r="O1642">
            <v>-2135475</v>
          </cell>
          <cell r="P1642">
            <v>-2069885.9999999998</v>
          </cell>
          <cell r="Q1642">
            <v>65589.000000000233</v>
          </cell>
          <cell r="R1642" t="str">
            <v>KHJ</v>
          </cell>
          <cell r="S1642" t="str">
            <v>oct</v>
          </cell>
        </row>
        <row r="1643">
          <cell r="A1643">
            <v>1331</v>
          </cell>
          <cell r="B1643">
            <v>3086</v>
          </cell>
          <cell r="C1643" t="str">
            <v>FFBQ</v>
          </cell>
          <cell r="D1643">
            <v>39366</v>
          </cell>
          <cell r="E1643">
            <v>39373</v>
          </cell>
          <cell r="F1643" t="str">
            <v>s</v>
          </cell>
          <cell r="G1643">
            <v>-83000</v>
          </cell>
          <cell r="H1643">
            <v>47.140963855421688</v>
          </cell>
          <cell r="I1643">
            <v>-3912700</v>
          </cell>
          <cell r="J1643">
            <v>391.27000000000004</v>
          </cell>
          <cell r="K1643">
            <v>-3912308.73</v>
          </cell>
          <cell r="L1643">
            <v>0</v>
          </cell>
          <cell r="M1643">
            <v>5919.19</v>
          </cell>
          <cell r="N1643">
            <v>47.140963855421688</v>
          </cell>
          <cell r="O1643">
            <v>-3912700</v>
          </cell>
          <cell r="P1643">
            <v>-3775836</v>
          </cell>
          <cell r="Q1643">
            <v>136864</v>
          </cell>
          <cell r="R1643" t="str">
            <v>SCS</v>
          </cell>
          <cell r="S1643" t="str">
            <v>oct</v>
          </cell>
        </row>
        <row r="1644">
          <cell r="A1644">
            <v>1332</v>
          </cell>
          <cell r="B1644">
            <v>3087</v>
          </cell>
          <cell r="C1644" t="str">
            <v>FFBQ</v>
          </cell>
          <cell r="D1644">
            <v>39366</v>
          </cell>
          <cell r="E1644">
            <v>39373</v>
          </cell>
          <cell r="F1644" t="str">
            <v>s</v>
          </cell>
          <cell r="G1644">
            <v>-71500</v>
          </cell>
          <cell r="H1644">
            <v>46.998951048951049</v>
          </cell>
          <cell r="I1644">
            <v>-3360425</v>
          </cell>
          <cell r="J1644">
            <v>336.04250000000002</v>
          </cell>
          <cell r="K1644">
            <v>-3360088.9575</v>
          </cell>
          <cell r="L1644">
            <v>0</v>
          </cell>
          <cell r="M1644">
            <v>5040</v>
          </cell>
          <cell r="N1644">
            <v>46.998951048951049</v>
          </cell>
          <cell r="O1644">
            <v>-3360425</v>
          </cell>
          <cell r="P1644">
            <v>-3252678</v>
          </cell>
          <cell r="Q1644">
            <v>107747</v>
          </cell>
          <cell r="R1644" t="str">
            <v>ICAP</v>
          </cell>
          <cell r="S1644" t="str">
            <v>oct</v>
          </cell>
        </row>
        <row r="1645">
          <cell r="A1645">
            <v>1333</v>
          </cell>
          <cell r="B1645">
            <v>3106</v>
          </cell>
          <cell r="C1645" t="str">
            <v>FFBQ</v>
          </cell>
          <cell r="D1645">
            <v>39372</v>
          </cell>
          <cell r="E1645">
            <v>39374</v>
          </cell>
          <cell r="F1645" t="str">
            <v>s</v>
          </cell>
          <cell r="G1645">
            <v>-50000</v>
          </cell>
          <cell r="H1645">
            <v>46.9</v>
          </cell>
          <cell r="I1645">
            <v>-2345000</v>
          </cell>
          <cell r="J1645">
            <v>234.5</v>
          </cell>
          <cell r="K1645">
            <v>-2344765.5</v>
          </cell>
          <cell r="L1645">
            <v>0</v>
          </cell>
          <cell r="M1645">
            <v>3517.5</v>
          </cell>
          <cell r="N1645">
            <v>46.9</v>
          </cell>
          <cell r="O1645">
            <v>-2345000</v>
          </cell>
          <cell r="P1645">
            <v>-2274605</v>
          </cell>
          <cell r="Q1645">
            <v>70395</v>
          </cell>
          <cell r="R1645" t="str">
            <v>GROWTH</v>
          </cell>
          <cell r="S1645" t="str">
            <v>oct</v>
          </cell>
        </row>
        <row r="1646">
          <cell r="A1646">
            <v>1334</v>
          </cell>
          <cell r="B1646">
            <v>3116</v>
          </cell>
          <cell r="C1646" t="str">
            <v>FFBQ</v>
          </cell>
          <cell r="D1646">
            <v>39372</v>
          </cell>
          <cell r="E1646">
            <v>39374</v>
          </cell>
          <cell r="F1646" t="str">
            <v>s</v>
          </cell>
          <cell r="G1646">
            <v>-50000</v>
          </cell>
          <cell r="H1646">
            <v>47</v>
          </cell>
          <cell r="I1646">
            <v>-2350000</v>
          </cell>
          <cell r="J1646">
            <v>235</v>
          </cell>
          <cell r="K1646">
            <v>-2349765</v>
          </cell>
          <cell r="L1646">
            <v>0</v>
          </cell>
          <cell r="M1646">
            <v>3525</v>
          </cell>
          <cell r="N1646">
            <v>47</v>
          </cell>
          <cell r="O1646">
            <v>-2350000</v>
          </cell>
          <cell r="P1646">
            <v>-2274605</v>
          </cell>
          <cell r="Q1646">
            <v>75395</v>
          </cell>
          <cell r="R1646" t="str">
            <v>fcel</v>
          </cell>
          <cell r="S1646" t="str">
            <v>oct</v>
          </cell>
        </row>
        <row r="1647">
          <cell r="A1647">
            <v>1335</v>
          </cell>
          <cell r="B1647">
            <v>3115</v>
          </cell>
          <cell r="C1647" t="str">
            <v>FFBQ</v>
          </cell>
          <cell r="D1647">
            <v>39372</v>
          </cell>
          <cell r="E1647">
            <v>39374</v>
          </cell>
          <cell r="F1647" t="str">
            <v>s</v>
          </cell>
          <cell r="G1647">
            <v>-50000</v>
          </cell>
          <cell r="H1647">
            <v>46.65</v>
          </cell>
          <cell r="I1647">
            <v>-2332500</v>
          </cell>
          <cell r="J1647">
            <v>233.25</v>
          </cell>
          <cell r="K1647">
            <v>-2332266.75</v>
          </cell>
          <cell r="L1647">
            <v>0</v>
          </cell>
          <cell r="M1647">
            <v>3500</v>
          </cell>
          <cell r="N1647">
            <v>46.65</v>
          </cell>
          <cell r="O1647">
            <v>-2332500</v>
          </cell>
          <cell r="P1647">
            <v>-2274605</v>
          </cell>
          <cell r="Q1647">
            <v>57895</v>
          </cell>
          <cell r="R1647" t="str">
            <v>TAURUS</v>
          </cell>
          <cell r="S1647" t="str">
            <v>oct</v>
          </cell>
        </row>
        <row r="1648">
          <cell r="A1648">
            <v>1336</v>
          </cell>
          <cell r="B1648">
            <v>3111</v>
          </cell>
          <cell r="C1648" t="str">
            <v>FFBQ</v>
          </cell>
          <cell r="D1648">
            <v>39372</v>
          </cell>
          <cell r="E1648">
            <v>39374</v>
          </cell>
          <cell r="F1648" t="str">
            <v>s</v>
          </cell>
          <cell r="G1648">
            <v>-25000</v>
          </cell>
          <cell r="H1648">
            <v>47</v>
          </cell>
          <cell r="I1648">
            <v>-1175000</v>
          </cell>
          <cell r="J1648">
            <v>117.5</v>
          </cell>
          <cell r="K1648">
            <v>-1174882.5</v>
          </cell>
          <cell r="L1648">
            <v>0</v>
          </cell>
          <cell r="M1648">
            <v>1175</v>
          </cell>
          <cell r="N1648">
            <v>47</v>
          </cell>
          <cell r="O1648">
            <v>-1175000</v>
          </cell>
          <cell r="P1648">
            <v>-1137302.5</v>
          </cell>
          <cell r="Q1648">
            <v>37697.5</v>
          </cell>
          <cell r="R1648" t="str">
            <v>js</v>
          </cell>
          <cell r="S1648" t="str">
            <v>oct</v>
          </cell>
        </row>
        <row r="1649">
          <cell r="A1649">
            <v>1337</v>
          </cell>
          <cell r="B1649">
            <v>3101</v>
          </cell>
          <cell r="C1649" t="str">
            <v>FFBQ</v>
          </cell>
          <cell r="D1649">
            <v>39372</v>
          </cell>
          <cell r="E1649">
            <v>39374</v>
          </cell>
          <cell r="F1649" t="str">
            <v>s</v>
          </cell>
          <cell r="G1649">
            <v>-50000</v>
          </cell>
          <cell r="H1649">
            <v>46.9</v>
          </cell>
          <cell r="I1649">
            <v>-2345000</v>
          </cell>
          <cell r="J1649">
            <v>234.5</v>
          </cell>
          <cell r="K1649">
            <v>-2344765.5</v>
          </cell>
          <cell r="L1649">
            <v>0</v>
          </cell>
          <cell r="M1649">
            <v>3520</v>
          </cell>
          <cell r="N1649">
            <v>46.9</v>
          </cell>
          <cell r="O1649">
            <v>-2345000</v>
          </cell>
          <cell r="P1649">
            <v>-2274605</v>
          </cell>
          <cell r="Q1649">
            <v>70395</v>
          </cell>
          <cell r="R1649" t="str">
            <v>gsl</v>
          </cell>
          <cell r="S1649" t="str">
            <v>oct</v>
          </cell>
        </row>
        <row r="1650">
          <cell r="A1650">
            <v>1338</v>
          </cell>
          <cell r="B1650">
            <v>3112</v>
          </cell>
          <cell r="C1650" t="str">
            <v>FFBQ</v>
          </cell>
          <cell r="D1650">
            <v>39372</v>
          </cell>
          <cell r="E1650">
            <v>39374</v>
          </cell>
          <cell r="F1650" t="str">
            <v>s</v>
          </cell>
          <cell r="G1650">
            <v>-150000</v>
          </cell>
          <cell r="H1650">
            <v>46.7</v>
          </cell>
          <cell r="I1650">
            <v>-7005000</v>
          </cell>
          <cell r="J1650">
            <v>700.5</v>
          </cell>
          <cell r="K1650">
            <v>-7004299.5</v>
          </cell>
          <cell r="L1650">
            <v>0</v>
          </cell>
          <cell r="M1650">
            <v>14010</v>
          </cell>
          <cell r="N1650">
            <v>46.7</v>
          </cell>
          <cell r="O1650">
            <v>-7005000</v>
          </cell>
          <cell r="P1650">
            <v>-6823815</v>
          </cell>
          <cell r="Q1650">
            <v>181185</v>
          </cell>
          <cell r="R1650" t="str">
            <v>ahl</v>
          </cell>
          <cell r="S1650" t="str">
            <v>oct</v>
          </cell>
        </row>
        <row r="1651">
          <cell r="A1651">
            <v>1339</v>
          </cell>
          <cell r="B1651">
            <v>3102</v>
          </cell>
          <cell r="C1651" t="str">
            <v>FFBQ</v>
          </cell>
          <cell r="D1651">
            <v>39372</v>
          </cell>
          <cell r="E1651">
            <v>39374</v>
          </cell>
          <cell r="F1651" t="str">
            <v>s</v>
          </cell>
          <cell r="G1651">
            <v>-50000</v>
          </cell>
          <cell r="H1651">
            <v>46.95</v>
          </cell>
          <cell r="I1651">
            <v>-2347500</v>
          </cell>
          <cell r="J1651">
            <v>234.75</v>
          </cell>
          <cell r="K1651">
            <v>-2347265.25</v>
          </cell>
          <cell r="L1651">
            <v>0</v>
          </cell>
          <cell r="M1651">
            <v>3520</v>
          </cell>
          <cell r="N1651">
            <v>46.95</v>
          </cell>
          <cell r="O1651">
            <v>-2347500</v>
          </cell>
          <cell r="P1651">
            <v>-2274605</v>
          </cell>
          <cell r="Q1651">
            <v>72895</v>
          </cell>
          <cell r="R1651" t="str">
            <v>atlas</v>
          </cell>
          <cell r="S1651" t="str">
            <v>oct</v>
          </cell>
        </row>
        <row r="1652">
          <cell r="A1652">
            <v>1340</v>
          </cell>
          <cell r="B1652">
            <v>3109</v>
          </cell>
          <cell r="C1652" t="str">
            <v>FFBQ</v>
          </cell>
          <cell r="D1652">
            <v>39372</v>
          </cell>
          <cell r="E1652">
            <v>39374</v>
          </cell>
          <cell r="F1652" t="str">
            <v>s</v>
          </cell>
          <cell r="G1652">
            <v>-125000</v>
          </cell>
          <cell r="H1652">
            <v>47.27</v>
          </cell>
          <cell r="I1652">
            <v>-5908750</v>
          </cell>
          <cell r="J1652">
            <v>590.875</v>
          </cell>
          <cell r="K1652">
            <v>-5908159.125</v>
          </cell>
          <cell r="L1652">
            <v>0</v>
          </cell>
          <cell r="M1652">
            <v>8863.5</v>
          </cell>
          <cell r="N1652">
            <v>47.27</v>
          </cell>
          <cell r="O1652">
            <v>-5908750</v>
          </cell>
          <cell r="P1652">
            <v>-5686512.5</v>
          </cell>
          <cell r="Q1652">
            <v>222237.5</v>
          </cell>
          <cell r="R1652" t="str">
            <v>scs</v>
          </cell>
          <cell r="S1652" t="str">
            <v>oct</v>
          </cell>
        </row>
        <row r="1653">
          <cell r="A1653">
            <v>1341</v>
          </cell>
          <cell r="B1653">
            <v>3108</v>
          </cell>
          <cell r="C1653" t="str">
            <v>ogdc</v>
          </cell>
          <cell r="D1653">
            <v>39372</v>
          </cell>
          <cell r="E1653">
            <v>39374</v>
          </cell>
          <cell r="F1653" t="str">
            <v>s</v>
          </cell>
          <cell r="G1653">
            <v>-50200</v>
          </cell>
          <cell r="H1653">
            <v>132.04890438247011</v>
          </cell>
          <cell r="I1653">
            <v>-6628855</v>
          </cell>
          <cell r="J1653">
            <v>662.88549999999998</v>
          </cell>
          <cell r="K1653">
            <v>-6628192.1145000001</v>
          </cell>
          <cell r="L1653">
            <v>0</v>
          </cell>
          <cell r="M1653">
            <v>13257.71</v>
          </cell>
          <cell r="N1653">
            <v>132.04890438247011</v>
          </cell>
          <cell r="O1653">
            <v>-6628855</v>
          </cell>
          <cell r="P1653">
            <v>-6418637.2599999998</v>
          </cell>
          <cell r="Q1653">
            <v>210217.74000000022</v>
          </cell>
          <cell r="R1653" t="str">
            <v>ahl</v>
          </cell>
          <cell r="S1653" t="str">
            <v>oct</v>
          </cell>
        </row>
        <row r="1654">
          <cell r="A1654">
            <v>1342</v>
          </cell>
          <cell r="B1654">
            <v>3104</v>
          </cell>
          <cell r="C1654" t="str">
            <v>ogdc</v>
          </cell>
          <cell r="D1654">
            <v>39372</v>
          </cell>
          <cell r="E1654">
            <v>39374</v>
          </cell>
          <cell r="F1654" t="str">
            <v>s</v>
          </cell>
          <cell r="G1654">
            <v>-35000</v>
          </cell>
          <cell r="H1654">
            <v>132.54285714285714</v>
          </cell>
          <cell r="I1654">
            <v>-4639000</v>
          </cell>
          <cell r="J1654">
            <v>463.90000000000003</v>
          </cell>
          <cell r="K1654">
            <v>-4638536.0999999996</v>
          </cell>
          <cell r="L1654">
            <v>0</v>
          </cell>
          <cell r="M1654">
            <v>4639</v>
          </cell>
          <cell r="N1654">
            <v>132.54285714285714</v>
          </cell>
          <cell r="O1654">
            <v>-4639000</v>
          </cell>
          <cell r="P1654">
            <v>-4475145.5</v>
          </cell>
          <cell r="Q1654">
            <v>163854.5</v>
          </cell>
          <cell r="R1654" t="str">
            <v>GROWTH</v>
          </cell>
          <cell r="S1654" t="str">
            <v>oct</v>
          </cell>
        </row>
        <row r="1655">
          <cell r="A1655">
            <v>1343</v>
          </cell>
          <cell r="B1655">
            <v>3105</v>
          </cell>
          <cell r="C1655" t="str">
            <v>ogdc</v>
          </cell>
          <cell r="D1655">
            <v>39372</v>
          </cell>
          <cell r="E1655">
            <v>39374</v>
          </cell>
          <cell r="F1655" t="str">
            <v>s</v>
          </cell>
          <cell r="G1655">
            <v>-47200</v>
          </cell>
          <cell r="H1655">
            <v>130.06144067796609</v>
          </cell>
          <cell r="I1655">
            <v>-6138900</v>
          </cell>
          <cell r="J1655">
            <v>613.89</v>
          </cell>
          <cell r="K1655">
            <v>-6138286.1100000003</v>
          </cell>
          <cell r="L1655">
            <v>0</v>
          </cell>
          <cell r="M1655">
            <v>6138.9</v>
          </cell>
          <cell r="N1655">
            <v>130.06144067796609</v>
          </cell>
          <cell r="O1655">
            <v>-6138900</v>
          </cell>
          <cell r="P1655">
            <v>-6035053.3600000003</v>
          </cell>
          <cell r="Q1655">
            <v>103846.63999999966</v>
          </cell>
          <cell r="R1655" t="str">
            <v>scs</v>
          </cell>
          <cell r="S1655" t="str">
            <v>oct</v>
          </cell>
        </row>
        <row r="1656">
          <cell r="A1656">
            <v>1344</v>
          </cell>
          <cell r="B1656">
            <v>3110</v>
          </cell>
          <cell r="C1656" t="str">
            <v>POL(H)</v>
          </cell>
          <cell r="D1656">
            <v>39372</v>
          </cell>
          <cell r="E1656">
            <v>39374</v>
          </cell>
          <cell r="F1656" t="str">
            <v>s</v>
          </cell>
          <cell r="G1656">
            <v>-30000</v>
          </cell>
          <cell r="H1656">
            <v>343.33333333333331</v>
          </cell>
          <cell r="I1656">
            <v>-10300000</v>
          </cell>
          <cell r="J1656">
            <v>1030</v>
          </cell>
          <cell r="K1656">
            <v>-10298970</v>
          </cell>
          <cell r="L1656">
            <v>0</v>
          </cell>
          <cell r="M1656">
            <v>10300</v>
          </cell>
          <cell r="N1656">
            <v>343.33333333333331</v>
          </cell>
          <cell r="O1656">
            <v>-10300000</v>
          </cell>
          <cell r="P1656">
            <v>-9677433</v>
          </cell>
          <cell r="Q1656">
            <v>622567</v>
          </cell>
          <cell r="R1656" t="str">
            <v>ifsl</v>
          </cell>
          <cell r="S1656" t="str">
            <v>oct</v>
          </cell>
        </row>
        <row r="1657">
          <cell r="A1657">
            <v>1345</v>
          </cell>
          <cell r="B1657">
            <v>3113</v>
          </cell>
          <cell r="C1657" t="str">
            <v>pso(h)</v>
          </cell>
          <cell r="D1657">
            <v>39372</v>
          </cell>
          <cell r="E1657">
            <v>39374</v>
          </cell>
          <cell r="F1657" t="str">
            <v>s</v>
          </cell>
          <cell r="G1657">
            <v>-5000</v>
          </cell>
          <cell r="H1657">
            <v>395.01799999999997</v>
          </cell>
          <cell r="I1657">
            <v>-1975090</v>
          </cell>
          <cell r="J1657">
            <v>197.50900000000001</v>
          </cell>
          <cell r="K1657">
            <v>-1974892.4909999999</v>
          </cell>
          <cell r="L1657">
            <v>0</v>
          </cell>
          <cell r="M1657">
            <v>1975.09</v>
          </cell>
          <cell r="N1657">
            <v>395.01799999999997</v>
          </cell>
          <cell r="O1657">
            <v>-1975090</v>
          </cell>
          <cell r="P1657">
            <v>-1864267</v>
          </cell>
          <cell r="Q1657">
            <v>110823</v>
          </cell>
          <cell r="R1657" t="str">
            <v>ifsl</v>
          </cell>
          <cell r="S1657" t="str">
            <v>oct</v>
          </cell>
        </row>
        <row r="1658">
          <cell r="A1658">
            <v>1346</v>
          </cell>
          <cell r="B1658">
            <v>3099</v>
          </cell>
          <cell r="C1658" t="str">
            <v>pso(h)</v>
          </cell>
          <cell r="D1658">
            <v>39372</v>
          </cell>
          <cell r="E1658">
            <v>39374</v>
          </cell>
          <cell r="F1658" t="str">
            <v>s</v>
          </cell>
          <cell r="G1658">
            <v>-15000</v>
          </cell>
          <cell r="H1658">
            <v>395</v>
          </cell>
          <cell r="I1658">
            <v>-5925000</v>
          </cell>
          <cell r="J1658">
            <v>592.5</v>
          </cell>
          <cell r="K1658">
            <v>-5924407.5</v>
          </cell>
          <cell r="L1658">
            <v>0</v>
          </cell>
          <cell r="M1658">
            <v>5925</v>
          </cell>
          <cell r="N1658">
            <v>395</v>
          </cell>
          <cell r="O1658">
            <v>-5925000</v>
          </cell>
          <cell r="P1658">
            <v>-5592801</v>
          </cell>
          <cell r="Q1658">
            <v>332199</v>
          </cell>
          <cell r="R1658" t="str">
            <v>js</v>
          </cell>
          <cell r="S1658" t="str">
            <v>oct</v>
          </cell>
        </row>
        <row r="1659">
          <cell r="A1659">
            <v>1347</v>
          </cell>
          <cell r="B1659">
            <v>3100</v>
          </cell>
          <cell r="C1659" t="str">
            <v>pso(h)</v>
          </cell>
          <cell r="D1659">
            <v>39372</v>
          </cell>
          <cell r="E1659">
            <v>39374</v>
          </cell>
          <cell r="F1659" t="str">
            <v>s</v>
          </cell>
          <cell r="G1659">
            <v>-30000</v>
          </cell>
          <cell r="H1659">
            <v>392.5</v>
          </cell>
          <cell r="I1659">
            <v>-11775000</v>
          </cell>
          <cell r="J1659">
            <v>1177.5</v>
          </cell>
          <cell r="K1659">
            <v>-11773822.5</v>
          </cell>
          <cell r="L1659">
            <v>0</v>
          </cell>
          <cell r="M1659">
            <v>11775</v>
          </cell>
          <cell r="N1659">
            <v>392.5</v>
          </cell>
          <cell r="O1659">
            <v>-11775000</v>
          </cell>
          <cell r="P1659">
            <v>-11185602</v>
          </cell>
          <cell r="Q1659">
            <v>589398</v>
          </cell>
          <cell r="R1659" t="str">
            <v>bma</v>
          </cell>
          <cell r="S1659" t="str">
            <v>oct</v>
          </cell>
        </row>
        <row r="1660">
          <cell r="A1660">
            <v>1348</v>
          </cell>
          <cell r="B1660">
            <v>3114</v>
          </cell>
          <cell r="C1660" t="str">
            <v>POL(H)</v>
          </cell>
          <cell r="D1660">
            <v>39372</v>
          </cell>
          <cell r="E1660">
            <v>39374</v>
          </cell>
          <cell r="F1660" t="str">
            <v>s</v>
          </cell>
          <cell r="G1660">
            <v>-20000</v>
          </cell>
          <cell r="H1660">
            <v>345.65499999999997</v>
          </cell>
          <cell r="I1660">
            <v>-6913100</v>
          </cell>
          <cell r="J1660">
            <v>691.31000000000006</v>
          </cell>
          <cell r="K1660">
            <v>-6912408.6900000004</v>
          </cell>
          <cell r="L1660">
            <v>0</v>
          </cell>
          <cell r="M1660">
            <v>6920</v>
          </cell>
          <cell r="N1660">
            <v>345.65499999999997</v>
          </cell>
          <cell r="O1660">
            <v>-6913100</v>
          </cell>
          <cell r="P1660">
            <v>-6451622</v>
          </cell>
          <cell r="Q1660">
            <v>461478</v>
          </cell>
          <cell r="R1660" t="str">
            <v xml:space="preserve">ABA </v>
          </cell>
          <cell r="S1660" t="str">
            <v>oct</v>
          </cell>
        </row>
        <row r="1661">
          <cell r="A1661">
            <v>1349</v>
          </cell>
          <cell r="B1661">
            <v>3103</v>
          </cell>
          <cell r="C1661" t="str">
            <v>ogdc</v>
          </cell>
          <cell r="D1661">
            <v>39372</v>
          </cell>
          <cell r="E1661">
            <v>39374</v>
          </cell>
          <cell r="F1661" t="str">
            <v>s</v>
          </cell>
          <cell r="G1661">
            <v>-95000</v>
          </cell>
          <cell r="H1661">
            <v>130.31578947368422</v>
          </cell>
          <cell r="I1661">
            <v>-12380000</v>
          </cell>
          <cell r="J1661">
            <v>1238</v>
          </cell>
          <cell r="K1661">
            <v>-12378762</v>
          </cell>
          <cell r="L1661">
            <v>0</v>
          </cell>
          <cell r="M1661">
            <v>12378</v>
          </cell>
          <cell r="N1661">
            <v>130.31578947368422</v>
          </cell>
          <cell r="O1661">
            <v>-12380000</v>
          </cell>
          <cell r="P1661">
            <v>-12146823.5</v>
          </cell>
          <cell r="Q1661">
            <v>233176.5</v>
          </cell>
          <cell r="R1661" t="str">
            <v>icap</v>
          </cell>
          <cell r="S1661" t="str">
            <v>oct</v>
          </cell>
        </row>
        <row r="1662">
          <cell r="A1662">
            <v>1350</v>
          </cell>
          <cell r="B1662">
            <v>3098</v>
          </cell>
          <cell r="C1662" t="str">
            <v>pso(h)</v>
          </cell>
          <cell r="D1662">
            <v>39372</v>
          </cell>
          <cell r="E1662">
            <v>39374</v>
          </cell>
          <cell r="F1662" t="str">
            <v>s</v>
          </cell>
          <cell r="G1662">
            <v>-50000</v>
          </cell>
          <cell r="H1662">
            <v>391.2</v>
          </cell>
          <cell r="I1662">
            <v>-19560000</v>
          </cell>
          <cell r="J1662">
            <v>1956</v>
          </cell>
          <cell r="K1662">
            <v>-19558044</v>
          </cell>
          <cell r="L1662">
            <v>0</v>
          </cell>
          <cell r="M1662">
            <v>19560</v>
          </cell>
          <cell r="N1662">
            <v>391.2</v>
          </cell>
          <cell r="O1662">
            <v>-19560000</v>
          </cell>
          <cell r="P1662">
            <v>-18642670</v>
          </cell>
          <cell r="Q1662">
            <v>917330</v>
          </cell>
          <cell r="R1662" t="str">
            <v>orix</v>
          </cell>
          <cell r="S1662" t="str">
            <v>oct</v>
          </cell>
        </row>
        <row r="1663">
          <cell r="A1663">
            <v>1351</v>
          </cell>
          <cell r="B1663">
            <v>3117</v>
          </cell>
          <cell r="C1663" t="str">
            <v>AKBL(H)</v>
          </cell>
          <cell r="D1663">
            <v>39372</v>
          </cell>
          <cell r="E1663">
            <v>39374</v>
          </cell>
          <cell r="F1663" t="str">
            <v>p</v>
          </cell>
          <cell r="G1663">
            <v>50000</v>
          </cell>
          <cell r="H1663">
            <v>100.5</v>
          </cell>
          <cell r="I1663">
            <v>5025000</v>
          </cell>
          <cell r="J1663">
            <v>1005</v>
          </cell>
          <cell r="K1663">
            <v>5026005</v>
          </cell>
          <cell r="L1663">
            <v>0</v>
          </cell>
          <cell r="M1663">
            <v>6275</v>
          </cell>
          <cell r="N1663">
            <v>100.6456</v>
          </cell>
          <cell r="O1663">
            <v>5032280</v>
          </cell>
          <cell r="P1663">
            <v>5032280</v>
          </cell>
          <cell r="Q1663">
            <v>0</v>
          </cell>
          <cell r="R1663" t="str">
            <v>ahcm</v>
          </cell>
          <cell r="S1663" t="str">
            <v>oct</v>
          </cell>
        </row>
        <row r="1664">
          <cell r="A1664">
            <v>1352</v>
          </cell>
          <cell r="B1664">
            <v>3107</v>
          </cell>
          <cell r="C1664" t="str">
            <v>ogdc</v>
          </cell>
          <cell r="D1664">
            <v>39372</v>
          </cell>
          <cell r="E1664">
            <v>39374</v>
          </cell>
          <cell r="F1664" t="str">
            <v>s</v>
          </cell>
          <cell r="G1664">
            <v>-60100</v>
          </cell>
          <cell r="H1664">
            <v>129.87920133111481</v>
          </cell>
          <cell r="I1664">
            <v>-7805740</v>
          </cell>
          <cell r="J1664">
            <v>780.57400000000007</v>
          </cell>
          <cell r="K1664">
            <v>-7804959.426</v>
          </cell>
          <cell r="L1664">
            <v>0</v>
          </cell>
          <cell r="M1664">
            <v>7805.74</v>
          </cell>
          <cell r="N1664">
            <v>129.87920133111481</v>
          </cell>
          <cell r="O1664">
            <v>-7805740</v>
          </cell>
          <cell r="P1664">
            <v>-7684464.1299999999</v>
          </cell>
          <cell r="Q1664">
            <v>121275.87000000011</v>
          </cell>
          <cell r="R1664" t="str">
            <v>khj</v>
          </cell>
          <cell r="S1664" t="str">
            <v>oct</v>
          </cell>
        </row>
        <row r="1665">
          <cell r="A1665">
            <v>1353</v>
          </cell>
          <cell r="B1665">
            <v>3118</v>
          </cell>
          <cell r="C1665" t="str">
            <v>FFBQ</v>
          </cell>
          <cell r="D1665">
            <v>39372</v>
          </cell>
          <cell r="E1665">
            <v>39374</v>
          </cell>
          <cell r="F1665" t="str">
            <v>s</v>
          </cell>
          <cell r="G1665">
            <v>-50000</v>
          </cell>
          <cell r="H1665">
            <v>47.5</v>
          </cell>
          <cell r="I1665">
            <v>-2375000</v>
          </cell>
          <cell r="J1665">
            <v>237.5</v>
          </cell>
          <cell r="K1665">
            <v>-2374762.5</v>
          </cell>
          <cell r="L1665">
            <v>0</v>
          </cell>
          <cell r="M1665">
            <v>3565</v>
          </cell>
          <cell r="N1665">
            <v>47.5</v>
          </cell>
          <cell r="O1665">
            <v>-2375000</v>
          </cell>
          <cell r="P1665">
            <v>-2274578.17</v>
          </cell>
          <cell r="Q1665">
            <v>100421.83000000007</v>
          </cell>
          <cell r="R1665" t="str">
            <v>foundation</v>
          </cell>
          <cell r="S1665" t="str">
            <v>oct</v>
          </cell>
        </row>
        <row r="1666">
          <cell r="A1666">
            <v>1354</v>
          </cell>
          <cell r="B1666">
            <v>3120</v>
          </cell>
          <cell r="C1666" t="str">
            <v>PICB(H)</v>
          </cell>
          <cell r="D1666">
            <v>39373</v>
          </cell>
          <cell r="E1666">
            <v>39377</v>
          </cell>
          <cell r="F1666" t="str">
            <v>p</v>
          </cell>
          <cell r="G1666">
            <v>19000</v>
          </cell>
          <cell r="H1666">
            <v>40</v>
          </cell>
          <cell r="I1666">
            <v>760000</v>
          </cell>
          <cell r="J1666">
            <v>152</v>
          </cell>
          <cell r="K1666">
            <v>760152</v>
          </cell>
          <cell r="L1666">
            <v>0</v>
          </cell>
          <cell r="M1666">
            <v>475</v>
          </cell>
          <cell r="N1666">
            <v>40.033000000000001</v>
          </cell>
          <cell r="O1666">
            <v>760627</v>
          </cell>
          <cell r="P1666">
            <v>760627</v>
          </cell>
          <cell r="Q1666">
            <v>0</v>
          </cell>
          <cell r="R1666" t="str">
            <v>MUNAF</v>
          </cell>
          <cell r="S1666" t="str">
            <v>oct</v>
          </cell>
        </row>
        <row r="1667">
          <cell r="A1667">
            <v>1355</v>
          </cell>
          <cell r="B1667">
            <v>3119</v>
          </cell>
          <cell r="C1667" t="str">
            <v>PICB(H)</v>
          </cell>
          <cell r="D1667">
            <v>39373</v>
          </cell>
          <cell r="E1667">
            <v>39377</v>
          </cell>
          <cell r="F1667" t="str">
            <v>p</v>
          </cell>
          <cell r="G1667">
            <v>344500</v>
          </cell>
          <cell r="H1667">
            <v>40.408272859216254</v>
          </cell>
          <cell r="I1667">
            <v>13920650</v>
          </cell>
          <cell r="J1667">
            <v>2784.13</v>
          </cell>
          <cell r="K1667">
            <v>13923434.130000001</v>
          </cell>
          <cell r="L1667">
            <v>0</v>
          </cell>
          <cell r="M1667">
            <v>20881.04</v>
          </cell>
          <cell r="N1667">
            <v>40.476967111756167</v>
          </cell>
          <cell r="O1667">
            <v>13944315.17</v>
          </cell>
          <cell r="P1667">
            <v>13944315.17</v>
          </cell>
          <cell r="Q1667">
            <v>0</v>
          </cell>
          <cell r="R1667" t="str">
            <v xml:space="preserve">ABA </v>
          </cell>
          <cell r="S1667" t="str">
            <v>oct</v>
          </cell>
        </row>
        <row r="1668">
          <cell r="A1668">
            <v>1356</v>
          </cell>
          <cell r="B1668">
            <v>3125</v>
          </cell>
          <cell r="C1668" t="str">
            <v>PICB(H)</v>
          </cell>
          <cell r="D1668">
            <v>39373</v>
          </cell>
          <cell r="E1668">
            <v>39377</v>
          </cell>
          <cell r="F1668" t="str">
            <v>p</v>
          </cell>
          <cell r="G1668">
            <v>134500</v>
          </cell>
          <cell r="H1668">
            <v>40.25</v>
          </cell>
          <cell r="I1668">
            <v>5413625</v>
          </cell>
          <cell r="J1668">
            <v>1082.7250000000001</v>
          </cell>
          <cell r="K1668">
            <v>5414707.7249999996</v>
          </cell>
          <cell r="L1668">
            <v>0</v>
          </cell>
          <cell r="M1668">
            <v>10827.25</v>
          </cell>
          <cell r="N1668">
            <v>40.338549999999998</v>
          </cell>
          <cell r="O1668">
            <v>5425534.9749999996</v>
          </cell>
          <cell r="P1668">
            <v>5425534.9749999996</v>
          </cell>
          <cell r="Q1668">
            <v>0</v>
          </cell>
          <cell r="R1668" t="str">
            <v>AHL</v>
          </cell>
          <cell r="S1668" t="str">
            <v>oct</v>
          </cell>
        </row>
        <row r="1669">
          <cell r="A1669">
            <v>1357</v>
          </cell>
          <cell r="B1669">
            <v>3128</v>
          </cell>
          <cell r="C1669" t="str">
            <v>ogdc</v>
          </cell>
          <cell r="D1669">
            <v>39373</v>
          </cell>
          <cell r="E1669">
            <v>39377</v>
          </cell>
          <cell r="F1669" t="str">
            <v>s</v>
          </cell>
          <cell r="G1669">
            <v>-75000</v>
          </cell>
          <cell r="H1669">
            <v>132.53333333333333</v>
          </cell>
          <cell r="I1669">
            <v>-9940000</v>
          </cell>
          <cell r="J1669">
            <v>994</v>
          </cell>
          <cell r="K1669">
            <v>-9939006</v>
          </cell>
          <cell r="L1669">
            <v>0</v>
          </cell>
          <cell r="M1669">
            <v>9940</v>
          </cell>
          <cell r="N1669">
            <v>132.53333333333333</v>
          </cell>
          <cell r="O1669">
            <v>-9940000</v>
          </cell>
          <cell r="P1669">
            <v>-9589597.5</v>
          </cell>
          <cell r="Q1669">
            <v>350402.5</v>
          </cell>
          <cell r="R1669" t="str">
            <v xml:space="preserve">ABA </v>
          </cell>
          <cell r="S1669" t="str">
            <v>oct</v>
          </cell>
        </row>
        <row r="1670">
          <cell r="A1670">
            <v>1358</v>
          </cell>
          <cell r="B1670">
            <v>3127</v>
          </cell>
          <cell r="C1670" t="str">
            <v>ogdc</v>
          </cell>
          <cell r="D1670">
            <v>39373</v>
          </cell>
          <cell r="E1670">
            <v>39377</v>
          </cell>
          <cell r="F1670" t="str">
            <v>s</v>
          </cell>
          <cell r="G1670">
            <v>-124700</v>
          </cell>
          <cell r="H1670">
            <v>132.51142742582198</v>
          </cell>
          <cell r="I1670">
            <v>-16524175</v>
          </cell>
          <cell r="J1670">
            <v>1652.4175</v>
          </cell>
          <cell r="K1670">
            <v>-16522522.5825</v>
          </cell>
          <cell r="L1670">
            <v>0</v>
          </cell>
          <cell r="M1670">
            <v>33048.35</v>
          </cell>
          <cell r="N1670">
            <v>132.51142742582198</v>
          </cell>
          <cell r="O1670">
            <v>-16524175</v>
          </cell>
          <cell r="P1670">
            <v>-15944304.109999999</v>
          </cell>
          <cell r="Q1670">
            <v>579870.8900000006</v>
          </cell>
          <cell r="R1670" t="str">
            <v>ahl</v>
          </cell>
          <cell r="S1670" t="str">
            <v>oct</v>
          </cell>
        </row>
        <row r="1671">
          <cell r="A1671">
            <v>1359</v>
          </cell>
          <cell r="B1671">
            <v>3131</v>
          </cell>
          <cell r="C1671" t="str">
            <v>AKBL(H)</v>
          </cell>
          <cell r="D1671">
            <v>39373</v>
          </cell>
          <cell r="E1671">
            <v>39377</v>
          </cell>
          <cell r="F1671" t="str">
            <v>s</v>
          </cell>
          <cell r="G1671">
            <v>-42000</v>
          </cell>
          <cell r="H1671">
            <v>100.53821428571429</v>
          </cell>
          <cell r="I1671">
            <v>-4222605</v>
          </cell>
          <cell r="J1671">
            <v>422.26050000000004</v>
          </cell>
          <cell r="K1671">
            <v>-4222182.7395000001</v>
          </cell>
          <cell r="L1671">
            <v>0</v>
          </cell>
          <cell r="M1671">
            <v>4222.6099999999997</v>
          </cell>
          <cell r="N1671">
            <v>100.53821428571429</v>
          </cell>
          <cell r="O1671">
            <v>-4222605</v>
          </cell>
          <cell r="P1671">
            <v>-4268640.5999999996</v>
          </cell>
          <cell r="Q1671">
            <v>-46035.599999999627</v>
          </cell>
          <cell r="R1671" t="str">
            <v>MUNAF</v>
          </cell>
          <cell r="S1671" t="str">
            <v>oct</v>
          </cell>
        </row>
        <row r="1672">
          <cell r="A1672">
            <v>1360</v>
          </cell>
          <cell r="B1672">
            <v>3132</v>
          </cell>
          <cell r="C1672" t="str">
            <v>AKBL(H)</v>
          </cell>
          <cell r="D1672">
            <v>39373</v>
          </cell>
          <cell r="E1672">
            <v>39377</v>
          </cell>
          <cell r="F1672" t="str">
            <v>s</v>
          </cell>
          <cell r="G1672">
            <v>-25000</v>
          </cell>
          <cell r="H1672">
            <v>100.5</v>
          </cell>
          <cell r="I1672">
            <v>-2512500</v>
          </cell>
          <cell r="J1672">
            <v>251.25</v>
          </cell>
          <cell r="K1672">
            <v>-2512248.75</v>
          </cell>
          <cell r="L1672">
            <v>0</v>
          </cell>
          <cell r="M1672">
            <v>2512.5</v>
          </cell>
          <cell r="N1672">
            <v>100.5</v>
          </cell>
          <cell r="O1672">
            <v>-2512500</v>
          </cell>
          <cell r="P1672">
            <v>-2540857.5</v>
          </cell>
          <cell r="Q1672">
            <v>-28357.5</v>
          </cell>
          <cell r="R1672" t="str">
            <v xml:space="preserve">ABA </v>
          </cell>
          <cell r="S1672" t="str">
            <v>oct</v>
          </cell>
        </row>
        <row r="1673">
          <cell r="A1673">
            <v>1361</v>
          </cell>
          <cell r="B1673">
            <v>3130</v>
          </cell>
          <cell r="C1673" t="str">
            <v>AKBL(H)</v>
          </cell>
          <cell r="D1673">
            <v>39373</v>
          </cell>
          <cell r="E1673">
            <v>39377</v>
          </cell>
          <cell r="F1673" t="str">
            <v>s</v>
          </cell>
          <cell r="G1673">
            <v>-33000</v>
          </cell>
          <cell r="H1673">
            <v>100.22727272727273</v>
          </cell>
          <cell r="I1673">
            <v>-3307500</v>
          </cell>
          <cell r="J1673">
            <v>330.75</v>
          </cell>
          <cell r="K1673">
            <v>-3307169.25</v>
          </cell>
          <cell r="L1673">
            <v>0</v>
          </cell>
          <cell r="M1673">
            <v>6615</v>
          </cell>
          <cell r="N1673">
            <v>100.22727272727273</v>
          </cell>
          <cell r="O1673">
            <v>-3307500</v>
          </cell>
          <cell r="P1673">
            <v>-3353931.9</v>
          </cell>
          <cell r="Q1673">
            <v>-46431.899999999907</v>
          </cell>
          <cell r="R1673" t="str">
            <v>ahl</v>
          </cell>
          <cell r="S1673" t="str">
            <v>oct</v>
          </cell>
        </row>
        <row r="1674">
          <cell r="A1674">
            <v>1362</v>
          </cell>
          <cell r="B1674">
            <v>3126</v>
          </cell>
          <cell r="C1674" t="str">
            <v>ogdc</v>
          </cell>
          <cell r="D1674">
            <v>39373</v>
          </cell>
          <cell r="E1674">
            <v>39377</v>
          </cell>
          <cell r="F1674" t="str">
            <v>s</v>
          </cell>
          <cell r="G1674">
            <v>-50000</v>
          </cell>
          <cell r="H1674">
            <v>132.69999999999999</v>
          </cell>
          <cell r="I1674">
            <v>-6635000</v>
          </cell>
          <cell r="J1674">
            <v>663.5</v>
          </cell>
          <cell r="K1674">
            <v>-6634336.5</v>
          </cell>
          <cell r="L1674">
            <v>0</v>
          </cell>
          <cell r="M1674">
            <v>6635</v>
          </cell>
          <cell r="N1674">
            <v>132.69999999999999</v>
          </cell>
          <cell r="O1674">
            <v>-6635000</v>
          </cell>
          <cell r="P1674">
            <v>-6393065</v>
          </cell>
          <cell r="Q1674">
            <v>241935</v>
          </cell>
          <cell r="R1674" t="str">
            <v>scs</v>
          </cell>
          <cell r="S1674" t="str">
            <v>oct</v>
          </cell>
        </row>
        <row r="1675">
          <cell r="A1675">
            <v>1363</v>
          </cell>
          <cell r="B1675">
            <v>3129</v>
          </cell>
          <cell r="C1675" t="str">
            <v>nrl(H)</v>
          </cell>
          <cell r="D1675">
            <v>39373</v>
          </cell>
          <cell r="E1675">
            <v>39377</v>
          </cell>
          <cell r="F1675" t="str">
            <v>s</v>
          </cell>
          <cell r="G1675">
            <v>-5000</v>
          </cell>
          <cell r="H1675">
            <v>414.2</v>
          </cell>
          <cell r="I1675">
            <v>-2071000</v>
          </cell>
          <cell r="J1675">
            <v>207.10000000000002</v>
          </cell>
          <cell r="K1675">
            <v>-2070792.9</v>
          </cell>
          <cell r="L1675">
            <v>0</v>
          </cell>
          <cell r="M1675">
            <v>2071</v>
          </cell>
          <cell r="N1675">
            <v>414.2</v>
          </cell>
          <cell r="O1675">
            <v>-2071000</v>
          </cell>
          <cell r="P1675">
            <v>-1673231.5</v>
          </cell>
          <cell r="Q1675">
            <v>397768.5</v>
          </cell>
          <cell r="R1675" t="str">
            <v>scs</v>
          </cell>
          <cell r="S1675" t="str">
            <v>oct</v>
          </cell>
        </row>
        <row r="1676">
          <cell r="A1676">
            <v>1364</v>
          </cell>
          <cell r="B1676">
            <v>3123</v>
          </cell>
          <cell r="C1676" t="str">
            <v>PICB(h)</v>
          </cell>
          <cell r="D1676">
            <v>39373</v>
          </cell>
          <cell r="E1676">
            <v>39377</v>
          </cell>
          <cell r="F1676" t="str">
            <v>p</v>
          </cell>
          <cell r="G1676">
            <v>2000</v>
          </cell>
          <cell r="H1676">
            <v>40</v>
          </cell>
          <cell r="I1676">
            <v>80000</v>
          </cell>
          <cell r="J1676">
            <v>16</v>
          </cell>
          <cell r="K1676">
            <v>80016</v>
          </cell>
          <cell r="L1676">
            <v>0</v>
          </cell>
          <cell r="M1676">
            <v>120</v>
          </cell>
          <cell r="N1676">
            <v>40.067999999999998</v>
          </cell>
          <cell r="O1676">
            <v>80136</v>
          </cell>
          <cell r="P1676">
            <v>80136</v>
          </cell>
          <cell r="Q1676">
            <v>0</v>
          </cell>
          <cell r="R1676" t="str">
            <v>scs</v>
          </cell>
          <cell r="S1676" t="str">
            <v>oct</v>
          </cell>
        </row>
        <row r="1677">
          <cell r="A1677">
            <v>1365</v>
          </cell>
          <cell r="B1677">
            <v>0</v>
          </cell>
          <cell r="C1677" t="str">
            <v>pol(h)</v>
          </cell>
          <cell r="D1677">
            <v>39373</v>
          </cell>
          <cell r="E1677">
            <v>39373</v>
          </cell>
          <cell r="F1677" t="str">
            <v>S</v>
          </cell>
          <cell r="G1677">
            <v>0</v>
          </cell>
          <cell r="H1677" t="e">
            <v>#DIV/0!</v>
          </cell>
          <cell r="I1677">
            <v>0</v>
          </cell>
          <cell r="J1677">
            <v>0</v>
          </cell>
          <cell r="K1677">
            <v>0</v>
          </cell>
          <cell r="L1677">
            <v>0</v>
          </cell>
          <cell r="M1677">
            <v>0</v>
          </cell>
          <cell r="N1677" t="e">
            <v>#DIV/0!</v>
          </cell>
          <cell r="O1677">
            <v>0</v>
          </cell>
          <cell r="P1677">
            <v>-2400000</v>
          </cell>
          <cell r="R1677" t="str">
            <v>DIVIDEND</v>
          </cell>
          <cell r="S1677" t="str">
            <v>oct</v>
          </cell>
        </row>
        <row r="1678">
          <cell r="A1678">
            <v>1366</v>
          </cell>
          <cell r="B1678">
            <v>3133</v>
          </cell>
          <cell r="C1678" t="str">
            <v>pol(h)</v>
          </cell>
          <cell r="D1678">
            <v>39374</v>
          </cell>
          <cell r="E1678">
            <v>39378</v>
          </cell>
          <cell r="F1678" t="str">
            <v>p</v>
          </cell>
          <cell r="G1678">
            <v>28000</v>
          </cell>
          <cell r="H1678">
            <v>343.82446428571427</v>
          </cell>
          <cell r="I1678">
            <v>9627085</v>
          </cell>
          <cell r="J1678">
            <v>1925.4170000000001</v>
          </cell>
          <cell r="K1678">
            <v>9629010.4169999994</v>
          </cell>
          <cell r="L1678">
            <v>0</v>
          </cell>
          <cell r="M1678">
            <v>9627.5</v>
          </cell>
          <cell r="N1678">
            <v>344.2370684642857</v>
          </cell>
          <cell r="O1678">
            <v>9638637.9169999994</v>
          </cell>
          <cell r="P1678">
            <v>9638637.9169999994</v>
          </cell>
          <cell r="Q1678">
            <v>0</v>
          </cell>
          <cell r="R1678" t="str">
            <v>orix</v>
          </cell>
          <cell r="S1678" t="str">
            <v>oct</v>
          </cell>
        </row>
        <row r="1679">
          <cell r="A1679">
            <v>1367</v>
          </cell>
          <cell r="B1679">
            <v>3137</v>
          </cell>
          <cell r="C1679" t="str">
            <v>pol(h)</v>
          </cell>
          <cell r="D1679">
            <v>39374</v>
          </cell>
          <cell r="E1679">
            <v>39378</v>
          </cell>
          <cell r="F1679" t="str">
            <v>p</v>
          </cell>
          <cell r="G1679">
            <v>16600</v>
          </cell>
          <cell r="H1679">
            <v>342.61144578313252</v>
          </cell>
          <cell r="I1679">
            <v>5687350</v>
          </cell>
          <cell r="J1679">
            <v>1137.47</v>
          </cell>
          <cell r="K1679">
            <v>5688487.4699999997</v>
          </cell>
          <cell r="L1679">
            <v>0</v>
          </cell>
          <cell r="M1679">
            <v>5662.26</v>
          </cell>
          <cell r="N1679">
            <v>343.02106807228915</v>
          </cell>
          <cell r="O1679">
            <v>5694149.7299999995</v>
          </cell>
          <cell r="P1679">
            <v>5694149.7299999995</v>
          </cell>
          <cell r="Q1679">
            <v>0</v>
          </cell>
          <cell r="R1679" t="str">
            <v>scs</v>
          </cell>
          <cell r="S1679" t="str">
            <v>oct</v>
          </cell>
        </row>
        <row r="1680">
          <cell r="A1680">
            <v>1368</v>
          </cell>
          <cell r="B1680">
            <v>3135</v>
          </cell>
          <cell r="C1680" t="str">
            <v>pol(h)</v>
          </cell>
          <cell r="D1680">
            <v>39374</v>
          </cell>
          <cell r="E1680">
            <v>39378</v>
          </cell>
          <cell r="F1680" t="str">
            <v>p</v>
          </cell>
          <cell r="G1680">
            <v>10000</v>
          </cell>
          <cell r="H1680">
            <v>340.55</v>
          </cell>
          <cell r="I1680">
            <v>3405500</v>
          </cell>
          <cell r="J1680">
            <v>681.1</v>
          </cell>
          <cell r="K1680">
            <v>3406181.1</v>
          </cell>
          <cell r="L1680">
            <v>0</v>
          </cell>
          <cell r="M1680">
            <v>3405.5</v>
          </cell>
          <cell r="N1680">
            <v>340.95866000000001</v>
          </cell>
          <cell r="O1680">
            <v>3409586.6</v>
          </cell>
          <cell r="P1680">
            <v>3409586.6</v>
          </cell>
          <cell r="Q1680">
            <v>0</v>
          </cell>
          <cell r="R1680" t="str">
            <v xml:space="preserve">ABA </v>
          </cell>
          <cell r="S1680" t="str">
            <v>oct</v>
          </cell>
        </row>
        <row r="1681">
          <cell r="A1681">
            <v>1369</v>
          </cell>
          <cell r="B1681">
            <v>3136</v>
          </cell>
          <cell r="C1681" t="str">
            <v>pol(h)</v>
          </cell>
          <cell r="D1681">
            <v>39374</v>
          </cell>
          <cell r="E1681">
            <v>39378</v>
          </cell>
          <cell r="F1681" t="str">
            <v>p</v>
          </cell>
          <cell r="G1681">
            <v>15000</v>
          </cell>
          <cell r="H1681">
            <v>344.33333333333331</v>
          </cell>
          <cell r="I1681">
            <v>5165000</v>
          </cell>
          <cell r="J1681">
            <v>1033</v>
          </cell>
          <cell r="K1681">
            <v>5166033</v>
          </cell>
          <cell r="L1681">
            <v>0</v>
          </cell>
          <cell r="M1681">
            <v>5165</v>
          </cell>
          <cell r="N1681">
            <v>344.74653333333333</v>
          </cell>
          <cell r="O1681">
            <v>5171198</v>
          </cell>
          <cell r="P1681">
            <v>5171198</v>
          </cell>
          <cell r="Q1681">
            <v>0</v>
          </cell>
          <cell r="R1681" t="str">
            <v>ahcm</v>
          </cell>
          <cell r="S1681" t="str">
            <v>oct</v>
          </cell>
        </row>
        <row r="1682">
          <cell r="A1682">
            <v>1370</v>
          </cell>
          <cell r="B1682">
            <v>3134</v>
          </cell>
          <cell r="C1682" t="str">
            <v>pol(h)</v>
          </cell>
          <cell r="D1682">
            <v>39374</v>
          </cell>
          <cell r="E1682">
            <v>39378</v>
          </cell>
          <cell r="F1682" t="str">
            <v>p</v>
          </cell>
          <cell r="G1682">
            <v>10000</v>
          </cell>
          <cell r="H1682">
            <v>339.5</v>
          </cell>
          <cell r="I1682">
            <v>3395000</v>
          </cell>
          <cell r="J1682">
            <v>679</v>
          </cell>
          <cell r="K1682">
            <v>3395679</v>
          </cell>
          <cell r="L1682">
            <v>0</v>
          </cell>
          <cell r="M1682">
            <v>6790</v>
          </cell>
          <cell r="N1682">
            <v>340.24689999999998</v>
          </cell>
          <cell r="O1682">
            <v>3402469</v>
          </cell>
          <cell r="P1682">
            <v>3402469</v>
          </cell>
          <cell r="Q1682">
            <v>0</v>
          </cell>
          <cell r="R1682" t="str">
            <v>ahl</v>
          </cell>
          <cell r="S1682" t="str">
            <v>oct</v>
          </cell>
        </row>
        <row r="1683">
          <cell r="A1683">
            <v>1371</v>
          </cell>
          <cell r="B1683">
            <v>0</v>
          </cell>
          <cell r="C1683" t="str">
            <v>ppl(h)</v>
          </cell>
          <cell r="D1683">
            <v>39373</v>
          </cell>
          <cell r="E1683">
            <v>39373</v>
          </cell>
          <cell r="F1683" t="str">
            <v>S</v>
          </cell>
          <cell r="G1683">
            <v>0</v>
          </cell>
          <cell r="H1683" t="e">
            <v>#DIV/0!</v>
          </cell>
          <cell r="I1683">
            <v>0</v>
          </cell>
          <cell r="J1683">
            <v>0</v>
          </cell>
          <cell r="K1683">
            <v>0</v>
          </cell>
          <cell r="L1683">
            <v>0</v>
          </cell>
          <cell r="M1683">
            <v>0</v>
          </cell>
          <cell r="N1683" t="e">
            <v>#DIV/0!</v>
          </cell>
          <cell r="O1683">
            <v>0</v>
          </cell>
          <cell r="P1683">
            <v>-6500000</v>
          </cell>
          <cell r="R1683" t="str">
            <v>DIVIDEND</v>
          </cell>
          <cell r="S1683" t="str">
            <v>oct</v>
          </cell>
          <cell r="T1683" t="str">
            <v>Rs 6.5 per share</v>
          </cell>
        </row>
        <row r="1684">
          <cell r="A1684">
            <v>1372</v>
          </cell>
          <cell r="B1684">
            <v>0</v>
          </cell>
          <cell r="C1684" t="str">
            <v>ppl(h)</v>
          </cell>
          <cell r="D1684">
            <v>39373</v>
          </cell>
          <cell r="E1684">
            <v>39373</v>
          </cell>
          <cell r="F1684" t="str">
            <v>S</v>
          </cell>
          <cell r="G1684">
            <v>100000</v>
          </cell>
          <cell r="H1684">
            <v>0</v>
          </cell>
          <cell r="I1684">
            <v>0</v>
          </cell>
          <cell r="J1684">
            <v>0</v>
          </cell>
          <cell r="K1684">
            <v>0</v>
          </cell>
          <cell r="L1684">
            <v>0</v>
          </cell>
          <cell r="M1684">
            <v>0</v>
          </cell>
          <cell r="N1684">
            <v>0</v>
          </cell>
          <cell r="O1684">
            <v>0</v>
          </cell>
          <cell r="P1684">
            <v>0</v>
          </cell>
          <cell r="R1684" t="str">
            <v>bonus</v>
          </cell>
          <cell r="S1684" t="str">
            <v>oct</v>
          </cell>
          <cell r="T1684">
            <v>0.1</v>
          </cell>
        </row>
        <row r="1685">
          <cell r="A1685">
            <v>1373</v>
          </cell>
          <cell r="B1685">
            <v>3141</v>
          </cell>
          <cell r="C1685" t="str">
            <v>ATRL(h)</v>
          </cell>
          <cell r="D1685">
            <v>39377</v>
          </cell>
          <cell r="E1685">
            <v>39379</v>
          </cell>
          <cell r="F1685" t="str">
            <v>p</v>
          </cell>
          <cell r="G1685">
            <v>50000</v>
          </cell>
          <cell r="H1685">
            <v>254.64</v>
          </cell>
          <cell r="I1685">
            <v>12732000</v>
          </cell>
          <cell r="J1685">
            <v>2546.4</v>
          </cell>
          <cell r="K1685">
            <v>12734546.4</v>
          </cell>
          <cell r="L1685">
            <v>0</v>
          </cell>
          <cell r="M1685">
            <v>12732</v>
          </cell>
          <cell r="N1685">
            <v>254.94556800000001</v>
          </cell>
          <cell r="O1685">
            <v>12747278.4</v>
          </cell>
          <cell r="P1685">
            <v>12747278.4</v>
          </cell>
          <cell r="Q1685">
            <v>0</v>
          </cell>
          <cell r="R1685" t="str">
            <v xml:space="preserve">ABA </v>
          </cell>
          <cell r="S1685" t="str">
            <v>oct</v>
          </cell>
        </row>
        <row r="1686">
          <cell r="A1686">
            <v>1374</v>
          </cell>
          <cell r="B1686">
            <v>3138</v>
          </cell>
          <cell r="C1686" t="str">
            <v>ATRL(h)</v>
          </cell>
          <cell r="D1686">
            <v>39377</v>
          </cell>
          <cell r="E1686">
            <v>39379</v>
          </cell>
          <cell r="F1686" t="str">
            <v>p</v>
          </cell>
          <cell r="G1686">
            <v>100000</v>
          </cell>
          <cell r="H1686">
            <v>255.38650000000001</v>
          </cell>
          <cell r="I1686">
            <v>25538650</v>
          </cell>
          <cell r="J1686">
            <v>5107.7300000000005</v>
          </cell>
          <cell r="K1686">
            <v>25543757.73</v>
          </cell>
          <cell r="L1686">
            <v>0</v>
          </cell>
          <cell r="M1686">
            <v>51077.3</v>
          </cell>
          <cell r="N1686">
            <v>255.94835030000002</v>
          </cell>
          <cell r="O1686">
            <v>25594835.030000001</v>
          </cell>
          <cell r="P1686">
            <v>25594835.030000001</v>
          </cell>
          <cell r="Q1686">
            <v>0</v>
          </cell>
          <cell r="R1686" t="str">
            <v>ahl</v>
          </cell>
          <cell r="S1686" t="str">
            <v>oct</v>
          </cell>
        </row>
        <row r="1687">
          <cell r="A1687">
            <v>1375</v>
          </cell>
          <cell r="B1687">
            <v>3140</v>
          </cell>
          <cell r="C1687" t="str">
            <v>ATRL(h)</v>
          </cell>
          <cell r="D1687">
            <v>39377</v>
          </cell>
          <cell r="E1687">
            <v>39379</v>
          </cell>
          <cell r="F1687" t="str">
            <v>p</v>
          </cell>
          <cell r="G1687">
            <v>50000</v>
          </cell>
          <cell r="H1687">
            <v>255.126</v>
          </cell>
          <cell r="I1687">
            <v>12756300</v>
          </cell>
          <cell r="J1687">
            <v>2551.2600000000002</v>
          </cell>
          <cell r="K1687">
            <v>12758851.26</v>
          </cell>
          <cell r="L1687">
            <v>0</v>
          </cell>
          <cell r="M1687">
            <v>12731.27</v>
          </cell>
          <cell r="N1687">
            <v>255.43165059999998</v>
          </cell>
          <cell r="O1687">
            <v>12771582.529999999</v>
          </cell>
          <cell r="P1687">
            <v>12771582.529999999</v>
          </cell>
          <cell r="Q1687">
            <v>0</v>
          </cell>
          <cell r="R1687" t="str">
            <v>SCS</v>
          </cell>
          <cell r="S1687" t="str">
            <v>oct</v>
          </cell>
        </row>
        <row r="1688">
          <cell r="A1688">
            <v>1376</v>
          </cell>
          <cell r="B1688">
            <v>3130</v>
          </cell>
          <cell r="C1688" t="str">
            <v>pol(H)</v>
          </cell>
          <cell r="D1688">
            <v>39377</v>
          </cell>
          <cell r="E1688">
            <v>39379</v>
          </cell>
          <cell r="F1688" t="str">
            <v>s</v>
          </cell>
          <cell r="G1688">
            <v>-50000</v>
          </cell>
          <cell r="H1688">
            <v>349</v>
          </cell>
          <cell r="I1688">
            <v>-17450000</v>
          </cell>
          <cell r="J1688">
            <v>1745</v>
          </cell>
          <cell r="K1688">
            <v>-17448255</v>
          </cell>
          <cell r="L1688">
            <v>0</v>
          </cell>
          <cell r="M1688">
            <v>34900</v>
          </cell>
          <cell r="N1688">
            <v>349</v>
          </cell>
          <cell r="O1688">
            <v>-17450000</v>
          </cell>
          <cell r="P1688">
            <v>-15970160.000000002</v>
          </cell>
          <cell r="Q1688">
            <v>1479839.9999999981</v>
          </cell>
          <cell r="R1688" t="str">
            <v>ahl</v>
          </cell>
          <cell r="S1688" t="str">
            <v>oct</v>
          </cell>
        </row>
        <row r="1689">
          <cell r="A1689">
            <v>1377</v>
          </cell>
          <cell r="B1689">
            <v>3148</v>
          </cell>
          <cell r="C1689" t="str">
            <v>ppl(h)</v>
          </cell>
          <cell r="D1689">
            <v>39378</v>
          </cell>
          <cell r="E1689">
            <v>39380</v>
          </cell>
          <cell r="F1689" t="str">
            <v>p</v>
          </cell>
          <cell r="G1689">
            <v>25000</v>
          </cell>
          <cell r="H1689">
            <v>254.44479999999999</v>
          </cell>
          <cell r="I1689">
            <v>6361120</v>
          </cell>
          <cell r="J1689">
            <v>1272.2240000000002</v>
          </cell>
          <cell r="K1689">
            <v>6362392.2240000004</v>
          </cell>
          <cell r="L1689">
            <v>0</v>
          </cell>
          <cell r="M1689">
            <v>12722.24</v>
          </cell>
          <cell r="N1689">
            <v>255.00457856000003</v>
          </cell>
          <cell r="O1689">
            <v>6375114.4640000006</v>
          </cell>
          <cell r="P1689">
            <v>6375114.4640000006</v>
          </cell>
          <cell r="Q1689">
            <v>0</v>
          </cell>
          <cell r="R1689" t="str">
            <v>ahl</v>
          </cell>
          <cell r="S1689" t="str">
            <v>oct</v>
          </cell>
        </row>
        <row r="1690">
          <cell r="A1690">
            <v>1378</v>
          </cell>
          <cell r="B1690">
            <v>3150</v>
          </cell>
          <cell r="C1690" t="str">
            <v>ppl(h)</v>
          </cell>
          <cell r="D1690">
            <v>39378</v>
          </cell>
          <cell r="E1690">
            <v>39380</v>
          </cell>
          <cell r="F1690" t="str">
            <v>p</v>
          </cell>
          <cell r="G1690">
            <v>25000</v>
          </cell>
          <cell r="H1690">
            <v>253.26</v>
          </cell>
          <cell r="I1690">
            <v>6331500</v>
          </cell>
          <cell r="J1690">
            <v>1266.3</v>
          </cell>
          <cell r="K1690">
            <v>6332766.2999999998</v>
          </cell>
          <cell r="L1690">
            <v>0</v>
          </cell>
          <cell r="M1690">
            <v>6332</v>
          </cell>
          <cell r="N1690">
            <v>253.56393199999999</v>
          </cell>
          <cell r="O1690">
            <v>6339098.2999999998</v>
          </cell>
          <cell r="P1690">
            <v>6339098.2999999998</v>
          </cell>
          <cell r="Q1690">
            <v>0</v>
          </cell>
          <cell r="R1690" t="str">
            <v>orix</v>
          </cell>
          <cell r="S1690" t="str">
            <v>oct</v>
          </cell>
        </row>
        <row r="1691">
          <cell r="A1691">
            <v>1379</v>
          </cell>
          <cell r="B1691">
            <v>3145</v>
          </cell>
          <cell r="C1691" t="str">
            <v>ogdc(h)</v>
          </cell>
          <cell r="D1691">
            <v>39378</v>
          </cell>
          <cell r="E1691">
            <v>39380</v>
          </cell>
          <cell r="F1691" t="str">
            <v>p</v>
          </cell>
          <cell r="G1691">
            <v>100000</v>
          </cell>
          <cell r="H1691">
            <v>125.9366</v>
          </cell>
          <cell r="I1691">
            <v>12593660</v>
          </cell>
          <cell r="J1691">
            <v>2518.732</v>
          </cell>
          <cell r="K1691">
            <v>12596178.732000001</v>
          </cell>
          <cell r="L1691">
            <v>0</v>
          </cell>
          <cell r="M1691">
            <v>25187.32</v>
          </cell>
          <cell r="N1691">
            <v>126.21366052</v>
          </cell>
          <cell r="O1691">
            <v>12621366.052000001</v>
          </cell>
          <cell r="P1691">
            <v>12621366.052000001</v>
          </cell>
          <cell r="Q1691">
            <v>0</v>
          </cell>
          <cell r="R1691" t="str">
            <v>ahl</v>
          </cell>
          <cell r="S1691" t="str">
            <v>oct</v>
          </cell>
        </row>
        <row r="1692">
          <cell r="A1692">
            <v>1380</v>
          </cell>
          <cell r="B1692">
            <v>3144</v>
          </cell>
          <cell r="C1692" t="str">
            <v>ogdc(h)</v>
          </cell>
          <cell r="D1692">
            <v>39378</v>
          </cell>
          <cell r="E1692">
            <v>39380</v>
          </cell>
          <cell r="F1692" t="str">
            <v>p</v>
          </cell>
          <cell r="G1692">
            <v>50000</v>
          </cell>
          <cell r="H1692">
            <v>126.373</v>
          </cell>
          <cell r="I1692">
            <v>6318650</v>
          </cell>
          <cell r="J1692">
            <v>1263.73</v>
          </cell>
          <cell r="K1692">
            <v>6319913.7300000004</v>
          </cell>
          <cell r="L1692">
            <v>0</v>
          </cell>
          <cell r="M1692">
            <v>6203.67</v>
          </cell>
          <cell r="N1692">
            <v>126.52234800000001</v>
          </cell>
          <cell r="O1692">
            <v>6326117.4000000004</v>
          </cell>
          <cell r="P1692">
            <v>6326117.4000000004</v>
          </cell>
          <cell r="Q1692">
            <v>0</v>
          </cell>
          <cell r="R1692" t="str">
            <v>ahcm</v>
          </cell>
          <cell r="S1692" t="str">
            <v>oct</v>
          </cell>
        </row>
        <row r="1693">
          <cell r="A1693">
            <v>1381</v>
          </cell>
          <cell r="B1693">
            <v>3143</v>
          </cell>
          <cell r="C1693" t="str">
            <v>ogdc(h)</v>
          </cell>
          <cell r="D1693">
            <v>39378</v>
          </cell>
          <cell r="E1693">
            <v>39380</v>
          </cell>
          <cell r="F1693" t="str">
            <v>p</v>
          </cell>
          <cell r="G1693">
            <v>50000</v>
          </cell>
          <cell r="H1693">
            <v>126.298</v>
          </cell>
          <cell r="I1693">
            <v>6314900</v>
          </cell>
          <cell r="J1693">
            <v>1262.98</v>
          </cell>
          <cell r="K1693">
            <v>6316162.9800000004</v>
          </cell>
          <cell r="L1693">
            <v>0</v>
          </cell>
          <cell r="M1693">
            <v>6289.88</v>
          </cell>
          <cell r="N1693">
            <v>126.44905720000001</v>
          </cell>
          <cell r="O1693">
            <v>6322452.8600000003</v>
          </cell>
          <cell r="P1693">
            <v>6322452.8600000003</v>
          </cell>
          <cell r="Q1693">
            <v>0</v>
          </cell>
          <cell r="R1693" t="str">
            <v>SCS</v>
          </cell>
          <cell r="S1693" t="str">
            <v>oct</v>
          </cell>
        </row>
        <row r="1694">
          <cell r="A1694">
            <v>1382</v>
          </cell>
          <cell r="B1694">
            <v>3142</v>
          </cell>
          <cell r="C1694" t="str">
            <v>ogdc(h)</v>
          </cell>
          <cell r="D1694">
            <v>39378</v>
          </cell>
          <cell r="E1694">
            <v>39380</v>
          </cell>
          <cell r="F1694" t="str">
            <v>p</v>
          </cell>
          <cell r="G1694">
            <v>50000</v>
          </cell>
          <cell r="H1694">
            <v>126.44942119999999</v>
          </cell>
          <cell r="I1694">
            <v>6322471.0599999996</v>
          </cell>
          <cell r="J1694">
            <v>1264.4942120000001</v>
          </cell>
          <cell r="K1694">
            <v>6323735.5542119993</v>
          </cell>
          <cell r="L1694">
            <v>0</v>
          </cell>
          <cell r="M1694">
            <v>6324.3</v>
          </cell>
          <cell r="N1694">
            <v>126.60119708423998</v>
          </cell>
          <cell r="O1694">
            <v>6330059.8542119991</v>
          </cell>
          <cell r="P1694">
            <v>6330059.8542119991</v>
          </cell>
          <cell r="Q1694">
            <v>0</v>
          </cell>
          <cell r="R1694" t="str">
            <v xml:space="preserve">ABA </v>
          </cell>
          <cell r="S1694" t="str">
            <v>oct</v>
          </cell>
        </row>
        <row r="1695">
          <cell r="A1695">
            <v>1383</v>
          </cell>
          <cell r="B1695">
            <v>3156</v>
          </cell>
          <cell r="C1695" t="str">
            <v>pol(h)</v>
          </cell>
          <cell r="D1695">
            <v>39379</v>
          </cell>
          <cell r="E1695">
            <v>39381</v>
          </cell>
          <cell r="F1695" t="str">
            <v>p</v>
          </cell>
          <cell r="G1695">
            <v>15000</v>
          </cell>
          <cell r="H1695">
            <v>336.83333333333331</v>
          </cell>
          <cell r="I1695">
            <v>5052500</v>
          </cell>
          <cell r="J1695">
            <v>1010.5</v>
          </cell>
          <cell r="K1695">
            <v>5053510.5</v>
          </cell>
          <cell r="L1695">
            <v>0</v>
          </cell>
          <cell r="M1695">
            <v>5052.5</v>
          </cell>
          <cell r="N1695">
            <v>337.23753333333332</v>
          </cell>
          <cell r="O1695">
            <v>5058563</v>
          </cell>
          <cell r="P1695">
            <v>5058563</v>
          </cell>
          <cell r="Q1695">
            <v>0</v>
          </cell>
          <cell r="R1695" t="str">
            <v>bma</v>
          </cell>
          <cell r="S1695" t="str">
            <v>oct</v>
          </cell>
        </row>
        <row r="1696">
          <cell r="A1696">
            <v>1384</v>
          </cell>
          <cell r="B1696">
            <v>3152</v>
          </cell>
          <cell r="C1696" t="str">
            <v>pol(h)</v>
          </cell>
          <cell r="D1696">
            <v>39379</v>
          </cell>
          <cell r="E1696">
            <v>39381</v>
          </cell>
          <cell r="F1696" t="str">
            <v>p</v>
          </cell>
          <cell r="G1696">
            <v>35000</v>
          </cell>
          <cell r="H1696">
            <v>336.12857142857143</v>
          </cell>
          <cell r="I1696">
            <v>11764500</v>
          </cell>
          <cell r="J1696">
            <v>2352.9</v>
          </cell>
          <cell r="K1696">
            <v>11766852.9</v>
          </cell>
          <cell r="L1696">
            <v>0</v>
          </cell>
          <cell r="M1696">
            <v>11765.5</v>
          </cell>
          <cell r="N1696">
            <v>336.53195428571428</v>
          </cell>
          <cell r="O1696">
            <v>11778618.4</v>
          </cell>
          <cell r="P1696">
            <v>11778618.4</v>
          </cell>
          <cell r="Q1696">
            <v>0</v>
          </cell>
          <cell r="R1696" t="str">
            <v>ORIX</v>
          </cell>
          <cell r="S1696" t="str">
            <v>oct</v>
          </cell>
        </row>
        <row r="1697">
          <cell r="A1697">
            <v>1385</v>
          </cell>
          <cell r="B1697">
            <v>3161</v>
          </cell>
          <cell r="C1697" t="str">
            <v>ffc(h)</v>
          </cell>
          <cell r="D1697">
            <v>39379</v>
          </cell>
          <cell r="E1697">
            <v>39381</v>
          </cell>
          <cell r="F1697" t="str">
            <v>p</v>
          </cell>
          <cell r="G1697">
            <v>50000</v>
          </cell>
          <cell r="H1697">
            <v>124.12220000000001</v>
          </cell>
          <cell r="I1697">
            <v>6206110</v>
          </cell>
          <cell r="J1697">
            <v>1241.222</v>
          </cell>
          <cell r="K1697">
            <v>6207351.2220000001</v>
          </cell>
          <cell r="L1697">
            <v>0</v>
          </cell>
          <cell r="M1697">
            <v>6206.11</v>
          </cell>
          <cell r="N1697">
            <v>124.27114664000001</v>
          </cell>
          <cell r="O1697">
            <v>6213557.3320000004</v>
          </cell>
          <cell r="P1697">
            <v>6213557.3320000004</v>
          </cell>
          <cell r="Q1697">
            <v>0</v>
          </cell>
          <cell r="R1697" t="str">
            <v>live</v>
          </cell>
          <cell r="S1697" t="str">
            <v>oct</v>
          </cell>
        </row>
        <row r="1698">
          <cell r="A1698">
            <v>1386</v>
          </cell>
          <cell r="B1698">
            <v>3162</v>
          </cell>
          <cell r="C1698" t="str">
            <v>ffc(h)</v>
          </cell>
          <cell r="D1698">
            <v>39379</v>
          </cell>
          <cell r="E1698">
            <v>39381</v>
          </cell>
          <cell r="F1698" t="str">
            <v>p</v>
          </cell>
          <cell r="G1698">
            <v>64000</v>
          </cell>
          <cell r="H1698">
            <v>124.84140625000001</v>
          </cell>
          <cell r="I1698">
            <v>7989850</v>
          </cell>
          <cell r="J1698">
            <v>1597.97</v>
          </cell>
          <cell r="K1698">
            <v>7991447.9699999997</v>
          </cell>
          <cell r="L1698">
            <v>0</v>
          </cell>
          <cell r="M1698">
            <v>7951.16</v>
          </cell>
          <cell r="N1698">
            <v>124.99061140625</v>
          </cell>
          <cell r="O1698">
            <v>7999399.1299999999</v>
          </cell>
          <cell r="P1698">
            <v>7999399.1299999999</v>
          </cell>
          <cell r="Q1698">
            <v>0</v>
          </cell>
          <cell r="R1698" t="str">
            <v>js</v>
          </cell>
          <cell r="S1698" t="str">
            <v>oct</v>
          </cell>
        </row>
        <row r="1699">
          <cell r="A1699">
            <v>1387</v>
          </cell>
          <cell r="B1699">
            <v>3158</v>
          </cell>
          <cell r="C1699" t="str">
            <v>ffc(h)</v>
          </cell>
          <cell r="D1699">
            <v>39379</v>
          </cell>
          <cell r="E1699">
            <v>39381</v>
          </cell>
          <cell r="F1699" t="str">
            <v>p</v>
          </cell>
          <cell r="G1699">
            <v>50000</v>
          </cell>
          <cell r="H1699">
            <v>124.4498</v>
          </cell>
          <cell r="I1699">
            <v>6222490</v>
          </cell>
          <cell r="J1699">
            <v>1244.498</v>
          </cell>
          <cell r="K1699">
            <v>6223734.4979999997</v>
          </cell>
          <cell r="L1699">
            <v>0</v>
          </cell>
          <cell r="M1699">
            <v>6222.49</v>
          </cell>
          <cell r="N1699">
            <v>124.59913976</v>
          </cell>
          <cell r="O1699">
            <v>6229956.9879999999</v>
          </cell>
          <cell r="P1699">
            <v>6229956.9879999999</v>
          </cell>
          <cell r="Q1699">
            <v>0</v>
          </cell>
          <cell r="R1699" t="str">
            <v>fne</v>
          </cell>
          <cell r="S1699" t="str">
            <v>oct</v>
          </cell>
        </row>
        <row r="1700">
          <cell r="A1700">
            <v>1388</v>
          </cell>
          <cell r="B1700">
            <v>3155</v>
          </cell>
          <cell r="C1700" t="str">
            <v>PICB(h)</v>
          </cell>
          <cell r="D1700">
            <v>39379</v>
          </cell>
          <cell r="E1700">
            <v>39381</v>
          </cell>
          <cell r="F1700" t="str">
            <v>s</v>
          </cell>
          <cell r="G1700">
            <v>-75000</v>
          </cell>
          <cell r="H1700">
            <v>42.026000000000003</v>
          </cell>
          <cell r="I1700">
            <v>-3151950</v>
          </cell>
          <cell r="J1700">
            <v>315.19499999999999</v>
          </cell>
          <cell r="K1700">
            <v>-3151634.8050000002</v>
          </cell>
          <cell r="L1700">
            <v>0</v>
          </cell>
          <cell r="M1700">
            <v>6303.9</v>
          </cell>
          <cell r="N1700">
            <v>42.026000000000003</v>
          </cell>
          <cell r="O1700">
            <v>-3151950</v>
          </cell>
          <cell r="P1700">
            <v>-3031590</v>
          </cell>
          <cell r="Q1700">
            <v>120360</v>
          </cell>
          <cell r="R1700" t="str">
            <v>AHL</v>
          </cell>
          <cell r="S1700" t="str">
            <v>oct</v>
          </cell>
        </row>
        <row r="1701">
          <cell r="A1701">
            <v>1389</v>
          </cell>
          <cell r="B1701">
            <v>3160</v>
          </cell>
          <cell r="C1701" t="str">
            <v>PICB(h)</v>
          </cell>
          <cell r="D1701">
            <v>39379</v>
          </cell>
          <cell r="E1701">
            <v>39381</v>
          </cell>
          <cell r="F1701" t="str">
            <v>s</v>
          </cell>
          <cell r="G1701">
            <v>-23000</v>
          </cell>
          <cell r="H1701">
            <v>42.030434782608694</v>
          </cell>
          <cell r="I1701">
            <v>-966700</v>
          </cell>
          <cell r="J1701">
            <v>0</v>
          </cell>
          <cell r="K1701">
            <v>-966700</v>
          </cell>
          <cell r="L1701">
            <v>0</v>
          </cell>
          <cell r="M1701">
            <v>1450.2</v>
          </cell>
          <cell r="N1701">
            <v>42.030434782608694</v>
          </cell>
          <cell r="O1701">
            <v>-966700</v>
          </cell>
          <cell r="P1701">
            <v>-929687.6</v>
          </cell>
          <cell r="Q1701">
            <v>37012.400000000023</v>
          </cell>
          <cell r="R1701" t="str">
            <v>GLOBAL\</v>
          </cell>
          <cell r="S1701" t="str">
            <v>oct</v>
          </cell>
        </row>
        <row r="1702">
          <cell r="A1702">
            <v>1390</v>
          </cell>
          <cell r="B1702">
            <v>3159</v>
          </cell>
          <cell r="C1702" t="str">
            <v>PICB(h)</v>
          </cell>
          <cell r="D1702">
            <v>39379</v>
          </cell>
          <cell r="E1702">
            <v>39381</v>
          </cell>
          <cell r="F1702" t="str">
            <v>s</v>
          </cell>
          <cell r="G1702">
            <v>-65000</v>
          </cell>
          <cell r="H1702">
            <v>42.041538461538458</v>
          </cell>
          <cell r="I1702">
            <v>-2732700</v>
          </cell>
          <cell r="J1702">
            <v>273.27</v>
          </cell>
          <cell r="K1702">
            <v>-2732426.73</v>
          </cell>
          <cell r="L1702">
            <v>0</v>
          </cell>
          <cell r="M1702">
            <v>4299</v>
          </cell>
          <cell r="N1702">
            <v>42.041538461538458</v>
          </cell>
          <cell r="O1702">
            <v>-2732700</v>
          </cell>
          <cell r="P1702">
            <v>-2627378</v>
          </cell>
          <cell r="Q1702">
            <v>105322</v>
          </cell>
          <cell r="R1702" t="str">
            <v>FINEX</v>
          </cell>
          <cell r="S1702" t="str">
            <v>oct</v>
          </cell>
        </row>
        <row r="1703">
          <cell r="A1703">
            <v>1391</v>
          </cell>
          <cell r="B1703">
            <v>3164</v>
          </cell>
          <cell r="C1703" t="str">
            <v>ATRL(h)</v>
          </cell>
          <cell r="D1703">
            <v>39379</v>
          </cell>
          <cell r="E1703">
            <v>39381</v>
          </cell>
          <cell r="F1703" t="str">
            <v>s</v>
          </cell>
          <cell r="G1703">
            <v>-50000</v>
          </cell>
          <cell r="H1703">
            <v>279.98500000000001</v>
          </cell>
          <cell r="I1703">
            <v>-13999250</v>
          </cell>
          <cell r="J1703">
            <v>1399.925</v>
          </cell>
          <cell r="K1703">
            <v>-13997850.074999999</v>
          </cell>
          <cell r="L1703">
            <v>0</v>
          </cell>
          <cell r="M1703">
            <v>5000</v>
          </cell>
          <cell r="N1703">
            <v>279.98500000000001</v>
          </cell>
          <cell r="O1703">
            <v>-13999250</v>
          </cell>
          <cell r="P1703">
            <v>-12778425</v>
          </cell>
          <cell r="Q1703">
            <v>1220825</v>
          </cell>
          <cell r="R1703" t="str">
            <v>DAWOOD</v>
          </cell>
          <cell r="S1703" t="str">
            <v>oct</v>
          </cell>
        </row>
        <row r="1704">
          <cell r="A1704">
            <v>1392</v>
          </cell>
          <cell r="B1704">
            <v>3157</v>
          </cell>
          <cell r="C1704" t="str">
            <v>OGDC</v>
          </cell>
          <cell r="D1704">
            <v>39379</v>
          </cell>
          <cell r="E1704">
            <v>39381</v>
          </cell>
          <cell r="F1704" t="str">
            <v>s</v>
          </cell>
          <cell r="G1704">
            <v>-100000</v>
          </cell>
          <cell r="H1704">
            <v>126.002</v>
          </cell>
          <cell r="I1704">
            <v>-12600200</v>
          </cell>
          <cell r="J1704">
            <v>1260.02</v>
          </cell>
          <cell r="K1704">
            <v>-12598939.98</v>
          </cell>
          <cell r="L1704">
            <v>0</v>
          </cell>
          <cell r="M1704">
            <v>12600.25</v>
          </cell>
          <cell r="N1704">
            <v>126.002</v>
          </cell>
          <cell r="O1704">
            <v>-12600200</v>
          </cell>
          <cell r="P1704">
            <v>-12786130</v>
          </cell>
          <cell r="Q1704">
            <v>-185930</v>
          </cell>
          <cell r="R1704" t="str">
            <v>FOUNDATION</v>
          </cell>
          <cell r="S1704" t="str">
            <v>oct</v>
          </cell>
        </row>
        <row r="1705">
          <cell r="A1705">
            <v>1393</v>
          </cell>
          <cell r="B1705">
            <v>3163</v>
          </cell>
          <cell r="C1705" t="str">
            <v>OGDC</v>
          </cell>
          <cell r="D1705">
            <v>39379</v>
          </cell>
          <cell r="E1705">
            <v>39381</v>
          </cell>
          <cell r="F1705" t="str">
            <v>s</v>
          </cell>
          <cell r="G1705">
            <v>-100000</v>
          </cell>
          <cell r="H1705">
            <v>124.483</v>
          </cell>
          <cell r="I1705">
            <v>-12448300</v>
          </cell>
          <cell r="J1705">
            <v>1244.8300000000002</v>
          </cell>
          <cell r="K1705">
            <v>-12447055.17</v>
          </cell>
          <cell r="L1705">
            <v>0</v>
          </cell>
          <cell r="M1705">
            <v>12588.79</v>
          </cell>
          <cell r="N1705">
            <v>124.483</v>
          </cell>
          <cell r="O1705">
            <v>-12448300</v>
          </cell>
          <cell r="P1705">
            <v>-12786130</v>
          </cell>
          <cell r="Q1705">
            <v>-337830</v>
          </cell>
          <cell r="R1705" t="str">
            <v>ATLAS</v>
          </cell>
          <cell r="S1705" t="str">
            <v>oct</v>
          </cell>
        </row>
        <row r="1706">
          <cell r="A1706">
            <v>1394</v>
          </cell>
          <cell r="B1706">
            <v>3153</v>
          </cell>
          <cell r="C1706" t="str">
            <v>ogdc(h)</v>
          </cell>
          <cell r="D1706">
            <v>39379</v>
          </cell>
          <cell r="E1706">
            <v>39381</v>
          </cell>
          <cell r="F1706" t="str">
            <v>s</v>
          </cell>
          <cell r="G1706">
            <v>-100000</v>
          </cell>
          <cell r="H1706">
            <v>125</v>
          </cell>
          <cell r="I1706">
            <v>-12500000</v>
          </cell>
          <cell r="J1706">
            <v>1250</v>
          </cell>
          <cell r="K1706">
            <v>-12498750</v>
          </cell>
          <cell r="L1706">
            <v>0</v>
          </cell>
          <cell r="M1706">
            <v>12500</v>
          </cell>
          <cell r="N1706">
            <v>125</v>
          </cell>
          <cell r="O1706">
            <v>-12500000</v>
          </cell>
          <cell r="P1706">
            <v>-12640000</v>
          </cell>
          <cell r="Q1706">
            <v>-140000</v>
          </cell>
          <cell r="R1706" t="str">
            <v>KHJ</v>
          </cell>
          <cell r="S1706" t="str">
            <v>oct</v>
          </cell>
        </row>
        <row r="1707">
          <cell r="A1707">
            <v>1395</v>
          </cell>
          <cell r="B1707">
            <v>3151</v>
          </cell>
          <cell r="C1707" t="str">
            <v>ogdc(h)</v>
          </cell>
          <cell r="D1707">
            <v>39379</v>
          </cell>
          <cell r="E1707">
            <v>39381</v>
          </cell>
          <cell r="F1707" t="str">
            <v>s</v>
          </cell>
          <cell r="G1707">
            <v>-100000</v>
          </cell>
          <cell r="H1707">
            <v>125.95699999999999</v>
          </cell>
          <cell r="I1707">
            <v>-12595700</v>
          </cell>
          <cell r="J1707">
            <v>1259.5700000000002</v>
          </cell>
          <cell r="K1707">
            <v>-12594440.43</v>
          </cell>
          <cell r="L1707">
            <v>0</v>
          </cell>
          <cell r="M1707">
            <v>12595.68</v>
          </cell>
          <cell r="N1707">
            <v>125.95699999999999</v>
          </cell>
          <cell r="O1707">
            <v>-12595700</v>
          </cell>
          <cell r="P1707">
            <v>-12640000</v>
          </cell>
          <cell r="Q1707">
            <v>-44300</v>
          </cell>
          <cell r="R1707" t="str">
            <v>MUNAF</v>
          </cell>
          <cell r="S1707" t="str">
            <v>oct</v>
          </cell>
        </row>
        <row r="1708">
          <cell r="A1708">
            <v>1396</v>
          </cell>
          <cell r="B1708">
            <v>3154</v>
          </cell>
          <cell r="C1708" t="str">
            <v>ogdc(h)</v>
          </cell>
          <cell r="D1708">
            <v>39379</v>
          </cell>
          <cell r="E1708">
            <v>39381</v>
          </cell>
          <cell r="F1708" t="str">
            <v>s</v>
          </cell>
          <cell r="G1708">
            <v>-50000</v>
          </cell>
          <cell r="H1708">
            <v>125.678</v>
          </cell>
          <cell r="I1708">
            <v>-6283900</v>
          </cell>
          <cell r="J1708">
            <v>628.39</v>
          </cell>
          <cell r="K1708">
            <v>-6283271.6100000003</v>
          </cell>
          <cell r="L1708">
            <v>0</v>
          </cell>
          <cell r="M1708">
            <v>6391.3050000000003</v>
          </cell>
          <cell r="N1708">
            <v>125.678</v>
          </cell>
          <cell r="O1708">
            <v>-6283900</v>
          </cell>
          <cell r="P1708">
            <v>-6320000</v>
          </cell>
          <cell r="Q1708">
            <v>-36100</v>
          </cell>
          <cell r="R1708" t="str">
            <v>BMA</v>
          </cell>
          <cell r="S1708" t="str">
            <v>oct</v>
          </cell>
        </row>
        <row r="1709">
          <cell r="A1709">
            <v>1397</v>
          </cell>
          <cell r="B1709" t="str">
            <v>3154a</v>
          </cell>
          <cell r="C1709" t="str">
            <v>ogdc</v>
          </cell>
          <cell r="D1709">
            <v>39379</v>
          </cell>
          <cell r="E1709">
            <v>39381</v>
          </cell>
          <cell r="F1709" t="str">
            <v>s</v>
          </cell>
          <cell r="G1709">
            <v>-50000</v>
          </cell>
          <cell r="H1709">
            <v>125.678</v>
          </cell>
          <cell r="I1709">
            <v>-6283900</v>
          </cell>
          <cell r="J1709">
            <v>628.39</v>
          </cell>
          <cell r="K1709">
            <v>-6283271.6100000003</v>
          </cell>
          <cell r="L1709">
            <v>0</v>
          </cell>
          <cell r="M1709">
            <v>6391.3050000000003</v>
          </cell>
          <cell r="N1709">
            <v>125.678</v>
          </cell>
          <cell r="O1709">
            <v>-6283900</v>
          </cell>
          <cell r="P1709">
            <v>-6393065</v>
          </cell>
          <cell r="Q1709">
            <v>-109165</v>
          </cell>
          <cell r="R1709" t="str">
            <v>BMA</v>
          </cell>
          <cell r="S1709" t="str">
            <v>oct</v>
          </cell>
        </row>
        <row r="1710">
          <cell r="A1710">
            <v>1398</v>
          </cell>
          <cell r="B1710">
            <v>3122</v>
          </cell>
          <cell r="C1710" t="str">
            <v>POL(h)</v>
          </cell>
          <cell r="D1710">
            <v>39373</v>
          </cell>
          <cell r="E1710">
            <v>39385</v>
          </cell>
          <cell r="F1710" t="str">
            <v>P</v>
          </cell>
          <cell r="G1710">
            <v>100000</v>
          </cell>
          <cell r="H1710">
            <v>338.05450000000002</v>
          </cell>
          <cell r="I1710">
            <v>33805450</v>
          </cell>
          <cell r="J1710">
            <v>6761.09</v>
          </cell>
          <cell r="K1710">
            <v>33812211.090000004</v>
          </cell>
          <cell r="L1710">
            <v>0</v>
          </cell>
          <cell r="M1710">
            <v>33506.699999999997</v>
          </cell>
          <cell r="N1710">
            <v>338.45717790000009</v>
          </cell>
          <cell r="O1710">
            <v>33845717.790000007</v>
          </cell>
          <cell r="P1710">
            <v>33845717.790000007</v>
          </cell>
          <cell r="Q1710">
            <v>0</v>
          </cell>
          <cell r="R1710" t="str">
            <v>BMA</v>
          </cell>
          <cell r="S1710" t="str">
            <v>oct</v>
          </cell>
        </row>
        <row r="1711">
          <cell r="A1711">
            <v>1399</v>
          </cell>
          <cell r="B1711">
            <v>3123</v>
          </cell>
          <cell r="C1711" t="str">
            <v>POL(h)</v>
          </cell>
          <cell r="D1711">
            <v>39373</v>
          </cell>
          <cell r="E1711">
            <v>39385</v>
          </cell>
          <cell r="F1711" t="str">
            <v>P</v>
          </cell>
          <cell r="G1711">
            <v>100000</v>
          </cell>
          <cell r="H1711">
            <v>337.99549999999999</v>
          </cell>
          <cell r="I1711">
            <v>33799550</v>
          </cell>
          <cell r="J1711">
            <v>6759.9100000000008</v>
          </cell>
          <cell r="K1711">
            <v>33806309.909999996</v>
          </cell>
          <cell r="L1711">
            <v>0</v>
          </cell>
          <cell r="M1711">
            <v>33799.54</v>
          </cell>
          <cell r="N1711">
            <v>338.40109449999994</v>
          </cell>
          <cell r="O1711">
            <v>33840109.449999996</v>
          </cell>
          <cell r="P1711">
            <v>33840109.449999996</v>
          </cell>
          <cell r="Q1711">
            <v>0</v>
          </cell>
          <cell r="R1711" t="str">
            <v>scs</v>
          </cell>
          <cell r="S1711" t="str">
            <v>oct</v>
          </cell>
        </row>
        <row r="1712">
          <cell r="A1712">
            <v>1400</v>
          </cell>
          <cell r="B1712">
            <v>3149</v>
          </cell>
          <cell r="C1712" t="str">
            <v>PPL(h)</v>
          </cell>
          <cell r="D1712">
            <v>39378</v>
          </cell>
          <cell r="E1712">
            <v>39385</v>
          </cell>
          <cell r="F1712" t="str">
            <v>P</v>
          </cell>
          <cell r="G1712">
            <v>25000</v>
          </cell>
          <cell r="H1712">
            <v>254.95400000000001</v>
          </cell>
          <cell r="I1712">
            <v>6373850</v>
          </cell>
          <cell r="J1712">
            <v>1274.77</v>
          </cell>
          <cell r="K1712">
            <v>6375124.7699999996</v>
          </cell>
          <cell r="L1712">
            <v>0</v>
          </cell>
          <cell r="M1712">
            <v>6373.85</v>
          </cell>
          <cell r="N1712">
            <v>255.25994479999997</v>
          </cell>
          <cell r="O1712">
            <v>6381498.6199999992</v>
          </cell>
          <cell r="P1712">
            <v>6381498.6199999992</v>
          </cell>
          <cell r="Q1712">
            <v>0</v>
          </cell>
          <cell r="R1712" t="str">
            <v>Growth</v>
          </cell>
          <cell r="S1712" t="str">
            <v>oct</v>
          </cell>
        </row>
        <row r="1713">
          <cell r="A1713">
            <v>1401</v>
          </cell>
          <cell r="B1713">
            <v>3146</v>
          </cell>
          <cell r="C1713" t="str">
            <v>PPL(h)</v>
          </cell>
          <cell r="D1713">
            <v>39378</v>
          </cell>
          <cell r="E1713">
            <v>39385</v>
          </cell>
          <cell r="F1713" t="str">
            <v>P</v>
          </cell>
          <cell r="G1713">
            <v>100000</v>
          </cell>
          <cell r="H1713">
            <v>254.67234999999999</v>
          </cell>
          <cell r="I1713">
            <v>25467235</v>
          </cell>
          <cell r="J1713">
            <v>5093.4470000000001</v>
          </cell>
          <cell r="K1713">
            <v>25472328.447000001</v>
          </cell>
          <cell r="L1713">
            <v>0</v>
          </cell>
          <cell r="M1713">
            <v>50933.45</v>
          </cell>
          <cell r="N1713">
            <v>255.23261897</v>
          </cell>
          <cell r="O1713">
            <v>25523261.897</v>
          </cell>
          <cell r="P1713">
            <v>25523261.897</v>
          </cell>
          <cell r="Q1713">
            <v>0</v>
          </cell>
          <cell r="R1713" t="str">
            <v>ahl</v>
          </cell>
          <cell r="S1713" t="str">
            <v>oct</v>
          </cell>
        </row>
        <row r="1714">
          <cell r="A1714">
            <v>1402</v>
          </cell>
          <cell r="B1714">
            <v>3147</v>
          </cell>
          <cell r="C1714" t="str">
            <v>PPL(h)</v>
          </cell>
          <cell r="D1714">
            <v>39378</v>
          </cell>
          <cell r="E1714">
            <v>39385</v>
          </cell>
          <cell r="F1714" t="str">
            <v>p</v>
          </cell>
          <cell r="G1714">
            <v>25000</v>
          </cell>
          <cell r="H1714">
            <v>254.5</v>
          </cell>
          <cell r="I1714">
            <v>6362500</v>
          </cell>
          <cell r="J1714">
            <v>1272.5</v>
          </cell>
          <cell r="K1714">
            <v>6363772.5</v>
          </cell>
          <cell r="L1714">
            <v>0</v>
          </cell>
          <cell r="M1714">
            <v>6362.5</v>
          </cell>
          <cell r="N1714">
            <v>254.80539999999999</v>
          </cell>
          <cell r="O1714">
            <v>6370135</v>
          </cell>
          <cell r="P1714">
            <v>6370135</v>
          </cell>
          <cell r="Q1714">
            <v>0</v>
          </cell>
          <cell r="R1714" t="str">
            <v>akd</v>
          </cell>
          <cell r="S1714" t="str">
            <v>oct</v>
          </cell>
        </row>
        <row r="1715">
          <cell r="A1715">
            <v>1403</v>
          </cell>
          <cell r="B1715">
            <v>3076</v>
          </cell>
          <cell r="C1715" t="str">
            <v>PPL(h)</v>
          </cell>
          <cell r="D1715">
            <v>39364</v>
          </cell>
          <cell r="E1715">
            <v>39385</v>
          </cell>
          <cell r="F1715" t="str">
            <v>S</v>
          </cell>
          <cell r="G1715">
            <v>-1100000</v>
          </cell>
          <cell r="H1715">
            <v>258.91000000000003</v>
          </cell>
          <cell r="I1715">
            <v>-284801000</v>
          </cell>
          <cell r="J1715">
            <v>0</v>
          </cell>
          <cell r="K1715">
            <v>-284801000</v>
          </cell>
          <cell r="L1715">
            <v>0</v>
          </cell>
          <cell r="M1715">
            <v>0</v>
          </cell>
          <cell r="N1715">
            <v>258.91000000000003</v>
          </cell>
          <cell r="O1715">
            <v>-284801000</v>
          </cell>
          <cell r="P1715">
            <v>-281675349.99999994</v>
          </cell>
          <cell r="Q1715">
            <v>3125650.0000000596</v>
          </cell>
          <cell r="R1715" t="str">
            <v>moti</v>
          </cell>
          <cell r="S1715" t="str">
            <v>oct</v>
          </cell>
        </row>
        <row r="1716">
          <cell r="A1716">
            <v>1404</v>
          </cell>
          <cell r="B1716">
            <v>3180</v>
          </cell>
          <cell r="C1716" t="str">
            <v>POL(h)</v>
          </cell>
          <cell r="D1716">
            <v>39381</v>
          </cell>
          <cell r="E1716">
            <v>39385</v>
          </cell>
          <cell r="F1716" t="str">
            <v>p</v>
          </cell>
          <cell r="G1716">
            <v>10000</v>
          </cell>
          <cell r="H1716">
            <v>336.1</v>
          </cell>
          <cell r="I1716">
            <v>3361000</v>
          </cell>
          <cell r="J1716">
            <v>672.2</v>
          </cell>
          <cell r="K1716">
            <v>3361672.2</v>
          </cell>
          <cell r="L1716">
            <v>0</v>
          </cell>
          <cell r="M1716">
            <v>0</v>
          </cell>
          <cell r="N1716">
            <v>336.16722000000004</v>
          </cell>
          <cell r="O1716">
            <v>3361672.2</v>
          </cell>
          <cell r="P1716">
            <v>3361672.2</v>
          </cell>
          <cell r="Q1716">
            <v>0</v>
          </cell>
          <cell r="R1716" t="str">
            <v>ORIX</v>
          </cell>
          <cell r="S1716" t="str">
            <v>oct</v>
          </cell>
        </row>
        <row r="1717">
          <cell r="A1717">
            <v>1405</v>
          </cell>
          <cell r="B1717">
            <v>3172</v>
          </cell>
          <cell r="C1717" t="str">
            <v>PPL(h)</v>
          </cell>
          <cell r="D1717">
            <v>39381</v>
          </cell>
          <cell r="E1717">
            <v>39385</v>
          </cell>
          <cell r="F1717" t="str">
            <v>p</v>
          </cell>
          <cell r="G1717">
            <v>106000</v>
          </cell>
          <cell r="H1717">
            <v>262.37405660377357</v>
          </cell>
          <cell r="I1717">
            <v>27811650</v>
          </cell>
          <cell r="J1717">
            <v>5562.33</v>
          </cell>
          <cell r="K1717">
            <v>27817212.329999998</v>
          </cell>
          <cell r="L1717">
            <v>0</v>
          </cell>
          <cell r="M1717">
            <v>27664</v>
          </cell>
          <cell r="N1717">
            <v>262.68751254716977</v>
          </cell>
          <cell r="O1717">
            <v>27844876.329999998</v>
          </cell>
          <cell r="P1717">
            <v>27844876.329999998</v>
          </cell>
          <cell r="Q1717">
            <v>0</v>
          </cell>
          <cell r="R1717" t="str">
            <v>BMA</v>
          </cell>
          <cell r="S1717" t="str">
            <v>oct</v>
          </cell>
        </row>
        <row r="1718">
          <cell r="A1718">
            <v>1406</v>
          </cell>
          <cell r="B1718">
            <v>3170</v>
          </cell>
          <cell r="C1718" t="str">
            <v>PPL(h)</v>
          </cell>
          <cell r="D1718">
            <v>39381</v>
          </cell>
          <cell r="E1718">
            <v>39385</v>
          </cell>
          <cell r="F1718" t="str">
            <v>p</v>
          </cell>
          <cell r="G1718">
            <v>49000</v>
          </cell>
          <cell r="H1718">
            <v>259.25612244897957</v>
          </cell>
          <cell r="I1718">
            <v>12703550</v>
          </cell>
          <cell r="J1718">
            <v>2540.71</v>
          </cell>
          <cell r="K1718">
            <v>12706090.710000001</v>
          </cell>
          <cell r="L1718">
            <v>0</v>
          </cell>
          <cell r="M1718">
            <v>12405.7</v>
          </cell>
          <cell r="N1718">
            <v>259.56115122448978</v>
          </cell>
          <cell r="O1718">
            <v>12718496.41</v>
          </cell>
          <cell r="P1718">
            <v>12718496.41</v>
          </cell>
          <cell r="Q1718">
            <v>0</v>
          </cell>
          <cell r="R1718" t="str">
            <v>AHCM</v>
          </cell>
          <cell r="S1718" t="str">
            <v>oct</v>
          </cell>
        </row>
        <row r="1719">
          <cell r="A1719">
            <v>1407</v>
          </cell>
          <cell r="B1719">
            <v>3175</v>
          </cell>
          <cell r="C1719" t="str">
            <v>PPL(h)</v>
          </cell>
          <cell r="D1719">
            <v>39381</v>
          </cell>
          <cell r="E1719">
            <v>39385</v>
          </cell>
          <cell r="F1719" t="str">
            <v>p</v>
          </cell>
          <cell r="G1719">
            <v>28500</v>
          </cell>
          <cell r="H1719">
            <v>264.42546947368419</v>
          </cell>
          <cell r="I1719">
            <v>7536125.8799999999</v>
          </cell>
          <cell r="J1719">
            <v>1507.2251760000001</v>
          </cell>
          <cell r="K1719">
            <v>7537633.1051759999</v>
          </cell>
          <cell r="L1719">
            <v>0</v>
          </cell>
          <cell r="M1719">
            <v>7536.13</v>
          </cell>
          <cell r="N1719">
            <v>264.74278018161402</v>
          </cell>
          <cell r="O1719">
            <v>7545169.2351759998</v>
          </cell>
          <cell r="P1719">
            <v>7545169.2351759998</v>
          </cell>
          <cell r="Q1719">
            <v>0</v>
          </cell>
          <cell r="R1719" t="str">
            <v xml:space="preserve">ABA </v>
          </cell>
          <cell r="S1719" t="str">
            <v>oct</v>
          </cell>
        </row>
        <row r="1720">
          <cell r="A1720">
            <v>1408</v>
          </cell>
          <cell r="B1720">
            <v>3174</v>
          </cell>
          <cell r="C1720" t="str">
            <v>PPL(h)</v>
          </cell>
          <cell r="D1720">
            <v>39381</v>
          </cell>
          <cell r="E1720">
            <v>39385</v>
          </cell>
          <cell r="F1720" t="str">
            <v>p</v>
          </cell>
          <cell r="G1720">
            <v>25000</v>
          </cell>
          <cell r="H1720">
            <v>264.77999999999997</v>
          </cell>
          <cell r="I1720">
            <v>6619500</v>
          </cell>
          <cell r="J1720">
            <v>1323.9</v>
          </cell>
          <cell r="K1720">
            <v>6620823.9000000004</v>
          </cell>
          <cell r="L1720">
            <v>0</v>
          </cell>
          <cell r="M1720">
            <v>6620</v>
          </cell>
          <cell r="N1720">
            <v>265.097756</v>
          </cell>
          <cell r="O1720">
            <v>6627443.9000000004</v>
          </cell>
          <cell r="P1720">
            <v>6627443.9000000004</v>
          </cell>
          <cell r="Q1720">
            <v>0</v>
          </cell>
          <cell r="R1720" t="str">
            <v>ORIX</v>
          </cell>
          <cell r="S1720" t="str">
            <v>oct</v>
          </cell>
        </row>
        <row r="1721">
          <cell r="A1721">
            <v>1409</v>
          </cell>
          <cell r="B1721">
            <v>3171</v>
          </cell>
          <cell r="C1721" t="str">
            <v>PPL(h)</v>
          </cell>
          <cell r="D1721">
            <v>39381</v>
          </cell>
          <cell r="E1721">
            <v>39385</v>
          </cell>
          <cell r="F1721" t="str">
            <v>p</v>
          </cell>
          <cell r="G1721">
            <v>50000</v>
          </cell>
          <cell r="H1721">
            <v>260.97399999999999</v>
          </cell>
          <cell r="I1721">
            <v>13048700</v>
          </cell>
          <cell r="J1721">
            <v>2609.7400000000002</v>
          </cell>
          <cell r="K1721">
            <v>13051309.74</v>
          </cell>
          <cell r="L1721">
            <v>0</v>
          </cell>
          <cell r="M1721">
            <v>13023.67</v>
          </cell>
          <cell r="N1721">
            <v>261.28666820000001</v>
          </cell>
          <cell r="O1721">
            <v>13064333.41</v>
          </cell>
          <cell r="P1721">
            <v>13064333.41</v>
          </cell>
          <cell r="Q1721">
            <v>0</v>
          </cell>
          <cell r="R1721" t="str">
            <v>SCS</v>
          </cell>
          <cell r="S1721" t="str">
            <v>oct</v>
          </cell>
        </row>
        <row r="1722">
          <cell r="A1722">
            <v>1410</v>
          </cell>
          <cell r="B1722">
            <v>3173</v>
          </cell>
          <cell r="C1722" t="str">
            <v>PPL(h)</v>
          </cell>
          <cell r="D1722">
            <v>39381</v>
          </cell>
          <cell r="E1722">
            <v>39385</v>
          </cell>
          <cell r="F1722" t="str">
            <v>p</v>
          </cell>
          <cell r="G1722">
            <v>41500</v>
          </cell>
          <cell r="H1722">
            <v>260.99759036144576</v>
          </cell>
          <cell r="I1722">
            <v>10831400</v>
          </cell>
          <cell r="J1722">
            <v>2166.2800000000002</v>
          </cell>
          <cell r="K1722">
            <v>10833566.279999999</v>
          </cell>
          <cell r="L1722">
            <v>0</v>
          </cell>
          <cell r="M1722">
            <v>21662.799999999999</v>
          </cell>
          <cell r="N1722">
            <v>261.57178506024098</v>
          </cell>
          <cell r="O1722">
            <v>10855229.08</v>
          </cell>
          <cell r="P1722">
            <v>10855229.08</v>
          </cell>
          <cell r="Q1722">
            <v>0</v>
          </cell>
          <cell r="R1722" t="str">
            <v>AHL</v>
          </cell>
          <cell r="S1722" t="str">
            <v>oct</v>
          </cell>
        </row>
        <row r="1723">
          <cell r="A1723">
            <v>1411</v>
          </cell>
          <cell r="B1723">
            <v>3176</v>
          </cell>
          <cell r="C1723" t="str">
            <v>ATRL(h)</v>
          </cell>
          <cell r="D1723">
            <v>39381</v>
          </cell>
          <cell r="E1723">
            <v>39385</v>
          </cell>
          <cell r="F1723" t="str">
            <v>s</v>
          </cell>
          <cell r="G1723">
            <v>-50000</v>
          </cell>
          <cell r="H1723">
            <v>275.55270000000002</v>
          </cell>
          <cell r="I1723">
            <v>-13777635</v>
          </cell>
          <cell r="J1723">
            <v>1377.7635</v>
          </cell>
          <cell r="K1723">
            <v>-13776257.236500001</v>
          </cell>
          <cell r="L1723">
            <v>0</v>
          </cell>
          <cell r="M1723">
            <v>27555.27</v>
          </cell>
          <cell r="N1723">
            <v>275.55270000000002</v>
          </cell>
          <cell r="O1723">
            <v>-13777635</v>
          </cell>
          <cell r="P1723">
            <v>-12778425</v>
          </cell>
          <cell r="Q1723">
            <v>999210</v>
          </cell>
          <cell r="R1723" t="str">
            <v>AHL</v>
          </cell>
          <cell r="S1723" t="str">
            <v>oct</v>
          </cell>
        </row>
        <row r="1724">
          <cell r="A1724">
            <v>1412</v>
          </cell>
          <cell r="B1724">
            <v>3177</v>
          </cell>
          <cell r="C1724" t="str">
            <v>POL(H)</v>
          </cell>
          <cell r="D1724">
            <v>39381</v>
          </cell>
          <cell r="E1724">
            <v>39385</v>
          </cell>
          <cell r="F1724" t="str">
            <v>s</v>
          </cell>
          <cell r="G1724">
            <v>-20000</v>
          </cell>
          <cell r="H1724">
            <v>337.4375</v>
          </cell>
          <cell r="I1724">
            <v>-6748750</v>
          </cell>
          <cell r="J1724">
            <v>674.875</v>
          </cell>
          <cell r="K1724">
            <v>-6748075.125</v>
          </cell>
          <cell r="L1724">
            <v>0</v>
          </cell>
          <cell r="M1724">
            <v>6749.5</v>
          </cell>
          <cell r="N1724">
            <v>337.4375</v>
          </cell>
          <cell r="O1724">
            <v>-6748750</v>
          </cell>
          <cell r="P1724">
            <v>-6603360</v>
          </cell>
          <cell r="Q1724">
            <v>145390</v>
          </cell>
          <cell r="R1724" t="str">
            <v>ORIX</v>
          </cell>
          <cell r="S1724" t="str">
            <v>oct</v>
          </cell>
        </row>
        <row r="1725">
          <cell r="A1725">
            <v>1413</v>
          </cell>
          <cell r="B1725">
            <v>3178</v>
          </cell>
          <cell r="C1725" t="str">
            <v>POL(H)</v>
          </cell>
          <cell r="D1725">
            <v>39381</v>
          </cell>
          <cell r="E1725">
            <v>39385</v>
          </cell>
          <cell r="F1725" t="str">
            <v>s</v>
          </cell>
          <cell r="G1725">
            <v>-85500</v>
          </cell>
          <cell r="H1725">
            <v>337.49198830409358</v>
          </cell>
          <cell r="I1725">
            <v>-28855565</v>
          </cell>
          <cell r="J1725">
            <v>2885.5565000000001</v>
          </cell>
          <cell r="K1725">
            <v>-28852679.443500001</v>
          </cell>
          <cell r="L1725">
            <v>0</v>
          </cell>
          <cell r="M1725">
            <v>57711.13</v>
          </cell>
          <cell r="N1725">
            <v>337.49198830409358</v>
          </cell>
          <cell r="O1725">
            <v>-28855565</v>
          </cell>
          <cell r="P1725">
            <v>-28229364</v>
          </cell>
          <cell r="Q1725">
            <v>626201</v>
          </cell>
          <cell r="R1725" t="str">
            <v>AHL</v>
          </cell>
          <cell r="S1725" t="str">
            <v>oct</v>
          </cell>
        </row>
        <row r="1726">
          <cell r="A1726">
            <v>1414</v>
          </cell>
          <cell r="B1726">
            <v>3166</v>
          </cell>
          <cell r="C1726" t="str">
            <v>BOP(H)</v>
          </cell>
          <cell r="D1726">
            <v>39381</v>
          </cell>
          <cell r="E1726">
            <v>39385</v>
          </cell>
          <cell r="F1726" t="str">
            <v>s</v>
          </cell>
          <cell r="G1726">
            <v>-50000</v>
          </cell>
          <cell r="H1726">
            <v>104.30800000000001</v>
          </cell>
          <cell r="I1726">
            <v>-5215400</v>
          </cell>
          <cell r="J1726">
            <v>521.54000000000008</v>
          </cell>
          <cell r="K1726">
            <v>-5214878.46</v>
          </cell>
          <cell r="L1726">
            <v>0</v>
          </cell>
          <cell r="M1726">
            <v>5500.23</v>
          </cell>
          <cell r="N1726">
            <v>104.30800000000001</v>
          </cell>
          <cell r="O1726">
            <v>-5215400</v>
          </cell>
          <cell r="P1726">
            <v>-4855550</v>
          </cell>
          <cell r="Q1726">
            <v>359850</v>
          </cell>
          <cell r="R1726" t="str">
            <v>FOUNDATION</v>
          </cell>
          <cell r="S1726" t="str">
            <v>oct</v>
          </cell>
        </row>
        <row r="1727">
          <cell r="A1727">
            <v>1415</v>
          </cell>
          <cell r="B1727">
            <v>3168</v>
          </cell>
          <cell r="C1727" t="str">
            <v>BOP(H)</v>
          </cell>
          <cell r="D1727">
            <v>39381</v>
          </cell>
          <cell r="E1727">
            <v>39385</v>
          </cell>
          <cell r="F1727" t="str">
            <v>s</v>
          </cell>
          <cell r="G1727">
            <v>-50000</v>
          </cell>
          <cell r="H1727">
            <v>104.015</v>
          </cell>
          <cell r="I1727">
            <v>-5200750</v>
          </cell>
          <cell r="J1727">
            <v>520.07500000000005</v>
          </cell>
          <cell r="K1727">
            <v>-5200229.9249999998</v>
          </cell>
          <cell r="L1727">
            <v>0</v>
          </cell>
          <cell r="M1727">
            <v>5200.79</v>
          </cell>
          <cell r="N1727">
            <v>104.015</v>
          </cell>
          <cell r="O1727">
            <v>-5200750</v>
          </cell>
          <cell r="P1727">
            <v>-4855550</v>
          </cell>
          <cell r="Q1727">
            <v>345200</v>
          </cell>
          <cell r="R1727" t="str">
            <v>GROWTH</v>
          </cell>
          <cell r="S1727" t="str">
            <v>oct</v>
          </cell>
        </row>
        <row r="1728">
          <cell r="A1728">
            <v>1416</v>
          </cell>
          <cell r="B1728">
            <v>3165</v>
          </cell>
          <cell r="C1728" t="str">
            <v>BOP(H)</v>
          </cell>
          <cell r="D1728">
            <v>39381</v>
          </cell>
          <cell r="E1728">
            <v>39385</v>
          </cell>
          <cell r="F1728" t="str">
            <v>s</v>
          </cell>
          <cell r="G1728">
            <v>-50000</v>
          </cell>
          <cell r="H1728">
            <v>104.3519</v>
          </cell>
          <cell r="I1728">
            <v>-5217595</v>
          </cell>
          <cell r="J1728">
            <v>521.7595</v>
          </cell>
          <cell r="K1728">
            <v>-5217073.2405000003</v>
          </cell>
          <cell r="L1728">
            <v>0</v>
          </cell>
          <cell r="M1728">
            <v>5217.59</v>
          </cell>
          <cell r="N1728">
            <v>104.3519</v>
          </cell>
          <cell r="O1728">
            <v>-5217595</v>
          </cell>
          <cell r="P1728">
            <v>-4855550</v>
          </cell>
          <cell r="Q1728">
            <v>362045</v>
          </cell>
          <cell r="R1728" t="str">
            <v>FNE</v>
          </cell>
          <cell r="S1728" t="str">
            <v>oct</v>
          </cell>
        </row>
        <row r="1729">
          <cell r="A1729">
            <v>1417</v>
          </cell>
          <cell r="B1729">
            <v>3181</v>
          </cell>
          <cell r="C1729" t="str">
            <v>BOP(H)</v>
          </cell>
          <cell r="D1729">
            <v>39381</v>
          </cell>
          <cell r="E1729">
            <v>39385</v>
          </cell>
          <cell r="F1729" t="str">
            <v>s</v>
          </cell>
          <cell r="G1729">
            <v>-50000</v>
          </cell>
          <cell r="H1729">
            <v>104.1</v>
          </cell>
          <cell r="I1729">
            <v>-5205000</v>
          </cell>
          <cell r="J1729">
            <v>520.5</v>
          </cell>
          <cell r="K1729">
            <v>-5204479.5</v>
          </cell>
          <cell r="L1729">
            <v>0</v>
          </cell>
          <cell r="M1729">
            <v>5185.04</v>
          </cell>
          <cell r="N1729">
            <v>104.1</v>
          </cell>
          <cell r="O1729">
            <v>-5205000</v>
          </cell>
          <cell r="P1729">
            <v>-4855550</v>
          </cell>
          <cell r="Q1729">
            <v>349450</v>
          </cell>
          <cell r="R1729" t="str">
            <v>TAURUS</v>
          </cell>
          <cell r="S1729" t="str">
            <v>oct</v>
          </cell>
        </row>
        <row r="1730">
          <cell r="A1730">
            <v>1418</v>
          </cell>
          <cell r="B1730">
            <v>3169</v>
          </cell>
          <cell r="C1730" t="str">
            <v>BOP(H)</v>
          </cell>
          <cell r="D1730">
            <v>39381</v>
          </cell>
          <cell r="E1730">
            <v>39385</v>
          </cell>
          <cell r="F1730" t="str">
            <v>s</v>
          </cell>
          <cell r="G1730">
            <v>-50000</v>
          </cell>
          <cell r="H1730">
            <v>104.5</v>
          </cell>
          <cell r="I1730">
            <v>-5225000</v>
          </cell>
          <cell r="J1730">
            <v>522.5</v>
          </cell>
          <cell r="K1730">
            <v>-5224477.5</v>
          </cell>
          <cell r="L1730">
            <v>0</v>
          </cell>
          <cell r="M1730">
            <v>5000</v>
          </cell>
          <cell r="N1730">
            <v>104.5</v>
          </cell>
          <cell r="O1730">
            <v>-5225000</v>
          </cell>
          <cell r="P1730">
            <v>-4855550</v>
          </cell>
          <cell r="Q1730">
            <v>369450</v>
          </cell>
          <cell r="R1730" t="str">
            <v>DAWOOD</v>
          </cell>
          <cell r="S1730" t="str">
            <v>oct</v>
          </cell>
        </row>
        <row r="1731">
          <cell r="A1731">
            <v>1419</v>
          </cell>
          <cell r="B1731">
            <v>3167</v>
          </cell>
          <cell r="C1731" t="str">
            <v>BOP(H)</v>
          </cell>
          <cell r="D1731">
            <v>39381</v>
          </cell>
          <cell r="E1731">
            <v>39385</v>
          </cell>
          <cell r="F1731" t="str">
            <v>s</v>
          </cell>
          <cell r="G1731">
            <v>-50000</v>
          </cell>
          <cell r="H1731">
            <v>104.62</v>
          </cell>
          <cell r="I1731">
            <v>-5231000</v>
          </cell>
          <cell r="J1731">
            <v>523.1</v>
          </cell>
          <cell r="K1731">
            <v>-5230476.9000000004</v>
          </cell>
          <cell r="L1731">
            <v>0</v>
          </cell>
          <cell r="M1731">
            <v>5251.48</v>
          </cell>
          <cell r="N1731">
            <v>104.62</v>
          </cell>
          <cell r="O1731">
            <v>-5231000</v>
          </cell>
          <cell r="P1731">
            <v>-4855550</v>
          </cell>
          <cell r="Q1731">
            <v>375450</v>
          </cell>
          <cell r="R1731" t="str">
            <v>AKD</v>
          </cell>
          <cell r="S1731" t="str">
            <v>oct</v>
          </cell>
        </row>
        <row r="1732">
          <cell r="A1732">
            <v>1420</v>
          </cell>
          <cell r="B1732">
            <v>3182</v>
          </cell>
          <cell r="C1732" t="str">
            <v>ppl(h)</v>
          </cell>
          <cell r="D1732">
            <v>39381</v>
          </cell>
          <cell r="E1732">
            <v>39385</v>
          </cell>
          <cell r="F1732" t="str">
            <v>p</v>
          </cell>
          <cell r="G1732">
            <v>600000</v>
          </cell>
          <cell r="H1732">
            <v>265</v>
          </cell>
          <cell r="I1732">
            <v>159000000</v>
          </cell>
          <cell r="J1732">
            <v>0</v>
          </cell>
          <cell r="K1732">
            <v>159000000</v>
          </cell>
          <cell r="L1732">
            <v>0</v>
          </cell>
          <cell r="M1732">
            <v>0</v>
          </cell>
          <cell r="N1732">
            <v>265</v>
          </cell>
          <cell r="O1732">
            <v>159000000</v>
          </cell>
          <cell r="P1732">
            <v>159000000</v>
          </cell>
          <cell r="Q1732">
            <v>0</v>
          </cell>
          <cell r="R1732" t="str">
            <v>moti</v>
          </cell>
          <cell r="S1732" t="str">
            <v>oct</v>
          </cell>
        </row>
        <row r="1733">
          <cell r="A1733">
            <v>1421</v>
          </cell>
          <cell r="B1733">
            <v>3182</v>
          </cell>
          <cell r="C1733" t="str">
            <v>PICB(H)</v>
          </cell>
          <cell r="D1733">
            <v>39384</v>
          </cell>
          <cell r="E1733">
            <v>39386</v>
          </cell>
          <cell r="F1733" t="str">
            <v>s</v>
          </cell>
          <cell r="G1733">
            <v>-10000</v>
          </cell>
          <cell r="H1733">
            <v>42.05</v>
          </cell>
          <cell r="I1733">
            <v>-420500</v>
          </cell>
          <cell r="J1733">
            <v>42.050000000000004</v>
          </cell>
          <cell r="K1733">
            <v>-420457.95</v>
          </cell>
          <cell r="L1733">
            <v>0</v>
          </cell>
          <cell r="M1733">
            <v>250</v>
          </cell>
          <cell r="N1733">
            <v>42.05</v>
          </cell>
          <cell r="O1733">
            <v>-420500</v>
          </cell>
          <cell r="P1733">
            <v>-404212</v>
          </cell>
          <cell r="Q1733">
            <v>16288</v>
          </cell>
          <cell r="R1733" t="str">
            <v>MUNAF</v>
          </cell>
          <cell r="S1733" t="str">
            <v>oct</v>
          </cell>
        </row>
        <row r="1734">
          <cell r="A1734">
            <v>1422</v>
          </cell>
          <cell r="B1734">
            <v>3186</v>
          </cell>
          <cell r="C1734" t="str">
            <v>PICB(H)</v>
          </cell>
          <cell r="D1734">
            <v>39384</v>
          </cell>
          <cell r="E1734">
            <v>39386</v>
          </cell>
          <cell r="F1734" t="str">
            <v>s</v>
          </cell>
          <cell r="G1734">
            <v>-50000</v>
          </cell>
          <cell r="H1734">
            <v>42</v>
          </cell>
          <cell r="I1734">
            <v>-2100000</v>
          </cell>
          <cell r="J1734">
            <v>210</v>
          </cell>
          <cell r="K1734">
            <v>-2099790</v>
          </cell>
          <cell r="L1734">
            <v>0</v>
          </cell>
          <cell r="M1734">
            <v>4200</v>
          </cell>
          <cell r="N1734">
            <v>42</v>
          </cell>
          <cell r="O1734">
            <v>-2100000</v>
          </cell>
          <cell r="P1734">
            <v>-2021060</v>
          </cell>
          <cell r="Q1734">
            <v>78940</v>
          </cell>
          <cell r="R1734" t="str">
            <v>ahl</v>
          </cell>
          <cell r="S1734" t="str">
            <v>oct</v>
          </cell>
        </row>
        <row r="1735">
          <cell r="A1735">
            <v>1423</v>
          </cell>
          <cell r="B1735">
            <v>3192</v>
          </cell>
          <cell r="C1735" t="str">
            <v>ppl(h)</v>
          </cell>
          <cell r="D1735">
            <v>39384</v>
          </cell>
          <cell r="E1735">
            <v>39386</v>
          </cell>
          <cell r="F1735" t="str">
            <v>s</v>
          </cell>
          <cell r="G1735">
            <v>-46000</v>
          </cell>
          <cell r="H1735">
            <v>268.56086956521739</v>
          </cell>
          <cell r="I1735">
            <v>-12353800</v>
          </cell>
          <cell r="J1735">
            <v>1235.3800000000001</v>
          </cell>
          <cell r="K1735">
            <v>-12352564.619999999</v>
          </cell>
          <cell r="L1735">
            <v>0</v>
          </cell>
          <cell r="M1735">
            <v>12489.13</v>
          </cell>
          <cell r="N1735">
            <v>268.56086956521739</v>
          </cell>
          <cell r="O1735">
            <v>-12353800</v>
          </cell>
          <cell r="P1735">
            <v>-12079991</v>
          </cell>
          <cell r="Q1735">
            <v>273809</v>
          </cell>
          <cell r="R1735" t="str">
            <v>bma</v>
          </cell>
          <cell r="S1735" t="str">
            <v>oct</v>
          </cell>
        </row>
        <row r="1736">
          <cell r="A1736">
            <v>1424</v>
          </cell>
          <cell r="B1736">
            <v>3191</v>
          </cell>
          <cell r="C1736" t="str">
            <v>ppl(h)</v>
          </cell>
          <cell r="D1736">
            <v>39384</v>
          </cell>
          <cell r="E1736">
            <v>39386</v>
          </cell>
          <cell r="F1736" t="str">
            <v>s</v>
          </cell>
          <cell r="G1736">
            <v>-43000</v>
          </cell>
          <cell r="H1736">
            <v>268.48604651162793</v>
          </cell>
          <cell r="I1736">
            <v>-11544900</v>
          </cell>
          <cell r="J1736">
            <v>1154.49</v>
          </cell>
          <cell r="K1736">
            <v>-11543745.51</v>
          </cell>
          <cell r="L1736">
            <v>0</v>
          </cell>
          <cell r="M1736">
            <v>11919.985000000001</v>
          </cell>
          <cell r="N1736">
            <v>268.48604651162793</v>
          </cell>
          <cell r="O1736">
            <v>-11544900</v>
          </cell>
          <cell r="P1736">
            <v>-11292165.5</v>
          </cell>
          <cell r="Q1736">
            <v>252734.5</v>
          </cell>
          <cell r="R1736" t="str">
            <v>js</v>
          </cell>
          <cell r="S1736" t="str">
            <v>oct</v>
          </cell>
        </row>
        <row r="1737">
          <cell r="A1737">
            <v>1425</v>
          </cell>
          <cell r="B1737">
            <v>3190</v>
          </cell>
          <cell r="C1737" t="str">
            <v>ppl(h)</v>
          </cell>
          <cell r="D1737">
            <v>39384</v>
          </cell>
          <cell r="E1737">
            <v>39386</v>
          </cell>
          <cell r="F1737" t="str">
            <v>s</v>
          </cell>
          <cell r="G1737">
            <v>-55000</v>
          </cell>
          <cell r="H1737">
            <v>269.32127272727274</v>
          </cell>
          <cell r="I1737">
            <v>-14812670</v>
          </cell>
          <cell r="J1737">
            <v>1481.2670000000001</v>
          </cell>
          <cell r="K1737">
            <v>-14811188.732999999</v>
          </cell>
          <cell r="L1737">
            <v>0</v>
          </cell>
          <cell r="M1737">
            <v>29625.34</v>
          </cell>
          <cell r="N1737">
            <v>269.32127272727274</v>
          </cell>
          <cell r="O1737">
            <v>-14812670</v>
          </cell>
          <cell r="P1737">
            <v>-14443467.5</v>
          </cell>
          <cell r="Q1737">
            <v>369202.5</v>
          </cell>
          <cell r="R1737" t="str">
            <v>ahl</v>
          </cell>
          <cell r="S1737" t="str">
            <v>oct</v>
          </cell>
        </row>
        <row r="1738">
          <cell r="A1738">
            <v>1426</v>
          </cell>
          <cell r="B1738">
            <v>3189</v>
          </cell>
          <cell r="C1738" t="str">
            <v>ppl(h)</v>
          </cell>
          <cell r="D1738">
            <v>39384</v>
          </cell>
          <cell r="E1738">
            <v>39386</v>
          </cell>
          <cell r="F1738" t="str">
            <v>s</v>
          </cell>
          <cell r="G1738">
            <v>-20000</v>
          </cell>
          <cell r="H1738">
            <v>270.72500000000002</v>
          </cell>
          <cell r="I1738">
            <v>-5414500</v>
          </cell>
          <cell r="J1738">
            <v>541.45000000000005</v>
          </cell>
          <cell r="K1738">
            <v>-5413958.5499999998</v>
          </cell>
          <cell r="L1738">
            <v>0</v>
          </cell>
          <cell r="M1738">
            <v>4915.49</v>
          </cell>
          <cell r="N1738">
            <v>270.72500000000002</v>
          </cell>
          <cell r="O1738">
            <v>-5414500</v>
          </cell>
          <cell r="P1738">
            <v>-5252170</v>
          </cell>
          <cell r="Q1738">
            <v>162330</v>
          </cell>
          <cell r="R1738" t="str">
            <v>GROWTH</v>
          </cell>
          <cell r="S1738" t="str">
            <v>oct</v>
          </cell>
        </row>
        <row r="1739">
          <cell r="A1739">
            <v>1427</v>
          </cell>
          <cell r="B1739">
            <v>3188</v>
          </cell>
          <cell r="C1739" t="str">
            <v>ppl(h)</v>
          </cell>
          <cell r="D1739">
            <v>39384</v>
          </cell>
          <cell r="E1739">
            <v>39386</v>
          </cell>
          <cell r="F1739" t="str">
            <v>s</v>
          </cell>
          <cell r="G1739">
            <v>-36000</v>
          </cell>
          <cell r="H1739">
            <v>269.53333333333336</v>
          </cell>
          <cell r="I1739">
            <v>-9703200</v>
          </cell>
          <cell r="J1739">
            <v>970.32</v>
          </cell>
          <cell r="K1739">
            <v>-9702229.6799999997</v>
          </cell>
          <cell r="L1739">
            <v>0</v>
          </cell>
          <cell r="M1739">
            <v>9703.2000000000007</v>
          </cell>
          <cell r="N1739">
            <v>269.53333333333336</v>
          </cell>
          <cell r="O1739">
            <v>-9703200</v>
          </cell>
          <cell r="P1739">
            <v>-9453906</v>
          </cell>
          <cell r="Q1739">
            <v>249294</v>
          </cell>
          <cell r="R1739" t="str">
            <v xml:space="preserve">ABA </v>
          </cell>
          <cell r="S1739" t="str">
            <v>oct</v>
          </cell>
        </row>
        <row r="1740">
          <cell r="A1740">
            <v>1427</v>
          </cell>
          <cell r="B1740">
            <v>3184</v>
          </cell>
          <cell r="C1740" t="str">
            <v>POL(H)</v>
          </cell>
          <cell r="D1740">
            <v>39384</v>
          </cell>
          <cell r="E1740">
            <v>39385</v>
          </cell>
          <cell r="F1740" t="str">
            <v>p</v>
          </cell>
          <cell r="G1740">
            <v>20000</v>
          </cell>
          <cell r="H1740">
            <v>337.5</v>
          </cell>
          <cell r="I1740">
            <v>6750000</v>
          </cell>
          <cell r="J1740">
            <v>1350</v>
          </cell>
          <cell r="K1740">
            <v>6751350</v>
          </cell>
          <cell r="L1740">
            <v>0</v>
          </cell>
          <cell r="M1740">
            <v>6750</v>
          </cell>
          <cell r="N1740">
            <v>337.90499999999997</v>
          </cell>
          <cell r="O1740">
            <v>6758100</v>
          </cell>
          <cell r="P1740">
            <v>6758100</v>
          </cell>
          <cell r="Q1740">
            <v>0</v>
          </cell>
          <cell r="R1740" t="str">
            <v>fne</v>
          </cell>
          <cell r="S1740" t="str">
            <v>oct</v>
          </cell>
        </row>
        <row r="1741">
          <cell r="A1741">
            <v>1428</v>
          </cell>
          <cell r="B1741">
            <v>3196</v>
          </cell>
          <cell r="C1741" t="str">
            <v>POL(H)</v>
          </cell>
          <cell r="D1741">
            <v>39385</v>
          </cell>
          <cell r="E1741">
            <v>39387</v>
          </cell>
          <cell r="F1741" t="str">
            <v>p</v>
          </cell>
          <cell r="G1741">
            <v>70000</v>
          </cell>
          <cell r="H1741">
            <v>329.40214285714285</v>
          </cell>
          <cell r="I1741">
            <v>23058150</v>
          </cell>
          <cell r="J1741">
            <v>4611.63</v>
          </cell>
          <cell r="K1741">
            <v>23062761.629999999</v>
          </cell>
          <cell r="L1741">
            <v>0</v>
          </cell>
          <cell r="M1741">
            <v>23045.4</v>
          </cell>
          <cell r="N1741">
            <v>329.79724328571427</v>
          </cell>
          <cell r="O1741">
            <v>23085807.029999997</v>
          </cell>
          <cell r="P1741">
            <v>23085807.029999997</v>
          </cell>
          <cell r="Q1741">
            <v>0</v>
          </cell>
          <cell r="R1741" t="str">
            <v xml:space="preserve">ABA </v>
          </cell>
          <cell r="S1741" t="str">
            <v>oct</v>
          </cell>
        </row>
        <row r="1742">
          <cell r="A1742">
            <v>1428</v>
          </cell>
          <cell r="B1742">
            <v>3193</v>
          </cell>
          <cell r="C1742" t="str">
            <v>POL(H)</v>
          </cell>
          <cell r="D1742">
            <v>39385</v>
          </cell>
          <cell r="E1742">
            <v>39387</v>
          </cell>
          <cell r="F1742" t="str">
            <v>p</v>
          </cell>
          <cell r="G1742">
            <v>30000</v>
          </cell>
          <cell r="H1742">
            <v>329.84166666666664</v>
          </cell>
          <cell r="I1742">
            <v>9895250</v>
          </cell>
          <cell r="J1742">
            <v>1979.0500000000002</v>
          </cell>
          <cell r="K1742">
            <v>9897229.0500000007</v>
          </cell>
          <cell r="L1742">
            <v>0</v>
          </cell>
          <cell r="M1742">
            <v>9896</v>
          </cell>
          <cell r="N1742">
            <v>330.23750166666667</v>
          </cell>
          <cell r="O1742">
            <v>9907125.0500000007</v>
          </cell>
          <cell r="P1742">
            <v>9907125.0500000007</v>
          </cell>
          <cell r="Q1742">
            <v>0</v>
          </cell>
          <cell r="R1742" t="str">
            <v>orix</v>
          </cell>
          <cell r="S1742" t="str">
            <v>oct</v>
          </cell>
        </row>
        <row r="1743">
          <cell r="A1743">
            <v>1429</v>
          </cell>
          <cell r="B1743">
            <v>3198</v>
          </cell>
          <cell r="C1743" t="str">
            <v>ATRL(h)</v>
          </cell>
          <cell r="D1743">
            <v>39385</v>
          </cell>
          <cell r="E1743">
            <v>39387</v>
          </cell>
          <cell r="F1743" t="str">
            <v>s</v>
          </cell>
          <cell r="G1743">
            <v>-25000</v>
          </cell>
          <cell r="H1743">
            <v>290.64</v>
          </cell>
          <cell r="I1743">
            <v>-7266000</v>
          </cell>
          <cell r="J1743">
            <v>726.6</v>
          </cell>
          <cell r="K1743">
            <v>-7265273.4000000004</v>
          </cell>
          <cell r="L1743">
            <v>0</v>
          </cell>
          <cell r="M1743">
            <v>6916</v>
          </cell>
          <cell r="N1743">
            <v>290.64</v>
          </cell>
          <cell r="O1743">
            <v>-7266000</v>
          </cell>
          <cell r="P1743">
            <v>-6389212.5</v>
          </cell>
          <cell r="Q1743">
            <v>876787.5</v>
          </cell>
          <cell r="R1743" t="str">
            <v xml:space="preserve">ABA </v>
          </cell>
          <cell r="S1743" t="str">
            <v>oct</v>
          </cell>
        </row>
        <row r="1744">
          <cell r="A1744">
            <v>1430</v>
          </cell>
          <cell r="B1744">
            <v>3194</v>
          </cell>
          <cell r="C1744" t="str">
            <v>ATRL(h)</v>
          </cell>
          <cell r="D1744">
            <v>39385</v>
          </cell>
          <cell r="E1744">
            <v>39387</v>
          </cell>
          <cell r="F1744" t="str">
            <v>s</v>
          </cell>
          <cell r="G1744">
            <v>-25000</v>
          </cell>
          <cell r="H1744">
            <v>290.291</v>
          </cell>
          <cell r="I1744">
            <v>-7257275</v>
          </cell>
          <cell r="J1744">
            <v>725.72750000000008</v>
          </cell>
          <cell r="K1744">
            <v>-7256549.2725</v>
          </cell>
          <cell r="L1744">
            <v>0</v>
          </cell>
          <cell r="M1744">
            <v>7257.97</v>
          </cell>
          <cell r="N1744">
            <v>290.291</v>
          </cell>
          <cell r="O1744">
            <v>-7257275</v>
          </cell>
          <cell r="P1744">
            <v>-6389212.5</v>
          </cell>
          <cell r="Q1744">
            <v>868062.5</v>
          </cell>
          <cell r="R1744" t="str">
            <v>orix</v>
          </cell>
          <cell r="S1744" t="str">
            <v>oct</v>
          </cell>
        </row>
        <row r="1745">
          <cell r="A1745">
            <v>1431</v>
          </cell>
          <cell r="B1745">
            <v>3197</v>
          </cell>
          <cell r="C1745" t="str">
            <v>PICB(h)</v>
          </cell>
          <cell r="D1745">
            <v>39385</v>
          </cell>
          <cell r="E1745">
            <v>39387</v>
          </cell>
          <cell r="F1745" t="str">
            <v>s</v>
          </cell>
          <cell r="G1745">
            <v>-500</v>
          </cell>
          <cell r="H1745">
            <v>42.6</v>
          </cell>
          <cell r="I1745">
            <v>-21300</v>
          </cell>
          <cell r="J1745">
            <v>2.13</v>
          </cell>
          <cell r="K1745">
            <v>-21297.87</v>
          </cell>
          <cell r="L1745">
            <v>0</v>
          </cell>
          <cell r="M1745">
            <v>81.899999999999991</v>
          </cell>
          <cell r="N1745">
            <v>42.6</v>
          </cell>
          <cell r="O1745">
            <v>-21300</v>
          </cell>
          <cell r="P1745">
            <v>-20016.100000000002</v>
          </cell>
          <cell r="Q1745">
            <v>1283.8999999999978</v>
          </cell>
          <cell r="R1745" t="str">
            <v>orix</v>
          </cell>
          <cell r="S1745" t="str">
            <v>oct</v>
          </cell>
        </row>
        <row r="1746">
          <cell r="A1746">
            <v>1432</v>
          </cell>
          <cell r="B1746">
            <v>3203</v>
          </cell>
          <cell r="C1746" t="str">
            <v>POL(H)</v>
          </cell>
          <cell r="D1746">
            <v>39386</v>
          </cell>
          <cell r="E1746">
            <v>39388</v>
          </cell>
          <cell r="F1746" t="str">
            <v>p</v>
          </cell>
          <cell r="G1746">
            <v>100000</v>
          </cell>
          <cell r="H1746">
            <v>327.92840000000001</v>
          </cell>
          <cell r="I1746">
            <v>32792840</v>
          </cell>
          <cell r="J1746">
            <v>6558.5680000000002</v>
          </cell>
          <cell r="K1746">
            <v>32799398.568</v>
          </cell>
          <cell r="L1746">
            <v>0</v>
          </cell>
          <cell r="M1746">
            <v>65585.679999999993</v>
          </cell>
          <cell r="N1746">
            <v>328.64984248000002</v>
          </cell>
          <cell r="O1746">
            <v>32864984.248</v>
          </cell>
          <cell r="P1746">
            <v>32864984.248</v>
          </cell>
          <cell r="Q1746">
            <v>0</v>
          </cell>
          <cell r="R1746" t="str">
            <v>ahl</v>
          </cell>
          <cell r="S1746" t="str">
            <v>oct</v>
          </cell>
        </row>
        <row r="1747">
          <cell r="A1747">
            <v>1433</v>
          </cell>
          <cell r="B1747">
            <v>3204</v>
          </cell>
          <cell r="C1747" t="str">
            <v>bop(h)</v>
          </cell>
          <cell r="D1747">
            <v>39386</v>
          </cell>
          <cell r="E1747">
            <v>39388</v>
          </cell>
          <cell r="F1747" t="str">
            <v>p</v>
          </cell>
          <cell r="G1747">
            <v>150000</v>
          </cell>
          <cell r="H1747">
            <v>95.365833333333327</v>
          </cell>
          <cell r="I1747">
            <v>14304875</v>
          </cell>
          <cell r="J1747">
            <v>2860.9750000000004</v>
          </cell>
          <cell r="K1747">
            <v>14307735.975</v>
          </cell>
          <cell r="L1747">
            <v>0</v>
          </cell>
          <cell r="M1747">
            <v>28609.75</v>
          </cell>
          <cell r="N1747">
            <v>95.575638166666664</v>
          </cell>
          <cell r="O1747">
            <v>14336345.725</v>
          </cell>
          <cell r="P1747">
            <v>14336345.725</v>
          </cell>
          <cell r="Q1747">
            <v>0</v>
          </cell>
          <cell r="R1747" t="str">
            <v>ahl</v>
          </cell>
          <cell r="S1747" t="str">
            <v>oct</v>
          </cell>
        </row>
        <row r="1748">
          <cell r="A1748">
            <v>1434</v>
          </cell>
          <cell r="B1748">
            <v>3207</v>
          </cell>
          <cell r="C1748" t="str">
            <v>bop(h)</v>
          </cell>
          <cell r="D1748">
            <v>39386</v>
          </cell>
          <cell r="E1748">
            <v>39388</v>
          </cell>
          <cell r="F1748" t="str">
            <v>p</v>
          </cell>
          <cell r="G1748">
            <v>100000</v>
          </cell>
          <cell r="H1748">
            <v>96.08</v>
          </cell>
          <cell r="I1748">
            <v>9608000</v>
          </cell>
          <cell r="J1748">
            <v>1921.6000000000001</v>
          </cell>
          <cell r="K1748">
            <v>9609921.5999999996</v>
          </cell>
          <cell r="L1748">
            <v>0</v>
          </cell>
          <cell r="M1748">
            <v>15173.869999999999</v>
          </cell>
          <cell r="N1748">
            <v>96.250954699999994</v>
          </cell>
          <cell r="O1748">
            <v>9625095.4699999988</v>
          </cell>
          <cell r="P1748">
            <v>9625095.4699999988</v>
          </cell>
          <cell r="Q1748">
            <v>0</v>
          </cell>
          <cell r="R1748" t="str">
            <v>foundation</v>
          </cell>
          <cell r="S1748" t="str">
            <v>oct</v>
          </cell>
        </row>
        <row r="1749">
          <cell r="A1749">
            <v>1435</v>
          </cell>
          <cell r="B1749">
            <v>3205</v>
          </cell>
          <cell r="C1749" t="str">
            <v>bop(h)</v>
          </cell>
          <cell r="D1749">
            <v>39386</v>
          </cell>
          <cell r="E1749">
            <v>39388</v>
          </cell>
          <cell r="F1749" t="str">
            <v>p</v>
          </cell>
          <cell r="G1749">
            <v>150000</v>
          </cell>
          <cell r="H1749">
            <v>95.176266666666663</v>
          </cell>
          <cell r="I1749">
            <v>14276440</v>
          </cell>
          <cell r="J1749">
            <v>2855.288</v>
          </cell>
          <cell r="K1749">
            <v>14279295.288000001</v>
          </cell>
          <cell r="L1749">
            <v>0</v>
          </cell>
          <cell r="M1749">
            <v>21417.66</v>
          </cell>
          <cell r="N1749">
            <v>95.338086320000002</v>
          </cell>
          <cell r="O1749">
            <v>14300712.948000001</v>
          </cell>
          <cell r="P1749">
            <v>14300712.948000001</v>
          </cell>
          <cell r="Q1749">
            <v>0</v>
          </cell>
          <cell r="R1749" t="str">
            <v>orix</v>
          </cell>
          <cell r="S1749" t="str">
            <v>oct</v>
          </cell>
        </row>
        <row r="1750">
          <cell r="A1750">
            <v>1436</v>
          </cell>
          <cell r="B1750">
            <v>3206</v>
          </cell>
          <cell r="C1750" t="str">
            <v>bop(h)</v>
          </cell>
          <cell r="D1750">
            <v>39386</v>
          </cell>
          <cell r="E1750">
            <v>39388</v>
          </cell>
          <cell r="F1750" t="str">
            <v>p</v>
          </cell>
          <cell r="G1750">
            <v>100000</v>
          </cell>
          <cell r="H1750">
            <v>95.444500000000005</v>
          </cell>
          <cell r="I1750">
            <v>9544450</v>
          </cell>
          <cell r="J1750">
            <v>1908.89</v>
          </cell>
          <cell r="K1750">
            <v>9546358.8900000006</v>
          </cell>
          <cell r="L1750">
            <v>0</v>
          </cell>
          <cell r="M1750">
            <v>15000</v>
          </cell>
          <cell r="N1750">
            <v>95.613588900000011</v>
          </cell>
          <cell r="O1750">
            <v>9561358.8900000006</v>
          </cell>
          <cell r="P1750">
            <v>9561358.8900000006</v>
          </cell>
          <cell r="Q1750">
            <v>0</v>
          </cell>
          <cell r="R1750" t="str">
            <v>khj</v>
          </cell>
          <cell r="S1750" t="str">
            <v>oct</v>
          </cell>
        </row>
        <row r="1751">
          <cell r="A1751">
            <v>1437</v>
          </cell>
          <cell r="B1751">
            <v>3200</v>
          </cell>
          <cell r="C1751" t="str">
            <v>ppl(h)</v>
          </cell>
          <cell r="D1751">
            <v>39386</v>
          </cell>
          <cell r="E1751">
            <v>39388</v>
          </cell>
          <cell r="F1751" t="str">
            <v>p</v>
          </cell>
          <cell r="G1751">
            <v>72000</v>
          </cell>
          <cell r="H1751">
            <v>258.9111111111111</v>
          </cell>
          <cell r="I1751">
            <v>18641600</v>
          </cell>
          <cell r="J1751">
            <v>3728.32</v>
          </cell>
          <cell r="K1751">
            <v>18645328.32</v>
          </cell>
          <cell r="L1751">
            <v>0</v>
          </cell>
          <cell r="M1751">
            <v>18641.599999999999</v>
          </cell>
          <cell r="N1751">
            <v>259.22180444444444</v>
          </cell>
          <cell r="O1751">
            <v>18663969.920000002</v>
          </cell>
          <cell r="P1751">
            <v>18663969.920000002</v>
          </cell>
          <cell r="Q1751">
            <v>0</v>
          </cell>
          <cell r="R1751" t="str">
            <v>GROWTH</v>
          </cell>
          <cell r="S1751" t="str">
            <v>oct</v>
          </cell>
        </row>
        <row r="1752">
          <cell r="A1752">
            <v>1438</v>
          </cell>
          <cell r="B1752">
            <v>3199</v>
          </cell>
          <cell r="C1752" t="str">
            <v>ppl(h)</v>
          </cell>
          <cell r="D1752">
            <v>39386</v>
          </cell>
          <cell r="E1752">
            <v>39388</v>
          </cell>
          <cell r="F1752" t="str">
            <v>p</v>
          </cell>
          <cell r="G1752">
            <v>42600</v>
          </cell>
          <cell r="H1752">
            <v>258.81103286384979</v>
          </cell>
          <cell r="I1752">
            <v>11025350</v>
          </cell>
          <cell r="J1752">
            <v>2205.0700000000002</v>
          </cell>
          <cell r="K1752">
            <v>11027555.07</v>
          </cell>
          <cell r="L1752">
            <v>0</v>
          </cell>
          <cell r="M1752">
            <v>11000.33</v>
          </cell>
          <cell r="N1752">
            <v>259.12101877934271</v>
          </cell>
          <cell r="O1752">
            <v>11038555.4</v>
          </cell>
          <cell r="P1752">
            <v>11038555.4</v>
          </cell>
          <cell r="Q1752">
            <v>0</v>
          </cell>
          <cell r="R1752" t="str">
            <v>khj</v>
          </cell>
          <cell r="S1752" t="str">
            <v>oct</v>
          </cell>
        </row>
        <row r="1753">
          <cell r="A1753">
            <v>1439</v>
          </cell>
          <cell r="B1753">
            <v>3202</v>
          </cell>
          <cell r="C1753" t="str">
            <v>ppl(h)</v>
          </cell>
          <cell r="D1753">
            <v>39386</v>
          </cell>
          <cell r="E1753">
            <v>39388</v>
          </cell>
          <cell r="F1753" t="str">
            <v>p</v>
          </cell>
          <cell r="G1753">
            <v>20000</v>
          </cell>
          <cell r="H1753">
            <v>258.64999999999998</v>
          </cell>
          <cell r="I1753">
            <v>5173000</v>
          </cell>
          <cell r="J1753">
            <v>1034.6000000000001</v>
          </cell>
          <cell r="K1753">
            <v>5174034.5999999996</v>
          </cell>
          <cell r="L1753">
            <v>0</v>
          </cell>
          <cell r="M1753">
            <v>5173</v>
          </cell>
          <cell r="N1753">
            <v>258.96037999999999</v>
          </cell>
          <cell r="O1753">
            <v>5179207.5999999996</v>
          </cell>
          <cell r="P1753">
            <v>5179207.5999999996</v>
          </cell>
          <cell r="Q1753">
            <v>0</v>
          </cell>
          <cell r="R1753" t="str">
            <v>fne</v>
          </cell>
          <cell r="S1753" t="str">
            <v>oct</v>
          </cell>
        </row>
        <row r="1754">
          <cell r="A1754">
            <v>1440</v>
          </cell>
          <cell r="B1754">
            <v>3201</v>
          </cell>
          <cell r="C1754" t="str">
            <v>ppl(h)</v>
          </cell>
          <cell r="D1754">
            <v>39386</v>
          </cell>
          <cell r="E1754">
            <v>39388</v>
          </cell>
          <cell r="F1754" t="str">
            <v>p</v>
          </cell>
          <cell r="G1754">
            <v>73700</v>
          </cell>
          <cell r="H1754">
            <v>259.20176390773406</v>
          </cell>
          <cell r="I1754">
            <v>19103170</v>
          </cell>
          <cell r="J1754">
            <v>3820.634</v>
          </cell>
          <cell r="K1754">
            <v>19106990.634</v>
          </cell>
          <cell r="L1754">
            <v>0</v>
          </cell>
          <cell r="M1754">
            <v>19104.05</v>
          </cell>
          <cell r="N1754">
            <v>259.51281796472188</v>
          </cell>
          <cell r="O1754">
            <v>19126094.684</v>
          </cell>
          <cell r="P1754">
            <v>19126094.684</v>
          </cell>
          <cell r="Q1754">
            <v>0</v>
          </cell>
          <cell r="R1754" t="str">
            <v>fne</v>
          </cell>
          <cell r="S1754" t="str">
            <v>oct</v>
          </cell>
        </row>
        <row r="1755">
          <cell r="A1755">
            <v>1441</v>
          </cell>
          <cell r="B1755">
            <v>3210</v>
          </cell>
          <cell r="C1755" t="str">
            <v>pol(h)</v>
          </cell>
          <cell r="D1755">
            <v>39391</v>
          </cell>
          <cell r="E1755">
            <v>39393</v>
          </cell>
          <cell r="F1755" t="str">
            <v>p</v>
          </cell>
          <cell r="G1755">
            <v>200000</v>
          </cell>
          <cell r="H1755">
            <v>305.55</v>
          </cell>
          <cell r="I1755">
            <v>61110000</v>
          </cell>
          <cell r="J1755">
            <v>12222</v>
          </cell>
          <cell r="K1755">
            <v>61122222</v>
          </cell>
          <cell r="L1755">
            <v>0</v>
          </cell>
          <cell r="M1755">
            <v>122220</v>
          </cell>
          <cell r="N1755">
            <v>306.22221000000002</v>
          </cell>
          <cell r="O1755">
            <v>61244442</v>
          </cell>
          <cell r="P1755">
            <v>61244442</v>
          </cell>
          <cell r="Q1755">
            <v>0</v>
          </cell>
          <cell r="R1755" t="str">
            <v>ahl</v>
          </cell>
          <cell r="S1755" t="str">
            <v>nov</v>
          </cell>
        </row>
        <row r="1756">
          <cell r="A1756">
            <v>1442</v>
          </cell>
          <cell r="B1756">
            <v>3214</v>
          </cell>
          <cell r="C1756" t="str">
            <v>luck(H)</v>
          </cell>
          <cell r="D1756">
            <v>39392</v>
          </cell>
          <cell r="E1756">
            <v>39394</v>
          </cell>
          <cell r="F1756" t="str">
            <v>p</v>
          </cell>
          <cell r="G1756">
            <v>50000</v>
          </cell>
          <cell r="H1756">
            <v>119.205</v>
          </cell>
          <cell r="I1756">
            <v>5960250</v>
          </cell>
          <cell r="J1756">
            <v>1192.05</v>
          </cell>
          <cell r="K1756">
            <v>5961442.0499999998</v>
          </cell>
          <cell r="L1756">
            <v>0</v>
          </cell>
          <cell r="M1756">
            <v>5960.25</v>
          </cell>
          <cell r="N1756">
            <v>119.348046</v>
          </cell>
          <cell r="O1756">
            <v>5967402.2999999998</v>
          </cell>
          <cell r="P1756">
            <v>5967402.2999999998</v>
          </cell>
          <cell r="Q1756">
            <v>0</v>
          </cell>
          <cell r="R1756" t="str">
            <v>js</v>
          </cell>
          <cell r="S1756" t="str">
            <v>nov</v>
          </cell>
        </row>
        <row r="1757">
          <cell r="A1757">
            <v>1443</v>
          </cell>
          <cell r="B1757">
            <v>3213</v>
          </cell>
          <cell r="C1757" t="str">
            <v>luck(H)</v>
          </cell>
          <cell r="D1757">
            <v>39392</v>
          </cell>
          <cell r="E1757">
            <v>39394</v>
          </cell>
          <cell r="F1757" t="str">
            <v>p</v>
          </cell>
          <cell r="G1757">
            <v>100000</v>
          </cell>
          <cell r="H1757">
            <v>119.416</v>
          </cell>
          <cell r="I1757">
            <v>11941600</v>
          </cell>
          <cell r="J1757">
            <v>2388.3200000000002</v>
          </cell>
          <cell r="K1757">
            <v>11943988.32</v>
          </cell>
          <cell r="L1757">
            <v>0</v>
          </cell>
          <cell r="M1757">
            <v>11892.3</v>
          </cell>
          <cell r="N1757">
            <v>119.55880620000001</v>
          </cell>
          <cell r="O1757">
            <v>11955880.620000001</v>
          </cell>
          <cell r="P1757">
            <v>11955880.620000001</v>
          </cell>
          <cell r="Q1757">
            <v>0</v>
          </cell>
          <cell r="R1757" t="str">
            <v>foundation</v>
          </cell>
          <cell r="S1757" t="str">
            <v>nov</v>
          </cell>
        </row>
        <row r="1758">
          <cell r="A1758">
            <v>1444</v>
          </cell>
          <cell r="B1758">
            <v>3216</v>
          </cell>
          <cell r="C1758" t="str">
            <v>luck(H)</v>
          </cell>
          <cell r="D1758">
            <v>39392</v>
          </cell>
          <cell r="E1758">
            <v>39394</v>
          </cell>
          <cell r="F1758" t="str">
            <v>p</v>
          </cell>
          <cell r="G1758">
            <v>150000</v>
          </cell>
          <cell r="H1758">
            <v>119.44933333333333</v>
          </cell>
          <cell r="I1758">
            <v>17917400</v>
          </cell>
          <cell r="J1758">
            <v>3583.48</v>
          </cell>
          <cell r="K1758">
            <v>17920983.48</v>
          </cell>
          <cell r="L1758">
            <v>0</v>
          </cell>
          <cell r="M1758">
            <v>16843.2</v>
          </cell>
          <cell r="N1758">
            <v>119.5855112</v>
          </cell>
          <cell r="O1758">
            <v>17937826.68</v>
          </cell>
          <cell r="P1758">
            <v>17937826.68</v>
          </cell>
          <cell r="Q1758">
            <v>0</v>
          </cell>
          <cell r="R1758" t="str">
            <v>bma</v>
          </cell>
          <cell r="S1758" t="str">
            <v>nov</v>
          </cell>
        </row>
        <row r="1759">
          <cell r="A1759">
            <v>1445</v>
          </cell>
          <cell r="B1759">
            <v>3212</v>
          </cell>
          <cell r="C1759" t="str">
            <v>luck(H)</v>
          </cell>
          <cell r="D1759">
            <v>39392</v>
          </cell>
          <cell r="E1759">
            <v>39394</v>
          </cell>
          <cell r="F1759" t="str">
            <v>p</v>
          </cell>
          <cell r="G1759">
            <v>100000</v>
          </cell>
          <cell r="H1759">
            <v>119.42505</v>
          </cell>
          <cell r="I1759">
            <v>11942505</v>
          </cell>
          <cell r="J1759">
            <v>2388.5010000000002</v>
          </cell>
          <cell r="K1759">
            <v>11944893.501</v>
          </cell>
          <cell r="L1759">
            <v>0</v>
          </cell>
          <cell r="M1759">
            <v>11943.15</v>
          </cell>
          <cell r="N1759">
            <v>119.56836651</v>
          </cell>
          <cell r="O1759">
            <v>11956836.651000001</v>
          </cell>
          <cell r="P1759">
            <v>11956836.651000001</v>
          </cell>
          <cell r="Q1759">
            <v>0</v>
          </cell>
          <cell r="R1759" t="str">
            <v>ORIX</v>
          </cell>
          <cell r="S1759" t="str">
            <v>nov</v>
          </cell>
        </row>
        <row r="1760">
          <cell r="A1760">
            <v>1446</v>
          </cell>
          <cell r="B1760">
            <v>3218</v>
          </cell>
          <cell r="C1760" t="str">
            <v>ATRL(H)</v>
          </cell>
          <cell r="D1760">
            <v>39392</v>
          </cell>
          <cell r="E1760">
            <v>39394</v>
          </cell>
          <cell r="F1760" t="str">
            <v>p</v>
          </cell>
          <cell r="G1760">
            <v>20000</v>
          </cell>
          <cell r="H1760">
            <v>237.70750000000001</v>
          </cell>
          <cell r="I1760">
            <v>4754150</v>
          </cell>
          <cell r="J1760">
            <v>950.83</v>
          </cell>
          <cell r="K1760">
            <v>4755100.83</v>
          </cell>
          <cell r="L1760">
            <v>0</v>
          </cell>
          <cell r="M1760">
            <v>4769.17</v>
          </cell>
          <cell r="N1760">
            <v>237.99350000000001</v>
          </cell>
          <cell r="O1760">
            <v>4759870</v>
          </cell>
          <cell r="P1760">
            <v>4759870</v>
          </cell>
          <cell r="Q1760">
            <v>0</v>
          </cell>
          <cell r="R1760" t="str">
            <v>ICAP</v>
          </cell>
          <cell r="S1760" t="str">
            <v>nov</v>
          </cell>
        </row>
        <row r="1761">
          <cell r="A1761">
            <v>1447</v>
          </cell>
          <cell r="B1761">
            <v>3217</v>
          </cell>
          <cell r="C1761" t="str">
            <v>ATRL(H)</v>
          </cell>
          <cell r="D1761">
            <v>39392</v>
          </cell>
          <cell r="E1761">
            <v>39394</v>
          </cell>
          <cell r="F1761" t="str">
            <v>p</v>
          </cell>
          <cell r="G1761">
            <v>30000</v>
          </cell>
          <cell r="H1761">
            <v>237.41333333333333</v>
          </cell>
          <cell r="I1761">
            <v>7122400</v>
          </cell>
          <cell r="J1761">
            <v>1424.48</v>
          </cell>
          <cell r="K1761">
            <v>7123824.4800000004</v>
          </cell>
          <cell r="L1761">
            <v>0</v>
          </cell>
          <cell r="M1761">
            <v>7122.4</v>
          </cell>
          <cell r="N1761">
            <v>237.69822933333336</v>
          </cell>
          <cell r="O1761">
            <v>7130946.8800000008</v>
          </cell>
          <cell r="P1761">
            <v>7130946.8800000008</v>
          </cell>
          <cell r="Q1761">
            <v>0</v>
          </cell>
          <cell r="R1761" t="str">
            <v>SC</v>
          </cell>
          <cell r="S1761" t="str">
            <v>nov</v>
          </cell>
        </row>
        <row r="1762">
          <cell r="A1762">
            <v>1448</v>
          </cell>
          <cell r="B1762">
            <v>3220</v>
          </cell>
          <cell r="C1762" t="str">
            <v>BOP(H)</v>
          </cell>
          <cell r="D1762">
            <v>39392</v>
          </cell>
          <cell r="E1762">
            <v>39394</v>
          </cell>
          <cell r="F1762" t="str">
            <v>p</v>
          </cell>
          <cell r="G1762">
            <v>25000</v>
          </cell>
          <cell r="H1762">
            <v>92.05</v>
          </cell>
          <cell r="I1762">
            <v>2301250</v>
          </cell>
          <cell r="J1762">
            <v>460.25</v>
          </cell>
          <cell r="K1762">
            <v>2301710.25</v>
          </cell>
          <cell r="L1762">
            <v>0</v>
          </cell>
          <cell r="M1762">
            <v>3451.88</v>
          </cell>
          <cell r="N1762">
            <v>92.206485199999989</v>
          </cell>
          <cell r="O1762">
            <v>2305162.13</v>
          </cell>
          <cell r="P1762">
            <v>2305162.13</v>
          </cell>
          <cell r="Q1762">
            <v>0</v>
          </cell>
          <cell r="R1762" t="str">
            <v>live</v>
          </cell>
          <cell r="S1762" t="str">
            <v>nov</v>
          </cell>
        </row>
        <row r="1763">
          <cell r="A1763">
            <v>1449</v>
          </cell>
          <cell r="B1763">
            <v>3222</v>
          </cell>
          <cell r="C1763" t="str">
            <v>BOP(H)</v>
          </cell>
          <cell r="D1763">
            <v>39392</v>
          </cell>
          <cell r="E1763">
            <v>39394</v>
          </cell>
          <cell r="F1763" t="str">
            <v>p</v>
          </cell>
          <cell r="G1763">
            <v>177800</v>
          </cell>
          <cell r="H1763">
            <v>92.632677165354337</v>
          </cell>
          <cell r="I1763">
            <v>16470090</v>
          </cell>
          <cell r="J1763">
            <v>3294.018</v>
          </cell>
          <cell r="K1763">
            <v>16473384.017999999</v>
          </cell>
          <cell r="L1763">
            <v>0</v>
          </cell>
          <cell r="M1763">
            <v>32940</v>
          </cell>
          <cell r="N1763">
            <v>92.836468042744656</v>
          </cell>
          <cell r="O1763">
            <v>16506324.017999999</v>
          </cell>
          <cell r="P1763">
            <v>16506324.017999999</v>
          </cell>
          <cell r="Q1763">
            <v>0</v>
          </cell>
          <cell r="R1763" t="str">
            <v>AHL</v>
          </cell>
          <cell r="S1763" t="str">
            <v>nov</v>
          </cell>
        </row>
        <row r="1764">
          <cell r="A1764">
            <v>1450</v>
          </cell>
          <cell r="B1764">
            <v>3223</v>
          </cell>
          <cell r="C1764" t="str">
            <v>ogdc(h)</v>
          </cell>
          <cell r="D1764">
            <v>39392</v>
          </cell>
          <cell r="E1764">
            <v>39394</v>
          </cell>
          <cell r="F1764" t="str">
            <v>p</v>
          </cell>
          <cell r="G1764">
            <v>250000</v>
          </cell>
          <cell r="H1764">
            <v>114.14146</v>
          </cell>
          <cell r="I1764">
            <v>28535365</v>
          </cell>
          <cell r="J1764">
            <v>5707.0730000000003</v>
          </cell>
          <cell r="K1764">
            <v>28541072.072999999</v>
          </cell>
          <cell r="L1764">
            <v>0</v>
          </cell>
          <cell r="M1764">
            <v>57070.73</v>
          </cell>
          <cell r="N1764">
            <v>114.39257121199999</v>
          </cell>
          <cell r="O1764">
            <v>28598142.802999999</v>
          </cell>
          <cell r="P1764">
            <v>28598142.802999999</v>
          </cell>
          <cell r="Q1764">
            <v>0</v>
          </cell>
          <cell r="R1764" t="str">
            <v>AHL</v>
          </cell>
          <cell r="S1764" t="str">
            <v>nov</v>
          </cell>
        </row>
        <row r="1765">
          <cell r="A1765">
            <v>1451</v>
          </cell>
          <cell r="B1765">
            <v>3225</v>
          </cell>
          <cell r="C1765" t="str">
            <v>ogdc(h)</v>
          </cell>
          <cell r="D1765">
            <v>39392</v>
          </cell>
          <cell r="E1765">
            <v>39394</v>
          </cell>
          <cell r="F1765" t="str">
            <v>p</v>
          </cell>
          <cell r="G1765">
            <v>35000</v>
          </cell>
          <cell r="H1765">
            <v>114.46971428571429</v>
          </cell>
          <cell r="I1765">
            <v>4006440</v>
          </cell>
          <cell r="J1765">
            <v>801.28800000000001</v>
          </cell>
          <cell r="K1765">
            <v>4007241.2880000002</v>
          </cell>
          <cell r="L1765">
            <v>0</v>
          </cell>
          <cell r="M1765">
            <v>4006.44</v>
          </cell>
          <cell r="N1765">
            <v>114.60707794285715</v>
          </cell>
          <cell r="O1765">
            <v>4011247.7280000001</v>
          </cell>
          <cell r="P1765">
            <v>4011247.7280000001</v>
          </cell>
          <cell r="Q1765">
            <v>0</v>
          </cell>
          <cell r="R1765" t="str">
            <v>NAC</v>
          </cell>
          <cell r="S1765" t="str">
            <v>nov</v>
          </cell>
        </row>
        <row r="1766">
          <cell r="A1766">
            <v>1452</v>
          </cell>
          <cell r="B1766">
            <v>3221</v>
          </cell>
          <cell r="C1766" t="str">
            <v>BOP(H)</v>
          </cell>
          <cell r="D1766">
            <v>39392</v>
          </cell>
          <cell r="E1766">
            <v>39394</v>
          </cell>
          <cell r="F1766" t="str">
            <v>p</v>
          </cell>
          <cell r="G1766">
            <v>47200</v>
          </cell>
          <cell r="H1766">
            <v>92.456567796610173</v>
          </cell>
          <cell r="I1766">
            <v>4363950</v>
          </cell>
          <cell r="J1766">
            <v>872.79000000000008</v>
          </cell>
          <cell r="K1766">
            <v>4364822.79</v>
          </cell>
          <cell r="L1766">
            <v>0</v>
          </cell>
          <cell r="M1766">
            <v>4295.78</v>
          </cell>
          <cell r="N1766">
            <v>92.566071398305084</v>
          </cell>
          <cell r="O1766">
            <v>4369118.57</v>
          </cell>
          <cell r="P1766">
            <v>4369118.57</v>
          </cell>
          <cell r="Q1766">
            <v>0</v>
          </cell>
          <cell r="R1766" t="str">
            <v>ifsl</v>
          </cell>
          <cell r="S1766" t="str">
            <v>nov</v>
          </cell>
        </row>
        <row r="1767">
          <cell r="A1767">
            <v>1453</v>
          </cell>
          <cell r="B1767">
            <v>3224</v>
          </cell>
          <cell r="C1767" t="str">
            <v>OGDC(H)</v>
          </cell>
          <cell r="D1767">
            <v>39392</v>
          </cell>
          <cell r="E1767">
            <v>39394</v>
          </cell>
          <cell r="F1767" t="str">
            <v>p</v>
          </cell>
          <cell r="G1767">
            <v>112000</v>
          </cell>
          <cell r="H1767">
            <v>113.89821428571429</v>
          </cell>
          <cell r="I1767">
            <v>12756600</v>
          </cell>
          <cell r="J1767">
            <v>2551.3200000000002</v>
          </cell>
          <cell r="K1767">
            <v>12759151.32</v>
          </cell>
          <cell r="L1767">
            <v>0</v>
          </cell>
          <cell r="M1767">
            <v>12756.6</v>
          </cell>
          <cell r="N1767">
            <v>114.03489214285715</v>
          </cell>
          <cell r="O1767">
            <v>12771907.92</v>
          </cell>
          <cell r="P1767">
            <v>12771907.92</v>
          </cell>
          <cell r="Q1767">
            <v>0</v>
          </cell>
          <cell r="R1767" t="str">
            <v>FNE</v>
          </cell>
          <cell r="S1767" t="str">
            <v>nov</v>
          </cell>
        </row>
        <row r="1768">
          <cell r="A1768">
            <v>1454</v>
          </cell>
          <cell r="B1768">
            <v>3215</v>
          </cell>
          <cell r="C1768" t="str">
            <v>LUCK(H)</v>
          </cell>
          <cell r="D1768">
            <v>39392</v>
          </cell>
          <cell r="E1768">
            <v>39394</v>
          </cell>
          <cell r="F1768" t="str">
            <v>p</v>
          </cell>
          <cell r="G1768">
            <v>100000</v>
          </cell>
          <cell r="H1768">
            <v>118.95</v>
          </cell>
          <cell r="I1768">
            <v>11895000</v>
          </cell>
          <cell r="J1768">
            <v>2379</v>
          </cell>
          <cell r="K1768">
            <v>11897379</v>
          </cell>
          <cell r="L1768">
            <v>0</v>
          </cell>
          <cell r="M1768">
            <v>11895.5</v>
          </cell>
          <cell r="N1768">
            <v>119.09274499999999</v>
          </cell>
          <cell r="O1768">
            <v>11909274.5</v>
          </cell>
          <cell r="P1768">
            <v>11909274.5</v>
          </cell>
          <cell r="Q1768">
            <v>0</v>
          </cell>
          <cell r="R1768" t="str">
            <v>GLOBAL</v>
          </cell>
          <cell r="S1768" t="str">
            <v>nov</v>
          </cell>
        </row>
        <row r="1769">
          <cell r="A1769">
            <v>1455</v>
          </cell>
          <cell r="B1769">
            <v>3226</v>
          </cell>
          <cell r="C1769" t="str">
            <v>OGDC(H)</v>
          </cell>
          <cell r="D1769">
            <v>39392</v>
          </cell>
          <cell r="E1769">
            <v>39394</v>
          </cell>
          <cell r="F1769" t="str">
            <v>p</v>
          </cell>
          <cell r="G1769">
            <v>103000</v>
          </cell>
          <cell r="H1769">
            <v>114.01160194174757</v>
          </cell>
          <cell r="I1769">
            <v>11743195</v>
          </cell>
          <cell r="J1769">
            <v>2348.6390000000001</v>
          </cell>
          <cell r="K1769">
            <v>11745543.639</v>
          </cell>
          <cell r="L1769">
            <v>0</v>
          </cell>
          <cell r="M1769">
            <v>11743.2</v>
          </cell>
          <cell r="N1769">
            <v>114.14841591262136</v>
          </cell>
          <cell r="O1769">
            <v>11757286.839</v>
          </cell>
          <cell r="P1769">
            <v>11757286.839</v>
          </cell>
          <cell r="Q1769">
            <v>0</v>
          </cell>
          <cell r="R1769" t="str">
            <v>KHJ</v>
          </cell>
          <cell r="S1769" t="str">
            <v>nov</v>
          </cell>
        </row>
        <row r="1770">
          <cell r="A1770">
            <v>1456</v>
          </cell>
          <cell r="B1770">
            <v>3219</v>
          </cell>
          <cell r="C1770" t="str">
            <v>ATRL(h)</v>
          </cell>
          <cell r="D1770">
            <v>39392</v>
          </cell>
          <cell r="E1770">
            <v>39394</v>
          </cell>
          <cell r="F1770" t="str">
            <v>s</v>
          </cell>
          <cell r="G1770">
            <v>-30000</v>
          </cell>
          <cell r="H1770">
            <v>255.80666666666667</v>
          </cell>
          <cell r="I1770">
            <v>-7674200</v>
          </cell>
          <cell r="J1770">
            <v>767.42000000000007</v>
          </cell>
          <cell r="K1770">
            <v>-7673432.5800000001</v>
          </cell>
          <cell r="L1770">
            <v>0</v>
          </cell>
          <cell r="M1770">
            <v>0</v>
          </cell>
          <cell r="N1770">
            <v>255.80666666666667</v>
          </cell>
          <cell r="O1770">
            <v>-7674200</v>
          </cell>
          <cell r="P1770">
            <v>-7400772</v>
          </cell>
          <cell r="Q1770">
            <v>273428</v>
          </cell>
          <cell r="R1770" t="str">
            <v>SC</v>
          </cell>
          <cell r="S1770" t="str">
            <v>oct</v>
          </cell>
        </row>
        <row r="1771">
          <cell r="A1771">
            <v>1457</v>
          </cell>
          <cell r="B1771">
            <v>3227</v>
          </cell>
          <cell r="C1771" t="str">
            <v>ATRL(h)</v>
          </cell>
          <cell r="D1771">
            <v>39392</v>
          </cell>
          <cell r="E1771">
            <v>39394</v>
          </cell>
          <cell r="F1771" t="str">
            <v>s</v>
          </cell>
          <cell r="G1771">
            <v>-20000</v>
          </cell>
          <cell r="H1771">
            <v>256.75</v>
          </cell>
          <cell r="I1771">
            <v>-5135000</v>
          </cell>
          <cell r="J1771">
            <v>513.5</v>
          </cell>
          <cell r="K1771">
            <v>-5134486.5</v>
          </cell>
          <cell r="L1771">
            <v>0</v>
          </cell>
          <cell r="M1771">
            <v>0</v>
          </cell>
          <cell r="N1771">
            <v>256.75</v>
          </cell>
          <cell r="O1771">
            <v>-5135000</v>
          </cell>
          <cell r="P1771">
            <v>-4933848</v>
          </cell>
          <cell r="Q1771">
            <v>201152</v>
          </cell>
          <cell r="R1771" t="str">
            <v>ICAP</v>
          </cell>
          <cell r="S1771" t="str">
            <v>oct</v>
          </cell>
        </row>
        <row r="1772">
          <cell r="A1772">
            <v>1458</v>
          </cell>
          <cell r="B1772">
            <v>3235</v>
          </cell>
          <cell r="C1772" t="str">
            <v>ATRL(h)</v>
          </cell>
          <cell r="D1772">
            <v>39393</v>
          </cell>
          <cell r="E1772">
            <v>39395</v>
          </cell>
          <cell r="F1772" t="str">
            <v>s</v>
          </cell>
          <cell r="G1772">
            <v>-10000</v>
          </cell>
          <cell r="H1772">
            <v>268.25</v>
          </cell>
          <cell r="I1772">
            <v>-2682500</v>
          </cell>
          <cell r="J1772">
            <v>268.25</v>
          </cell>
          <cell r="K1772">
            <v>-2682231.75</v>
          </cell>
          <cell r="L1772">
            <v>0</v>
          </cell>
          <cell r="M1772">
            <v>2682.5</v>
          </cell>
          <cell r="N1772">
            <v>268.25</v>
          </cell>
          <cell r="O1772">
            <v>-2682500</v>
          </cell>
          <cell r="P1772">
            <v>-2466924</v>
          </cell>
          <cell r="Q1772">
            <v>215576</v>
          </cell>
          <cell r="R1772" t="str">
            <v>KHJ</v>
          </cell>
          <cell r="S1772" t="str">
            <v>oct</v>
          </cell>
        </row>
        <row r="1773">
          <cell r="A1773">
            <v>1459</v>
          </cell>
          <cell r="B1773">
            <v>3230</v>
          </cell>
          <cell r="C1773" t="str">
            <v>pol(H)</v>
          </cell>
          <cell r="D1773">
            <v>39393</v>
          </cell>
          <cell r="E1773">
            <v>39395</v>
          </cell>
          <cell r="F1773" t="str">
            <v>p</v>
          </cell>
          <cell r="G1773">
            <v>35000</v>
          </cell>
          <cell r="H1773">
            <v>329.28142857142859</v>
          </cell>
          <cell r="I1773">
            <v>11524850</v>
          </cell>
          <cell r="J1773">
            <v>2304.9700000000003</v>
          </cell>
          <cell r="K1773">
            <v>11527154.970000001</v>
          </cell>
          <cell r="L1773">
            <v>0</v>
          </cell>
          <cell r="M1773">
            <v>11524.85</v>
          </cell>
          <cell r="N1773">
            <v>329.67656628571427</v>
          </cell>
          <cell r="O1773">
            <v>11538679.82</v>
          </cell>
          <cell r="P1773">
            <v>11538679.82</v>
          </cell>
          <cell r="Q1773">
            <v>0</v>
          </cell>
          <cell r="R1773" t="str">
            <v>live</v>
          </cell>
          <cell r="S1773" t="str">
            <v>nov</v>
          </cell>
        </row>
        <row r="1774">
          <cell r="A1774">
            <v>1460</v>
          </cell>
          <cell r="B1774">
            <v>3228</v>
          </cell>
          <cell r="C1774" t="str">
            <v>pol(H)</v>
          </cell>
          <cell r="D1774">
            <v>39393</v>
          </cell>
          <cell r="E1774">
            <v>39395</v>
          </cell>
          <cell r="F1774" t="str">
            <v>p</v>
          </cell>
          <cell r="G1774">
            <v>45000</v>
          </cell>
          <cell r="H1774">
            <v>330.37777777777779</v>
          </cell>
          <cell r="I1774">
            <v>14867000</v>
          </cell>
          <cell r="J1774">
            <v>2973.4</v>
          </cell>
          <cell r="K1774">
            <v>14869973.4</v>
          </cell>
          <cell r="L1774">
            <v>0</v>
          </cell>
          <cell r="M1774">
            <v>15127.34</v>
          </cell>
          <cell r="N1774">
            <v>330.78001644444447</v>
          </cell>
          <cell r="O1774">
            <v>14885100.74</v>
          </cell>
          <cell r="P1774">
            <v>14885100.74</v>
          </cell>
          <cell r="Q1774">
            <v>0</v>
          </cell>
          <cell r="R1774" t="str">
            <v>orix</v>
          </cell>
          <cell r="S1774" t="str">
            <v>nov</v>
          </cell>
        </row>
        <row r="1775">
          <cell r="A1775">
            <v>1460</v>
          </cell>
          <cell r="B1775">
            <v>3235</v>
          </cell>
          <cell r="C1775" t="str">
            <v>ATRL(h)</v>
          </cell>
          <cell r="D1775">
            <v>39393</v>
          </cell>
          <cell r="E1775">
            <v>39395</v>
          </cell>
          <cell r="F1775" t="str">
            <v>s</v>
          </cell>
          <cell r="G1775">
            <v>-20000</v>
          </cell>
          <cell r="H1775">
            <v>266.37</v>
          </cell>
          <cell r="I1775">
            <v>-5327400</v>
          </cell>
          <cell r="J1775">
            <v>532.74</v>
          </cell>
          <cell r="K1775">
            <v>-5326867.26</v>
          </cell>
          <cell r="L1775">
            <v>0</v>
          </cell>
          <cell r="M1775">
            <v>5367.63</v>
          </cell>
          <cell r="N1775">
            <v>266.37</v>
          </cell>
          <cell r="O1775">
            <v>-5327400</v>
          </cell>
          <cell r="P1775">
            <v>-4933846</v>
          </cell>
          <cell r="Q1775">
            <v>393554</v>
          </cell>
          <cell r="R1775" t="str">
            <v>sc</v>
          </cell>
          <cell r="S1775" t="str">
            <v>oct</v>
          </cell>
        </row>
        <row r="1776">
          <cell r="A1776">
            <v>1461</v>
          </cell>
          <cell r="B1776">
            <v>3233</v>
          </cell>
          <cell r="C1776" t="str">
            <v>ppl(h)</v>
          </cell>
          <cell r="D1776">
            <v>39393</v>
          </cell>
          <cell r="E1776">
            <v>39395</v>
          </cell>
          <cell r="F1776" t="str">
            <v>s</v>
          </cell>
          <cell r="G1776">
            <v>-100000</v>
          </cell>
          <cell r="H1776">
            <v>251.51400000000001</v>
          </cell>
          <cell r="I1776">
            <v>-25151400</v>
          </cell>
          <cell r="J1776">
            <v>2515.1400000000003</v>
          </cell>
          <cell r="K1776">
            <v>-25148884.859999999</v>
          </cell>
          <cell r="L1776">
            <v>0</v>
          </cell>
          <cell r="M1776">
            <v>50303.8</v>
          </cell>
          <cell r="N1776">
            <v>251.51400000000001</v>
          </cell>
          <cell r="O1776">
            <v>-25151400</v>
          </cell>
          <cell r="P1776">
            <v>-26198270.000000004</v>
          </cell>
          <cell r="Q1776">
            <v>-1046870.0000000037</v>
          </cell>
          <cell r="R1776" t="str">
            <v>ahl</v>
          </cell>
          <cell r="S1776" t="str">
            <v>oct</v>
          </cell>
        </row>
        <row r="1777">
          <cell r="A1777">
            <v>1462</v>
          </cell>
          <cell r="B1777">
            <v>3231</v>
          </cell>
          <cell r="C1777" t="str">
            <v>ppl(h)</v>
          </cell>
          <cell r="D1777">
            <v>39393</v>
          </cell>
          <cell r="E1777">
            <v>39395</v>
          </cell>
          <cell r="F1777" t="str">
            <v>s</v>
          </cell>
          <cell r="G1777">
            <v>-50000</v>
          </cell>
          <cell r="H1777">
            <v>252.3597</v>
          </cell>
          <cell r="I1777">
            <v>-12617985</v>
          </cell>
          <cell r="J1777">
            <v>1261.7985000000001</v>
          </cell>
          <cell r="K1777">
            <v>-12616723.2015</v>
          </cell>
          <cell r="L1777">
            <v>0</v>
          </cell>
          <cell r="M1777">
            <v>12619.53</v>
          </cell>
          <cell r="N1777">
            <v>252.3597</v>
          </cell>
          <cell r="O1777">
            <v>-12617985</v>
          </cell>
          <cell r="P1777">
            <v>-13099135.000000002</v>
          </cell>
          <cell r="Q1777">
            <v>-481150.00000000186</v>
          </cell>
          <cell r="R1777" t="str">
            <v>DAWOOD</v>
          </cell>
          <cell r="S1777" t="str">
            <v>oct</v>
          </cell>
        </row>
        <row r="1778">
          <cell r="A1778">
            <v>1463</v>
          </cell>
          <cell r="B1778">
            <v>3232</v>
          </cell>
          <cell r="C1778" t="str">
            <v>ppl(h)</v>
          </cell>
          <cell r="D1778">
            <v>39393</v>
          </cell>
          <cell r="E1778">
            <v>39395</v>
          </cell>
          <cell r="F1778" t="str">
            <v>s</v>
          </cell>
          <cell r="G1778">
            <v>-50000</v>
          </cell>
          <cell r="H1778">
            <v>250.83</v>
          </cell>
          <cell r="I1778">
            <v>-12541500</v>
          </cell>
          <cell r="J1778">
            <v>1254.1500000000001</v>
          </cell>
          <cell r="K1778">
            <v>-12540245.85</v>
          </cell>
          <cell r="L1778">
            <v>0</v>
          </cell>
          <cell r="M1778">
            <v>13171.56</v>
          </cell>
          <cell r="N1778">
            <v>250.83</v>
          </cell>
          <cell r="O1778">
            <v>-12541500</v>
          </cell>
          <cell r="P1778">
            <v>-13099135.000000002</v>
          </cell>
          <cell r="Q1778">
            <v>-557635.00000000186</v>
          </cell>
          <cell r="R1778" t="str">
            <v>ahcm</v>
          </cell>
          <cell r="S1778" t="str">
            <v>oct</v>
          </cell>
        </row>
        <row r="1779">
          <cell r="A1779">
            <v>1464</v>
          </cell>
          <cell r="B1779">
            <v>3237</v>
          </cell>
          <cell r="C1779" t="str">
            <v>ppl(H)</v>
          </cell>
          <cell r="D1779">
            <v>39394</v>
          </cell>
          <cell r="E1779">
            <v>39399</v>
          </cell>
          <cell r="F1779" t="str">
            <v>p</v>
          </cell>
          <cell r="G1779">
            <v>20000</v>
          </cell>
          <cell r="H1779">
            <v>246</v>
          </cell>
          <cell r="I1779">
            <v>4920000</v>
          </cell>
          <cell r="J1779">
            <v>984</v>
          </cell>
          <cell r="K1779">
            <v>4920984</v>
          </cell>
          <cell r="L1779">
            <v>0</v>
          </cell>
          <cell r="M1779">
            <v>0</v>
          </cell>
          <cell r="N1779">
            <v>246.04920000000001</v>
          </cell>
          <cell r="O1779">
            <v>4920984</v>
          </cell>
          <cell r="P1779">
            <v>4920984</v>
          </cell>
          <cell r="Q1779">
            <v>0</v>
          </cell>
          <cell r="R1779" t="str">
            <v xml:space="preserve">ABA </v>
          </cell>
          <cell r="S1779" t="str">
            <v>nov</v>
          </cell>
        </row>
        <row r="1780">
          <cell r="A1780">
            <v>1465</v>
          </cell>
          <cell r="B1780">
            <v>3236</v>
          </cell>
          <cell r="C1780" t="str">
            <v>ppl(h)</v>
          </cell>
          <cell r="D1780">
            <v>39394</v>
          </cell>
          <cell r="E1780">
            <v>39399</v>
          </cell>
          <cell r="F1780" t="str">
            <v>s</v>
          </cell>
          <cell r="G1780">
            <v>-20000</v>
          </cell>
          <cell r="H1780">
            <v>243.405</v>
          </cell>
          <cell r="I1780">
            <v>-4868100</v>
          </cell>
          <cell r="J1780">
            <v>486.81</v>
          </cell>
          <cell r="K1780">
            <v>-4867613.1900000004</v>
          </cell>
          <cell r="L1780">
            <v>0</v>
          </cell>
          <cell r="M1780">
            <v>4918.6499999999996</v>
          </cell>
          <cell r="N1780">
            <v>243.405</v>
          </cell>
          <cell r="O1780">
            <v>-4868100</v>
          </cell>
          <cell r="P1780">
            <v>-5239654</v>
          </cell>
          <cell r="Q1780">
            <v>-371554</v>
          </cell>
          <cell r="R1780" t="str">
            <v xml:space="preserve">ABA </v>
          </cell>
          <cell r="S1780" t="str">
            <v>oct</v>
          </cell>
        </row>
        <row r="1781">
          <cell r="A1781">
            <v>1466</v>
          </cell>
          <cell r="B1781">
            <v>3238</v>
          </cell>
          <cell r="C1781" t="str">
            <v>atrl(h)</v>
          </cell>
          <cell r="D1781">
            <v>39394</v>
          </cell>
          <cell r="E1781">
            <v>39399</v>
          </cell>
          <cell r="F1781" t="str">
            <v>s</v>
          </cell>
          <cell r="G1781">
            <v>-20000</v>
          </cell>
          <cell r="H1781">
            <v>269.5</v>
          </cell>
          <cell r="I1781">
            <v>-5390000</v>
          </cell>
          <cell r="J1781">
            <v>539</v>
          </cell>
          <cell r="K1781">
            <v>-5389461</v>
          </cell>
          <cell r="L1781">
            <v>0</v>
          </cell>
          <cell r="M1781">
            <v>5390</v>
          </cell>
          <cell r="N1781">
            <v>269.5</v>
          </cell>
          <cell r="O1781">
            <v>-5390000</v>
          </cell>
          <cell r="P1781">
            <v>-4933846</v>
          </cell>
          <cell r="Q1781">
            <v>456154</v>
          </cell>
          <cell r="R1781" t="str">
            <v>bma</v>
          </cell>
          <cell r="S1781" t="str">
            <v>oct</v>
          </cell>
        </row>
        <row r="1782">
          <cell r="A1782">
            <v>1467</v>
          </cell>
          <cell r="B1782">
            <v>3239</v>
          </cell>
          <cell r="C1782" t="str">
            <v>PICB(h)</v>
          </cell>
          <cell r="D1782">
            <v>39399</v>
          </cell>
          <cell r="E1782">
            <v>39401</v>
          </cell>
          <cell r="F1782" t="str">
            <v>s</v>
          </cell>
          <cell r="G1782">
            <v>-25000</v>
          </cell>
          <cell r="H1782">
            <v>42</v>
          </cell>
          <cell r="I1782">
            <v>-1050000</v>
          </cell>
          <cell r="J1782">
            <v>105</v>
          </cell>
          <cell r="K1782">
            <v>-1049895</v>
          </cell>
          <cell r="L1782">
            <v>0</v>
          </cell>
          <cell r="M1782">
            <v>1575</v>
          </cell>
          <cell r="N1782">
            <v>42</v>
          </cell>
          <cell r="O1782">
            <v>-1050000</v>
          </cell>
          <cell r="P1782">
            <v>-1010549.9999999999</v>
          </cell>
          <cell r="Q1782">
            <v>39450.000000000116</v>
          </cell>
          <cell r="R1782" t="str">
            <v>GLOBAL</v>
          </cell>
          <cell r="S1782" t="str">
            <v>oct</v>
          </cell>
        </row>
        <row r="1783">
          <cell r="A1783">
            <v>1468</v>
          </cell>
          <cell r="B1783">
            <v>3240</v>
          </cell>
          <cell r="C1783" t="str">
            <v>Bop(h)</v>
          </cell>
          <cell r="D1783">
            <v>39400</v>
          </cell>
          <cell r="E1783">
            <v>39402</v>
          </cell>
          <cell r="F1783" t="str">
            <v>s</v>
          </cell>
          <cell r="G1783">
            <v>-25000</v>
          </cell>
          <cell r="H1783">
            <v>97.75</v>
          </cell>
          <cell r="I1783">
            <v>-2443750</v>
          </cell>
          <cell r="J1783">
            <v>244.375</v>
          </cell>
          <cell r="K1783">
            <v>-2443505.625</v>
          </cell>
          <cell r="L1783">
            <v>0</v>
          </cell>
          <cell r="M1783">
            <v>3665.63</v>
          </cell>
          <cell r="N1783">
            <v>97.75</v>
          </cell>
          <cell r="O1783">
            <v>-2443750</v>
          </cell>
          <cell r="P1783">
            <v>-2394022.5</v>
          </cell>
          <cell r="Q1783">
            <v>49727.5</v>
          </cell>
          <cell r="R1783" t="str">
            <v>live</v>
          </cell>
          <cell r="S1783" t="str">
            <v>oct</v>
          </cell>
        </row>
        <row r="1784">
          <cell r="A1784">
            <v>1469</v>
          </cell>
          <cell r="B1784">
            <v>3241</v>
          </cell>
          <cell r="C1784" t="str">
            <v>Bop(h)</v>
          </cell>
          <cell r="D1784">
            <v>39400</v>
          </cell>
          <cell r="E1784">
            <v>39402</v>
          </cell>
          <cell r="F1784" t="str">
            <v>s</v>
          </cell>
          <cell r="G1784">
            <v>-25000</v>
          </cell>
          <cell r="H1784">
            <v>98</v>
          </cell>
          <cell r="I1784">
            <v>-2450000</v>
          </cell>
          <cell r="J1784">
            <v>245</v>
          </cell>
          <cell r="K1784">
            <v>-2449755</v>
          </cell>
          <cell r="L1784">
            <v>0</v>
          </cell>
          <cell r="M1784">
            <v>2450</v>
          </cell>
          <cell r="N1784">
            <v>98</v>
          </cell>
          <cell r="O1784">
            <v>-2450000</v>
          </cell>
          <cell r="P1784">
            <v>-2394022.5</v>
          </cell>
          <cell r="Q1784">
            <v>55977.5</v>
          </cell>
          <cell r="R1784" t="str">
            <v>js</v>
          </cell>
          <cell r="S1784" t="str">
            <v>oct</v>
          </cell>
        </row>
        <row r="1785">
          <cell r="A1785">
            <v>1470</v>
          </cell>
          <cell r="B1785">
            <v>3242</v>
          </cell>
          <cell r="C1785" t="str">
            <v>ogdc(h)</v>
          </cell>
          <cell r="D1785">
            <v>39401</v>
          </cell>
          <cell r="E1785">
            <v>39405</v>
          </cell>
          <cell r="F1785" t="str">
            <v>s</v>
          </cell>
          <cell r="G1785">
            <v>-89500</v>
          </cell>
          <cell r="H1785">
            <v>115.25698324022346</v>
          </cell>
          <cell r="I1785">
            <v>-10315500</v>
          </cell>
          <cell r="J1785">
            <v>1031.55</v>
          </cell>
          <cell r="K1785">
            <v>-10314468.449999999</v>
          </cell>
          <cell r="L1785">
            <v>0</v>
          </cell>
          <cell r="M1785">
            <v>20631</v>
          </cell>
          <cell r="N1785">
            <v>115.25698324022346</v>
          </cell>
          <cell r="O1785">
            <v>-10315500</v>
          </cell>
          <cell r="P1785">
            <v>-10227809.399999999</v>
          </cell>
          <cell r="Q1785">
            <v>87690.60000000149</v>
          </cell>
          <cell r="R1785" t="str">
            <v>ahl</v>
          </cell>
          <cell r="S1785" t="str">
            <v>oct</v>
          </cell>
        </row>
        <row r="1786">
          <cell r="A1786">
            <v>1471</v>
          </cell>
          <cell r="B1786">
            <v>3243</v>
          </cell>
          <cell r="C1786" t="str">
            <v>bop(H)</v>
          </cell>
          <cell r="D1786">
            <v>39402</v>
          </cell>
          <cell r="E1786">
            <v>39406</v>
          </cell>
          <cell r="F1786" t="str">
            <v>p</v>
          </cell>
          <cell r="G1786">
            <v>100000</v>
          </cell>
          <cell r="H1786">
            <v>92.862399999999994</v>
          </cell>
          <cell r="I1786">
            <v>9286240</v>
          </cell>
          <cell r="J1786">
            <v>1857.248</v>
          </cell>
          <cell r="K1786">
            <v>9288097.2479999997</v>
          </cell>
          <cell r="L1786">
            <v>0</v>
          </cell>
          <cell r="M1786">
            <v>18572.48</v>
          </cell>
          <cell r="N1786">
            <v>93.06669728</v>
          </cell>
          <cell r="O1786">
            <v>9306669.7280000001</v>
          </cell>
          <cell r="P1786">
            <v>9306669.7280000001</v>
          </cell>
          <cell r="Q1786">
            <v>0</v>
          </cell>
          <cell r="R1786" t="str">
            <v>ahl</v>
          </cell>
          <cell r="S1786" t="str">
            <v>nov</v>
          </cell>
        </row>
        <row r="1787">
          <cell r="A1787">
            <v>1472</v>
          </cell>
          <cell r="B1787">
            <v>3244</v>
          </cell>
          <cell r="C1787" t="str">
            <v>atrl(H)</v>
          </cell>
          <cell r="D1787">
            <v>39402</v>
          </cell>
          <cell r="E1787">
            <v>39406</v>
          </cell>
          <cell r="F1787" t="str">
            <v>p</v>
          </cell>
          <cell r="G1787">
            <v>45500</v>
          </cell>
          <cell r="H1787">
            <v>254.63406593406594</v>
          </cell>
          <cell r="I1787">
            <v>11585850</v>
          </cell>
          <cell r="J1787">
            <v>2317.17</v>
          </cell>
          <cell r="K1787">
            <v>11588167.17</v>
          </cell>
          <cell r="L1787">
            <v>0</v>
          </cell>
          <cell r="M1787">
            <v>11466.23</v>
          </cell>
          <cell r="N1787">
            <v>254.93699780219782</v>
          </cell>
          <cell r="O1787">
            <v>11599633.4</v>
          </cell>
          <cell r="P1787">
            <v>11599633.4</v>
          </cell>
          <cell r="Q1787">
            <v>0</v>
          </cell>
          <cell r="R1787" t="str">
            <v>bma</v>
          </cell>
          <cell r="S1787" t="str">
            <v>nov</v>
          </cell>
        </row>
        <row r="1788">
          <cell r="A1788">
            <v>1473</v>
          </cell>
          <cell r="B1788">
            <v>3247</v>
          </cell>
          <cell r="C1788" t="str">
            <v>bop(H)</v>
          </cell>
          <cell r="D1788">
            <v>39402</v>
          </cell>
          <cell r="E1788">
            <v>39406</v>
          </cell>
          <cell r="F1788" t="str">
            <v>p</v>
          </cell>
          <cell r="G1788">
            <v>50000</v>
          </cell>
          <cell r="H1788">
            <v>93</v>
          </cell>
          <cell r="I1788">
            <v>4650000</v>
          </cell>
          <cell r="J1788">
            <v>930</v>
          </cell>
          <cell r="K1788">
            <v>4650930</v>
          </cell>
          <cell r="L1788">
            <v>0</v>
          </cell>
          <cell r="M1788">
            <v>6944.96</v>
          </cell>
          <cell r="N1788">
            <v>93.157499200000004</v>
          </cell>
          <cell r="O1788">
            <v>4657874.96</v>
          </cell>
          <cell r="P1788">
            <v>4657874.96</v>
          </cell>
          <cell r="Q1788">
            <v>0</v>
          </cell>
          <cell r="R1788" t="str">
            <v>FNE</v>
          </cell>
          <cell r="S1788" t="str">
            <v>nov</v>
          </cell>
        </row>
        <row r="1789">
          <cell r="A1789">
            <v>1474</v>
          </cell>
          <cell r="B1789">
            <v>3246</v>
          </cell>
          <cell r="C1789" t="str">
            <v>ATRL(h)</v>
          </cell>
          <cell r="D1789">
            <v>39402</v>
          </cell>
          <cell r="E1789">
            <v>39406</v>
          </cell>
          <cell r="F1789" t="str">
            <v>p</v>
          </cell>
          <cell r="G1789">
            <v>30000</v>
          </cell>
          <cell r="H1789">
            <v>255.43333333333334</v>
          </cell>
          <cell r="I1789">
            <v>7663000</v>
          </cell>
          <cell r="J1789">
            <v>1532.6000000000001</v>
          </cell>
          <cell r="K1789">
            <v>7664532.5999999996</v>
          </cell>
          <cell r="L1789">
            <v>0</v>
          </cell>
          <cell r="M1789">
            <v>7497.88</v>
          </cell>
          <cell r="N1789">
            <v>255.73434933333331</v>
          </cell>
          <cell r="O1789">
            <v>7672030.4799999995</v>
          </cell>
          <cell r="P1789">
            <v>7672030.4799999995</v>
          </cell>
          <cell r="Q1789">
            <v>0</v>
          </cell>
          <cell r="R1789" t="str">
            <v>FOUNDATION</v>
          </cell>
          <cell r="S1789" t="str">
            <v>nov</v>
          </cell>
        </row>
        <row r="1790">
          <cell r="A1790">
            <v>1475</v>
          </cell>
          <cell r="B1790">
            <v>3245</v>
          </cell>
          <cell r="C1790" t="str">
            <v>ATRL(h)</v>
          </cell>
          <cell r="D1790">
            <v>39402</v>
          </cell>
          <cell r="E1790">
            <v>39406</v>
          </cell>
          <cell r="F1790" t="str">
            <v>p</v>
          </cell>
          <cell r="G1790">
            <v>78100</v>
          </cell>
          <cell r="H1790">
            <v>252.45742637644045</v>
          </cell>
          <cell r="I1790">
            <v>19716925</v>
          </cell>
          <cell r="J1790">
            <v>3943.3850000000002</v>
          </cell>
          <cell r="K1790">
            <v>19720868.385000002</v>
          </cell>
          <cell r="L1790">
            <v>0</v>
          </cell>
          <cell r="M1790">
            <v>39433.85</v>
          </cell>
          <cell r="N1790">
            <v>253.01283271446866</v>
          </cell>
          <cell r="O1790">
            <v>19760302.235000003</v>
          </cell>
          <cell r="P1790">
            <v>19760302.235000003</v>
          </cell>
          <cell r="Q1790">
            <v>0</v>
          </cell>
          <cell r="R1790" t="str">
            <v>AHL</v>
          </cell>
          <cell r="S1790" t="str">
            <v>nov</v>
          </cell>
        </row>
        <row r="1791">
          <cell r="A1791">
            <v>1476</v>
          </cell>
          <cell r="B1791">
            <v>3250</v>
          </cell>
          <cell r="C1791" t="str">
            <v>ATRL(h)</v>
          </cell>
          <cell r="D1791">
            <v>39402</v>
          </cell>
          <cell r="E1791">
            <v>39406</v>
          </cell>
          <cell r="F1791" t="str">
            <v>p</v>
          </cell>
          <cell r="G1791">
            <v>26400</v>
          </cell>
          <cell r="H1791">
            <v>254.53598484848484</v>
          </cell>
          <cell r="I1791">
            <v>6719750</v>
          </cell>
          <cell r="J1791">
            <v>1343.95</v>
          </cell>
          <cell r="K1791">
            <v>6721093.9500000002</v>
          </cell>
          <cell r="L1791">
            <v>0</v>
          </cell>
          <cell r="M1791">
            <v>6720.25</v>
          </cell>
          <cell r="N1791">
            <v>254.84144696969699</v>
          </cell>
          <cell r="O1791">
            <v>6727814.2000000002</v>
          </cell>
          <cell r="P1791">
            <v>6727814.2000000002</v>
          </cell>
          <cell r="Q1791">
            <v>0</v>
          </cell>
          <cell r="R1791" t="str">
            <v>GLOBAL</v>
          </cell>
          <cell r="S1791" t="str">
            <v>nov</v>
          </cell>
        </row>
        <row r="1792">
          <cell r="A1792">
            <v>1477</v>
          </cell>
          <cell r="B1792">
            <v>3248</v>
          </cell>
          <cell r="C1792" t="str">
            <v>bop(H)</v>
          </cell>
          <cell r="D1792">
            <v>39402</v>
          </cell>
          <cell r="E1792">
            <v>39406</v>
          </cell>
          <cell r="F1792" t="str">
            <v>p</v>
          </cell>
          <cell r="G1792">
            <v>59600</v>
          </cell>
          <cell r="H1792">
            <v>92.972315436241615</v>
          </cell>
          <cell r="I1792">
            <v>5541150</v>
          </cell>
          <cell r="J1792">
            <v>1108.23</v>
          </cell>
          <cell r="K1792">
            <v>5542258.2300000004</v>
          </cell>
          <cell r="L1792">
            <v>0</v>
          </cell>
          <cell r="M1792">
            <v>8321.74</v>
          </cell>
          <cell r="N1792">
            <v>93.130536409395987</v>
          </cell>
          <cell r="O1792">
            <v>5550579.9700000007</v>
          </cell>
          <cell r="P1792">
            <v>5550579.9700000007</v>
          </cell>
          <cell r="Q1792">
            <v>0</v>
          </cell>
          <cell r="R1792" t="str">
            <v>SC</v>
          </cell>
          <cell r="S1792" t="str">
            <v>nov</v>
          </cell>
        </row>
        <row r="1793">
          <cell r="A1793">
            <v>1478</v>
          </cell>
          <cell r="B1793">
            <v>3249</v>
          </cell>
          <cell r="C1793" t="str">
            <v>HBL(H)</v>
          </cell>
          <cell r="D1793">
            <v>39402</v>
          </cell>
          <cell r="E1793">
            <v>39406</v>
          </cell>
          <cell r="F1793" t="str">
            <v>p</v>
          </cell>
          <cell r="G1793">
            <v>25000</v>
          </cell>
          <cell r="H1793">
            <v>252.44800000000001</v>
          </cell>
          <cell r="I1793">
            <v>6311200</v>
          </cell>
          <cell r="J1793">
            <v>1262.24</v>
          </cell>
          <cell r="K1793">
            <v>6312462.2400000002</v>
          </cell>
          <cell r="L1793">
            <v>0</v>
          </cell>
          <cell r="M1793">
            <v>6391.2</v>
          </cell>
          <cell r="N1793">
            <v>252.75413760000001</v>
          </cell>
          <cell r="O1793">
            <v>6318853.4400000004</v>
          </cell>
          <cell r="P1793">
            <v>6318853.4400000004</v>
          </cell>
          <cell r="Q1793">
            <v>0</v>
          </cell>
          <cell r="R1793" t="str">
            <v>Growth</v>
          </cell>
          <cell r="S1793" t="str">
            <v>nov</v>
          </cell>
        </row>
        <row r="1794">
          <cell r="A1794">
            <v>1479</v>
          </cell>
          <cell r="B1794">
            <v>3251</v>
          </cell>
          <cell r="C1794" t="str">
            <v>BOP(H)</v>
          </cell>
          <cell r="D1794">
            <v>39402</v>
          </cell>
          <cell r="E1794">
            <v>39406</v>
          </cell>
          <cell r="F1794" t="str">
            <v>p</v>
          </cell>
          <cell r="G1794">
            <v>57900</v>
          </cell>
          <cell r="H1794">
            <v>92.332469775474962</v>
          </cell>
          <cell r="I1794">
            <v>5346050</v>
          </cell>
          <cell r="J1794">
            <v>1069.21</v>
          </cell>
          <cell r="K1794">
            <v>5347119.21</v>
          </cell>
          <cell r="L1794">
            <v>0</v>
          </cell>
          <cell r="M1794">
            <v>5296.02</v>
          </cell>
          <cell r="N1794">
            <v>92.442404663212429</v>
          </cell>
          <cell r="O1794">
            <v>5352415.2299999995</v>
          </cell>
          <cell r="P1794">
            <v>5352415.2299999995</v>
          </cell>
          <cell r="Q1794">
            <v>0</v>
          </cell>
          <cell r="R1794" t="str">
            <v>JS</v>
          </cell>
          <cell r="S1794" t="str">
            <v>nov</v>
          </cell>
        </row>
        <row r="1795">
          <cell r="A1795">
            <v>1480</v>
          </cell>
          <cell r="B1795">
            <v>3252</v>
          </cell>
          <cell r="C1795" t="str">
            <v>ATRL(H)</v>
          </cell>
          <cell r="D1795">
            <v>39402</v>
          </cell>
          <cell r="E1795">
            <v>39406</v>
          </cell>
          <cell r="F1795" t="str">
            <v>p</v>
          </cell>
          <cell r="G1795">
            <v>20000</v>
          </cell>
          <cell r="H1795">
            <v>256.9375</v>
          </cell>
          <cell r="I1795">
            <v>5138750</v>
          </cell>
          <cell r="J1795">
            <v>1027.75</v>
          </cell>
          <cell r="K1795">
            <v>5139777.75</v>
          </cell>
          <cell r="L1795">
            <v>0</v>
          </cell>
          <cell r="M1795">
            <v>5138.8999999999996</v>
          </cell>
          <cell r="N1795">
            <v>257.24583250000001</v>
          </cell>
          <cell r="O1795">
            <v>5144916.6500000004</v>
          </cell>
          <cell r="P1795">
            <v>5144916.6500000004</v>
          </cell>
          <cell r="Q1795">
            <v>0</v>
          </cell>
          <cell r="R1795" t="str">
            <v>ORIX</v>
          </cell>
          <cell r="S1795" t="str">
            <v>nov</v>
          </cell>
        </row>
        <row r="1796">
          <cell r="A1796">
            <v>1481</v>
          </cell>
          <cell r="B1796">
            <v>3253</v>
          </cell>
          <cell r="C1796" t="str">
            <v>BOP(H)</v>
          </cell>
          <cell r="D1796">
            <v>39402</v>
          </cell>
          <cell r="E1796">
            <v>39406</v>
          </cell>
          <cell r="F1796" t="str">
            <v>p</v>
          </cell>
          <cell r="G1796">
            <v>32500</v>
          </cell>
          <cell r="H1796">
            <v>92.975384615384613</v>
          </cell>
          <cell r="I1796">
            <v>3021700</v>
          </cell>
          <cell r="J1796">
            <v>604.34</v>
          </cell>
          <cell r="K1796">
            <v>3022304.34</v>
          </cell>
          <cell r="L1796">
            <v>0</v>
          </cell>
          <cell r="M1796">
            <v>4532.6400000000003</v>
          </cell>
          <cell r="N1796">
            <v>93.133445538461544</v>
          </cell>
          <cell r="O1796">
            <v>3026836.98</v>
          </cell>
          <cell r="P1796">
            <v>3026836.98</v>
          </cell>
          <cell r="Q1796">
            <v>0</v>
          </cell>
          <cell r="R1796" t="str">
            <v xml:space="preserve">ABA </v>
          </cell>
          <cell r="S1796" t="str">
            <v>nov</v>
          </cell>
        </row>
        <row r="1797">
          <cell r="A1797">
            <v>1482</v>
          </cell>
          <cell r="B1797">
            <v>3254</v>
          </cell>
          <cell r="C1797" t="str">
            <v>pol(h)</v>
          </cell>
          <cell r="D1797">
            <v>39406</v>
          </cell>
          <cell r="E1797">
            <v>39408</v>
          </cell>
          <cell r="F1797" t="str">
            <v>s</v>
          </cell>
          <cell r="G1797">
            <v>-10000</v>
          </cell>
          <cell r="H1797">
            <v>332.75</v>
          </cell>
          <cell r="I1797">
            <v>-3327500</v>
          </cell>
          <cell r="J1797">
            <v>332.75</v>
          </cell>
          <cell r="K1797">
            <v>-3327167.25</v>
          </cell>
          <cell r="L1797">
            <v>0</v>
          </cell>
          <cell r="M1797">
            <v>3327.5</v>
          </cell>
          <cell r="N1797">
            <v>332.75</v>
          </cell>
          <cell r="O1797">
            <v>-3327500</v>
          </cell>
          <cell r="P1797">
            <v>-3244818</v>
          </cell>
          <cell r="Q1797">
            <v>82682</v>
          </cell>
          <cell r="R1797" t="str">
            <v>growth</v>
          </cell>
          <cell r="S1797" t="str">
            <v>nov</v>
          </cell>
        </row>
        <row r="1798">
          <cell r="A1798">
            <v>1483</v>
          </cell>
          <cell r="B1798">
            <v>3256</v>
          </cell>
          <cell r="C1798" t="str">
            <v>pol(h)</v>
          </cell>
          <cell r="D1798">
            <v>39406</v>
          </cell>
          <cell r="E1798">
            <v>39408</v>
          </cell>
          <cell r="F1798" t="str">
            <v>s</v>
          </cell>
          <cell r="G1798">
            <v>-10000</v>
          </cell>
          <cell r="H1798">
            <v>331.22500000000002</v>
          </cell>
          <cell r="I1798">
            <v>-3312250</v>
          </cell>
          <cell r="J1798">
            <v>331.22500000000002</v>
          </cell>
          <cell r="K1798">
            <v>-3311918.7749999999</v>
          </cell>
          <cell r="L1798">
            <v>0</v>
          </cell>
          <cell r="M1798">
            <v>3312.5</v>
          </cell>
          <cell r="N1798">
            <v>331.22500000000002</v>
          </cell>
          <cell r="O1798">
            <v>-3312250</v>
          </cell>
          <cell r="P1798">
            <v>-3244818</v>
          </cell>
          <cell r="Q1798">
            <v>67432</v>
          </cell>
          <cell r="R1798" t="str">
            <v>ORIX</v>
          </cell>
          <cell r="S1798" t="str">
            <v>nov</v>
          </cell>
        </row>
        <row r="1799">
          <cell r="A1799">
            <v>1484</v>
          </cell>
          <cell r="B1799">
            <v>3255</v>
          </cell>
          <cell r="C1799" t="str">
            <v>pol(h)</v>
          </cell>
          <cell r="D1799">
            <v>39406</v>
          </cell>
          <cell r="E1799">
            <v>39408</v>
          </cell>
          <cell r="F1799" t="str">
            <v>s</v>
          </cell>
          <cell r="G1799">
            <v>-5000</v>
          </cell>
          <cell r="H1799">
            <v>332.22</v>
          </cell>
          <cell r="I1799">
            <v>-1661100</v>
          </cell>
          <cell r="J1799">
            <v>166.11</v>
          </cell>
          <cell r="K1799">
            <v>-1660933.89</v>
          </cell>
          <cell r="L1799">
            <v>0</v>
          </cell>
          <cell r="M1799">
            <v>1711.1</v>
          </cell>
          <cell r="N1799">
            <v>332.22</v>
          </cell>
          <cell r="O1799">
            <v>-1661100</v>
          </cell>
          <cell r="P1799">
            <v>-1622409</v>
          </cell>
          <cell r="Q1799">
            <v>38691</v>
          </cell>
          <cell r="R1799" t="str">
            <v>bma</v>
          </cell>
          <cell r="S1799" t="str">
            <v>nov</v>
          </cell>
        </row>
        <row r="1800">
          <cell r="A1800">
            <v>1485</v>
          </cell>
          <cell r="B1800">
            <v>3260</v>
          </cell>
          <cell r="C1800" t="str">
            <v>ogdc(H)</v>
          </cell>
          <cell r="D1800">
            <v>39407</v>
          </cell>
          <cell r="E1800">
            <v>39409</v>
          </cell>
          <cell r="F1800" t="str">
            <v>p</v>
          </cell>
          <cell r="G1800">
            <v>100000</v>
          </cell>
          <cell r="H1800">
            <v>121.1</v>
          </cell>
          <cell r="I1800">
            <v>12110000</v>
          </cell>
          <cell r="J1800">
            <v>2422</v>
          </cell>
          <cell r="K1800">
            <v>12112422</v>
          </cell>
          <cell r="L1800">
            <v>0</v>
          </cell>
          <cell r="M1800">
            <v>12110</v>
          </cell>
          <cell r="N1800">
            <v>121.24532000000001</v>
          </cell>
          <cell r="O1800">
            <v>12124532</v>
          </cell>
          <cell r="P1800">
            <v>12124532</v>
          </cell>
          <cell r="Q1800">
            <v>0</v>
          </cell>
          <cell r="R1800" t="str">
            <v>sc</v>
          </cell>
          <cell r="S1800" t="str">
            <v>nov</v>
          </cell>
        </row>
        <row r="1801">
          <cell r="A1801">
            <v>1486</v>
          </cell>
          <cell r="B1801">
            <v>3259</v>
          </cell>
          <cell r="C1801" t="str">
            <v>ffc(H)</v>
          </cell>
          <cell r="D1801">
            <v>39407</v>
          </cell>
          <cell r="E1801">
            <v>39409</v>
          </cell>
          <cell r="F1801" t="str">
            <v>p</v>
          </cell>
          <cell r="G1801">
            <v>500000</v>
          </cell>
          <cell r="H1801">
            <v>119.48363999999999</v>
          </cell>
          <cell r="I1801">
            <v>59741820</v>
          </cell>
          <cell r="J1801">
            <v>11948.364000000001</v>
          </cell>
          <cell r="K1801">
            <v>59753768.364</v>
          </cell>
          <cell r="L1801">
            <v>0</v>
          </cell>
          <cell r="M1801">
            <v>119483.64</v>
          </cell>
          <cell r="N1801">
            <v>119.746504008</v>
          </cell>
          <cell r="O1801">
            <v>59873252.004000001</v>
          </cell>
          <cell r="P1801">
            <v>59873252.004000001</v>
          </cell>
          <cell r="Q1801">
            <v>0</v>
          </cell>
          <cell r="R1801" t="str">
            <v>ahl</v>
          </cell>
          <cell r="S1801" t="str">
            <v>nov</v>
          </cell>
        </row>
        <row r="1802">
          <cell r="A1802">
            <v>1487</v>
          </cell>
          <cell r="B1802">
            <v>3258</v>
          </cell>
          <cell r="C1802" t="str">
            <v>atrl(H)</v>
          </cell>
          <cell r="D1802">
            <v>39407</v>
          </cell>
          <cell r="E1802">
            <v>39409</v>
          </cell>
          <cell r="F1802" t="str">
            <v>p</v>
          </cell>
          <cell r="G1802">
            <v>33000</v>
          </cell>
          <cell r="H1802">
            <v>245.52242424242425</v>
          </cell>
          <cell r="I1802">
            <v>8102240</v>
          </cell>
          <cell r="J1802">
            <v>1620.4480000000001</v>
          </cell>
          <cell r="K1802">
            <v>8103860.4479999999</v>
          </cell>
          <cell r="L1802">
            <v>0</v>
          </cell>
          <cell r="M1802">
            <v>8102.69</v>
          </cell>
          <cell r="N1802">
            <v>245.81706478787879</v>
          </cell>
          <cell r="O1802">
            <v>8111963.1380000003</v>
          </cell>
          <cell r="P1802">
            <v>8111963.1380000003</v>
          </cell>
          <cell r="Q1802">
            <v>0</v>
          </cell>
          <cell r="R1802" t="str">
            <v>DAWOOD</v>
          </cell>
          <cell r="S1802" t="str">
            <v>nov</v>
          </cell>
        </row>
        <row r="1803">
          <cell r="A1803">
            <v>1488</v>
          </cell>
          <cell r="B1803">
            <v>3261</v>
          </cell>
          <cell r="C1803" t="str">
            <v>atrl(H)</v>
          </cell>
          <cell r="D1803">
            <v>39407</v>
          </cell>
          <cell r="E1803">
            <v>39409</v>
          </cell>
          <cell r="F1803" t="str">
            <v>p</v>
          </cell>
          <cell r="G1803">
            <v>25000</v>
          </cell>
          <cell r="H1803">
            <v>245.47</v>
          </cell>
          <cell r="I1803">
            <v>6136750</v>
          </cell>
          <cell r="J1803">
            <v>1227.3500000000001</v>
          </cell>
          <cell r="K1803">
            <v>6137977.3499999996</v>
          </cell>
          <cell r="L1803">
            <v>0</v>
          </cell>
          <cell r="M1803">
            <v>5976.8</v>
          </cell>
          <cell r="N1803">
            <v>245.75816599999999</v>
          </cell>
          <cell r="O1803">
            <v>6143954.1499999994</v>
          </cell>
          <cell r="P1803">
            <v>6143954.1499999994</v>
          </cell>
          <cell r="Q1803">
            <v>0</v>
          </cell>
          <cell r="R1803" t="str">
            <v>GLOBAL</v>
          </cell>
          <cell r="S1803" t="str">
            <v>nov</v>
          </cell>
        </row>
        <row r="1804">
          <cell r="A1804">
            <v>1489</v>
          </cell>
          <cell r="B1804">
            <v>3262</v>
          </cell>
          <cell r="C1804" t="str">
            <v>pol(h)</v>
          </cell>
          <cell r="D1804">
            <v>39407</v>
          </cell>
          <cell r="E1804">
            <v>39409</v>
          </cell>
          <cell r="F1804" t="str">
            <v>s</v>
          </cell>
          <cell r="G1804">
            <v>-19600</v>
          </cell>
          <cell r="H1804">
            <v>334.40306122448982</v>
          </cell>
          <cell r="I1804">
            <v>-6554300</v>
          </cell>
          <cell r="J1804">
            <v>655.43000000000006</v>
          </cell>
          <cell r="K1804">
            <v>-6553644.5700000003</v>
          </cell>
          <cell r="L1804">
            <v>0</v>
          </cell>
          <cell r="M1804">
            <v>6574.57</v>
          </cell>
          <cell r="N1804">
            <v>334.40306122448982</v>
          </cell>
          <cell r="O1804">
            <v>-6554300</v>
          </cell>
          <cell r="P1804">
            <v>-6359843.2800000003</v>
          </cell>
          <cell r="Q1804">
            <v>194456.71999999974</v>
          </cell>
          <cell r="R1804" t="str">
            <v>ahcm</v>
          </cell>
          <cell r="S1804" t="str">
            <v>nov</v>
          </cell>
        </row>
        <row r="1805">
          <cell r="A1805">
            <v>1490</v>
          </cell>
          <cell r="B1805">
            <v>3261</v>
          </cell>
          <cell r="C1805" t="str">
            <v>pol(h)</v>
          </cell>
          <cell r="D1805">
            <v>39407</v>
          </cell>
          <cell r="E1805">
            <v>39409</v>
          </cell>
          <cell r="F1805" t="str">
            <v>s</v>
          </cell>
          <cell r="G1805">
            <v>-30000</v>
          </cell>
          <cell r="H1805">
            <v>334.13333333333333</v>
          </cell>
          <cell r="I1805">
            <v>-10024000</v>
          </cell>
          <cell r="J1805">
            <v>1002.4000000000001</v>
          </cell>
          <cell r="K1805">
            <v>-10022997.6</v>
          </cell>
          <cell r="L1805">
            <v>0</v>
          </cell>
          <cell r="M1805">
            <v>10024</v>
          </cell>
          <cell r="N1805">
            <v>334.13333333333333</v>
          </cell>
          <cell r="O1805">
            <v>-10024000</v>
          </cell>
          <cell r="P1805">
            <v>-9734454</v>
          </cell>
          <cell r="Q1805">
            <v>289546</v>
          </cell>
          <cell r="R1805" t="str">
            <v xml:space="preserve">ABA </v>
          </cell>
          <cell r="S1805" t="str">
            <v>nov</v>
          </cell>
        </row>
        <row r="1806">
          <cell r="A1806">
            <v>1491</v>
          </cell>
          <cell r="B1806">
            <v>3266</v>
          </cell>
          <cell r="C1806" t="str">
            <v>ATRL(H)</v>
          </cell>
          <cell r="D1806">
            <v>39408</v>
          </cell>
          <cell r="E1806">
            <v>39412</v>
          </cell>
          <cell r="F1806" t="str">
            <v>p</v>
          </cell>
          <cell r="G1806">
            <v>10000</v>
          </cell>
          <cell r="H1806">
            <v>242.5</v>
          </cell>
          <cell r="I1806">
            <v>2425000</v>
          </cell>
          <cell r="J1806">
            <v>485</v>
          </cell>
          <cell r="K1806">
            <v>2425485</v>
          </cell>
          <cell r="L1806">
            <v>0</v>
          </cell>
          <cell r="M1806">
            <v>2425</v>
          </cell>
          <cell r="N1806">
            <v>242.791</v>
          </cell>
          <cell r="O1806">
            <v>2427910</v>
          </cell>
          <cell r="P1806">
            <v>2427910</v>
          </cell>
          <cell r="Q1806">
            <v>0</v>
          </cell>
          <cell r="R1806" t="str">
            <v>fcel</v>
          </cell>
          <cell r="S1806" t="str">
            <v>nov</v>
          </cell>
        </row>
        <row r="1807">
          <cell r="A1807">
            <v>1492</v>
          </cell>
          <cell r="B1807">
            <v>3265</v>
          </cell>
          <cell r="C1807" t="str">
            <v>BOP(h)</v>
          </cell>
          <cell r="D1807">
            <v>39408</v>
          </cell>
          <cell r="E1807">
            <v>39412</v>
          </cell>
          <cell r="F1807" t="str">
            <v>s</v>
          </cell>
          <cell r="G1807">
            <v>-34800</v>
          </cell>
          <cell r="H1807">
            <v>96.707183908045977</v>
          </cell>
          <cell r="I1807">
            <v>-3365410</v>
          </cell>
          <cell r="J1807">
            <v>336.541</v>
          </cell>
          <cell r="K1807">
            <v>-3365073.4589999998</v>
          </cell>
          <cell r="L1807">
            <v>0</v>
          </cell>
          <cell r="M1807">
            <v>5048.1099999999997</v>
          </cell>
          <cell r="N1807">
            <v>96.707183908045977</v>
          </cell>
          <cell r="O1807">
            <v>-3365410</v>
          </cell>
          <cell r="P1807">
            <v>-3314397.2399999998</v>
          </cell>
          <cell r="Q1807">
            <v>51012.760000000242</v>
          </cell>
          <cell r="R1807" t="str">
            <v>LIVE</v>
          </cell>
          <cell r="S1807" t="str">
            <v>nov</v>
          </cell>
        </row>
        <row r="1808">
          <cell r="A1808">
            <v>1493</v>
          </cell>
          <cell r="B1808">
            <v>3267</v>
          </cell>
          <cell r="C1808" t="str">
            <v>BOP(h)</v>
          </cell>
          <cell r="D1808">
            <v>39408</v>
          </cell>
          <cell r="E1808">
            <v>39412</v>
          </cell>
          <cell r="F1808" t="str">
            <v>s</v>
          </cell>
          <cell r="G1808">
            <v>-25000</v>
          </cell>
          <cell r="H1808">
            <v>96.951999999999998</v>
          </cell>
          <cell r="I1808">
            <v>-2423800</v>
          </cell>
          <cell r="J1808">
            <v>242.38000000000002</v>
          </cell>
          <cell r="K1808">
            <v>-2423557.62</v>
          </cell>
          <cell r="L1808">
            <v>0</v>
          </cell>
          <cell r="M1808">
            <v>3685</v>
          </cell>
          <cell r="N1808">
            <v>96.951999999999998</v>
          </cell>
          <cell r="O1808">
            <v>-2423800</v>
          </cell>
          <cell r="P1808">
            <v>-2381032.5</v>
          </cell>
          <cell r="Q1808">
            <v>42767.5</v>
          </cell>
          <cell r="R1808" t="str">
            <v>ORIX</v>
          </cell>
          <cell r="S1808" t="str">
            <v>nov</v>
          </cell>
        </row>
        <row r="1809">
          <cell r="A1809">
            <v>1494</v>
          </cell>
          <cell r="B1809">
            <v>3268</v>
          </cell>
          <cell r="C1809" t="str">
            <v>BOP(h)</v>
          </cell>
          <cell r="D1809">
            <v>39408</v>
          </cell>
          <cell r="E1809">
            <v>39412</v>
          </cell>
          <cell r="F1809" t="str">
            <v>s</v>
          </cell>
          <cell r="G1809">
            <v>-50000</v>
          </cell>
          <cell r="H1809">
            <v>96.876000000000005</v>
          </cell>
          <cell r="I1809">
            <v>-4843800</v>
          </cell>
          <cell r="J1809">
            <v>484.38</v>
          </cell>
          <cell r="K1809">
            <v>-4843315.62</v>
          </cell>
          <cell r="L1809">
            <v>0</v>
          </cell>
          <cell r="M1809">
            <v>7315.62</v>
          </cell>
          <cell r="N1809">
            <v>96.876000000000005</v>
          </cell>
          <cell r="O1809">
            <v>-4843800</v>
          </cell>
          <cell r="P1809">
            <v>-4762065</v>
          </cell>
          <cell r="Q1809">
            <v>81735</v>
          </cell>
          <cell r="R1809" t="str">
            <v>fdt</v>
          </cell>
          <cell r="S1809" t="str">
            <v>nov</v>
          </cell>
        </row>
        <row r="1810">
          <cell r="A1810">
            <v>1495</v>
          </cell>
          <cell r="B1810">
            <v>3269</v>
          </cell>
          <cell r="C1810" t="str">
            <v>ATRL(H)</v>
          </cell>
          <cell r="D1810">
            <v>39408</v>
          </cell>
          <cell r="E1810">
            <v>39412</v>
          </cell>
          <cell r="F1810" t="str">
            <v>p</v>
          </cell>
          <cell r="G1810">
            <v>15000</v>
          </cell>
          <cell r="H1810">
            <v>247.16666666666666</v>
          </cell>
          <cell r="I1810">
            <v>3707500</v>
          </cell>
          <cell r="J1810">
            <v>741.5</v>
          </cell>
          <cell r="K1810">
            <v>3708241.5</v>
          </cell>
          <cell r="L1810">
            <v>0</v>
          </cell>
          <cell r="M1810">
            <v>3607.5</v>
          </cell>
          <cell r="N1810">
            <v>247.45660000000001</v>
          </cell>
          <cell r="O1810">
            <v>3711849</v>
          </cell>
          <cell r="P1810">
            <v>3711849</v>
          </cell>
          <cell r="Q1810">
            <v>0</v>
          </cell>
          <cell r="R1810" t="str">
            <v>IFSL</v>
          </cell>
          <cell r="S1810" t="str">
            <v>nov</v>
          </cell>
        </row>
        <row r="1811">
          <cell r="A1811">
            <v>1496</v>
          </cell>
          <cell r="B1811">
            <v>3271</v>
          </cell>
          <cell r="C1811" t="str">
            <v>pkgs(H)</v>
          </cell>
          <cell r="D1811">
            <v>39412</v>
          </cell>
          <cell r="E1811">
            <v>39414</v>
          </cell>
          <cell r="F1811" t="str">
            <v>p</v>
          </cell>
          <cell r="G1811">
            <v>10000</v>
          </cell>
          <cell r="H1811">
            <v>375.7405</v>
          </cell>
          <cell r="I1811">
            <v>3757405</v>
          </cell>
          <cell r="J1811">
            <v>751.48099999999999</v>
          </cell>
          <cell r="K1811">
            <v>3758156.4810000001</v>
          </cell>
          <cell r="L1811">
            <v>0</v>
          </cell>
          <cell r="M1811">
            <v>3757.41</v>
          </cell>
          <cell r="N1811">
            <v>376.19138910000004</v>
          </cell>
          <cell r="O1811">
            <v>3761913.8910000003</v>
          </cell>
          <cell r="P1811">
            <v>3761913.8910000003</v>
          </cell>
          <cell r="Q1811">
            <v>0</v>
          </cell>
          <cell r="R1811" t="str">
            <v>FNE</v>
          </cell>
          <cell r="S1811" t="str">
            <v>nov</v>
          </cell>
        </row>
        <row r="1812">
          <cell r="A1812">
            <v>1497</v>
          </cell>
          <cell r="B1812">
            <v>3270</v>
          </cell>
          <cell r="C1812" t="str">
            <v>ATRL(h)</v>
          </cell>
          <cell r="D1812">
            <v>39412</v>
          </cell>
          <cell r="E1812">
            <v>39414</v>
          </cell>
          <cell r="F1812" t="str">
            <v>p</v>
          </cell>
          <cell r="G1812">
            <v>20000</v>
          </cell>
          <cell r="H1812">
            <v>242.96250000000001</v>
          </cell>
          <cell r="I1812">
            <v>4859250</v>
          </cell>
          <cell r="J1812">
            <v>971.85</v>
          </cell>
          <cell r="K1812">
            <v>4860221.8499999996</v>
          </cell>
          <cell r="L1812">
            <v>0</v>
          </cell>
          <cell r="M1812">
            <v>4859.5</v>
          </cell>
          <cell r="N1812">
            <v>243.25406749999999</v>
          </cell>
          <cell r="O1812">
            <v>4865081.3499999996</v>
          </cell>
          <cell r="P1812">
            <v>4865081.3499999996</v>
          </cell>
          <cell r="Q1812">
            <v>0</v>
          </cell>
          <cell r="R1812" t="str">
            <v>ORIX</v>
          </cell>
          <cell r="S1812" t="str">
            <v>nov</v>
          </cell>
        </row>
        <row r="1813">
          <cell r="A1813">
            <v>1498</v>
          </cell>
          <cell r="B1813">
            <v>3272</v>
          </cell>
          <cell r="C1813" t="str">
            <v>HBL(H)</v>
          </cell>
          <cell r="D1813">
            <v>39412</v>
          </cell>
          <cell r="E1813">
            <v>39414</v>
          </cell>
          <cell r="F1813" t="str">
            <v>s</v>
          </cell>
          <cell r="G1813">
            <v>-25000</v>
          </cell>
          <cell r="H1813">
            <v>261.39999999999998</v>
          </cell>
          <cell r="I1813">
            <v>-6535000</v>
          </cell>
          <cell r="J1813">
            <v>653.5</v>
          </cell>
          <cell r="K1813">
            <v>-6534346.5</v>
          </cell>
          <cell r="L1813">
            <v>0</v>
          </cell>
          <cell r="M1813">
            <v>6535</v>
          </cell>
          <cell r="N1813">
            <v>261.39999999999998</v>
          </cell>
          <cell r="O1813">
            <v>-6535000</v>
          </cell>
          <cell r="P1813">
            <v>-6318853.4400000004</v>
          </cell>
          <cell r="Q1813">
            <v>216146.55999999959</v>
          </cell>
          <cell r="R1813" t="str">
            <v>AHCM</v>
          </cell>
          <cell r="S1813" t="str">
            <v>nov</v>
          </cell>
        </row>
        <row r="1814">
          <cell r="A1814">
            <v>1499</v>
          </cell>
          <cell r="B1814">
            <v>3274</v>
          </cell>
          <cell r="C1814" t="str">
            <v>BOP(H)</v>
          </cell>
          <cell r="D1814">
            <v>39412</v>
          </cell>
          <cell r="E1814">
            <v>39414</v>
          </cell>
          <cell r="F1814" t="str">
            <v>s</v>
          </cell>
          <cell r="G1814">
            <v>-25000</v>
          </cell>
          <cell r="H1814">
            <v>98</v>
          </cell>
          <cell r="I1814">
            <v>-2450000</v>
          </cell>
          <cell r="J1814">
            <v>245</v>
          </cell>
          <cell r="K1814">
            <v>-2449755</v>
          </cell>
          <cell r="L1814">
            <v>0</v>
          </cell>
          <cell r="M1814">
            <v>3675</v>
          </cell>
          <cell r="N1814">
            <v>98</v>
          </cell>
          <cell r="O1814">
            <v>-2450000</v>
          </cell>
          <cell r="P1814">
            <v>-2381032.5</v>
          </cell>
          <cell r="Q1814">
            <v>68967.5</v>
          </cell>
          <cell r="R1814" t="str">
            <v>FNE</v>
          </cell>
          <cell r="S1814" t="str">
            <v>nov</v>
          </cell>
        </row>
        <row r="1815">
          <cell r="A1815">
            <v>1500</v>
          </cell>
          <cell r="B1815">
            <v>3273</v>
          </cell>
          <cell r="C1815" t="str">
            <v>BOP(H)</v>
          </cell>
          <cell r="D1815">
            <v>39412</v>
          </cell>
          <cell r="E1815">
            <v>39414</v>
          </cell>
          <cell r="F1815" t="str">
            <v>s</v>
          </cell>
          <cell r="G1815">
            <v>-115530</v>
          </cell>
          <cell r="H1815">
            <v>97.308058512940363</v>
          </cell>
          <cell r="I1815">
            <v>-11242000</v>
          </cell>
          <cell r="J1815">
            <v>1124.2</v>
          </cell>
          <cell r="K1815">
            <v>-11240875.800000001</v>
          </cell>
          <cell r="L1815">
            <v>0</v>
          </cell>
          <cell r="M1815">
            <v>16880.509999999998</v>
          </cell>
          <cell r="N1815">
            <v>97.308058512940363</v>
          </cell>
          <cell r="O1815">
            <v>-11242000</v>
          </cell>
          <cell r="P1815">
            <v>-11003227.390000001</v>
          </cell>
          <cell r="Q1815">
            <v>238772.6099999994</v>
          </cell>
          <cell r="R1815" t="str">
            <v>ICAP</v>
          </cell>
          <cell r="S1815" t="str">
            <v>nov</v>
          </cell>
        </row>
        <row r="1816">
          <cell r="A1816">
            <v>1501</v>
          </cell>
          <cell r="B1816">
            <v>3275</v>
          </cell>
          <cell r="C1816" t="str">
            <v>pkgs(H)</v>
          </cell>
          <cell r="D1816">
            <v>39413</v>
          </cell>
          <cell r="E1816">
            <v>39415</v>
          </cell>
          <cell r="F1816" t="str">
            <v>p</v>
          </cell>
          <cell r="G1816">
            <v>20700</v>
          </cell>
          <cell r="H1816">
            <v>373.35990338164254</v>
          </cell>
          <cell r="I1816">
            <v>7728550</v>
          </cell>
          <cell r="J1816">
            <v>1545.71</v>
          </cell>
          <cell r="K1816">
            <v>7730095.71</v>
          </cell>
          <cell r="L1816">
            <v>0</v>
          </cell>
          <cell r="M1816">
            <v>7728.55</v>
          </cell>
          <cell r="N1816">
            <v>373.80793526570045</v>
          </cell>
          <cell r="O1816">
            <v>7737824.2599999998</v>
          </cell>
          <cell r="P1816">
            <v>7737824.2599999998</v>
          </cell>
          <cell r="Q1816">
            <v>0</v>
          </cell>
          <cell r="R1816" t="str">
            <v>FNE</v>
          </cell>
          <cell r="S1816" t="str">
            <v>nov</v>
          </cell>
        </row>
        <row r="1817">
          <cell r="A1817">
            <v>1502</v>
          </cell>
          <cell r="B1817">
            <v>3281</v>
          </cell>
          <cell r="C1817" t="str">
            <v>ATRL(h)</v>
          </cell>
          <cell r="D1817">
            <v>39414</v>
          </cell>
          <cell r="E1817">
            <v>39416</v>
          </cell>
          <cell r="F1817" t="str">
            <v>s</v>
          </cell>
          <cell r="G1817">
            <v>-30000</v>
          </cell>
          <cell r="H1817">
            <v>255.43333333333334</v>
          </cell>
          <cell r="I1817">
            <v>-7663000</v>
          </cell>
          <cell r="J1817">
            <v>766.30000000000007</v>
          </cell>
          <cell r="K1817">
            <v>-7662233.7000000002</v>
          </cell>
          <cell r="L1817">
            <v>0</v>
          </cell>
          <cell r="M1817">
            <v>7663</v>
          </cell>
          <cell r="N1817">
            <v>255.43333333333334</v>
          </cell>
          <cell r="O1817">
            <v>-7663000</v>
          </cell>
          <cell r="P1817">
            <v>-7541133</v>
          </cell>
          <cell r="Q1817">
            <v>121867</v>
          </cell>
          <cell r="R1817" t="str">
            <v>orix</v>
          </cell>
          <cell r="S1817" t="str">
            <v>nov</v>
          </cell>
        </row>
        <row r="1818">
          <cell r="A1818">
            <v>1503</v>
          </cell>
          <cell r="B1818">
            <v>3282</v>
          </cell>
          <cell r="C1818" t="str">
            <v>ATRL(h)</v>
          </cell>
          <cell r="D1818">
            <v>39415</v>
          </cell>
          <cell r="E1818">
            <v>39419</v>
          </cell>
          <cell r="F1818" t="str">
            <v>p</v>
          </cell>
          <cell r="G1818">
            <v>10000</v>
          </cell>
          <cell r="H1818">
            <v>262.5</v>
          </cell>
          <cell r="I1818">
            <v>2625000</v>
          </cell>
          <cell r="J1818">
            <v>525</v>
          </cell>
          <cell r="K1818">
            <v>2625525</v>
          </cell>
          <cell r="L1818">
            <v>0</v>
          </cell>
          <cell r="M1818">
            <v>0</v>
          </cell>
          <cell r="N1818">
            <v>262.55250000000001</v>
          </cell>
          <cell r="O1818">
            <v>2625525</v>
          </cell>
          <cell r="P1818">
            <v>2625525</v>
          </cell>
          <cell r="Q1818">
            <v>0</v>
          </cell>
          <cell r="R1818" t="str">
            <v>orix</v>
          </cell>
          <cell r="S1818" t="str">
            <v>nov</v>
          </cell>
        </row>
        <row r="1819">
          <cell r="A1819">
            <v>1504</v>
          </cell>
          <cell r="B1819">
            <v>3283</v>
          </cell>
          <cell r="C1819" t="str">
            <v>ATRL(h)</v>
          </cell>
          <cell r="D1819">
            <v>39415</v>
          </cell>
          <cell r="E1819">
            <v>39419</v>
          </cell>
          <cell r="F1819" t="str">
            <v>s</v>
          </cell>
          <cell r="G1819">
            <v>-20000</v>
          </cell>
          <cell r="H1819">
            <v>264.51749999999998</v>
          </cell>
          <cell r="I1819">
            <v>-5290350</v>
          </cell>
          <cell r="J1819">
            <v>529.03500000000008</v>
          </cell>
          <cell r="K1819">
            <v>-5289820.9649999999</v>
          </cell>
          <cell r="L1819">
            <v>0</v>
          </cell>
          <cell r="M1819">
            <v>5290.7</v>
          </cell>
          <cell r="N1819">
            <v>264.51749999999998</v>
          </cell>
          <cell r="O1819">
            <v>-5290350</v>
          </cell>
          <cell r="P1819">
            <v>-5035324</v>
          </cell>
          <cell r="Q1819">
            <v>255026</v>
          </cell>
          <cell r="R1819" t="str">
            <v>orix</v>
          </cell>
          <cell r="S1819" t="str">
            <v>nov</v>
          </cell>
        </row>
        <row r="1820">
          <cell r="A1820">
            <v>1505</v>
          </cell>
          <cell r="B1820">
            <v>3286</v>
          </cell>
          <cell r="C1820" t="str">
            <v>pkgs(H)</v>
          </cell>
          <cell r="D1820">
            <v>39415</v>
          </cell>
          <cell r="E1820">
            <v>39419</v>
          </cell>
          <cell r="F1820" t="str">
            <v>p</v>
          </cell>
          <cell r="G1820">
            <v>10000</v>
          </cell>
          <cell r="H1820">
            <v>383.52</v>
          </cell>
          <cell r="I1820">
            <v>3835200</v>
          </cell>
          <cell r="J1820">
            <v>767.04000000000008</v>
          </cell>
          <cell r="K1820">
            <v>3835967.04</v>
          </cell>
          <cell r="L1820">
            <v>0</v>
          </cell>
          <cell r="M1820">
            <v>3884.96</v>
          </cell>
          <cell r="N1820">
            <v>383.98520000000002</v>
          </cell>
          <cell r="O1820">
            <v>3839852</v>
          </cell>
          <cell r="P1820">
            <v>3839852</v>
          </cell>
          <cell r="Q1820">
            <v>0</v>
          </cell>
          <cell r="R1820" t="str">
            <v>sc</v>
          </cell>
          <cell r="S1820" t="str">
            <v>nov</v>
          </cell>
        </row>
        <row r="1821">
          <cell r="A1821">
            <v>1506</v>
          </cell>
          <cell r="B1821">
            <v>3285</v>
          </cell>
          <cell r="C1821" t="str">
            <v>pkgs(H)</v>
          </cell>
          <cell r="D1821">
            <v>39415</v>
          </cell>
          <cell r="E1821">
            <v>39419</v>
          </cell>
          <cell r="F1821" t="str">
            <v>s</v>
          </cell>
          <cell r="G1821">
            <v>-5000</v>
          </cell>
          <cell r="H1821">
            <v>390</v>
          </cell>
          <cell r="I1821">
            <v>-1950000</v>
          </cell>
          <cell r="J1821">
            <v>195</v>
          </cell>
          <cell r="K1821">
            <v>-1949805</v>
          </cell>
          <cell r="L1821">
            <v>0</v>
          </cell>
          <cell r="N1821">
            <v>390</v>
          </cell>
          <cell r="O1821">
            <v>-1950000</v>
          </cell>
          <cell r="P1821">
            <v>-1884470.5</v>
          </cell>
          <cell r="Q1821">
            <v>65529.5</v>
          </cell>
          <cell r="R1821" t="str">
            <v>sc</v>
          </cell>
          <cell r="S1821" t="str">
            <v>nov</v>
          </cell>
        </row>
        <row r="1822">
          <cell r="A1822">
            <v>1507</v>
          </cell>
          <cell r="B1822">
            <v>3284</v>
          </cell>
          <cell r="C1822" t="str">
            <v>nrl(H)</v>
          </cell>
          <cell r="D1822">
            <v>39415</v>
          </cell>
          <cell r="E1822">
            <v>39419</v>
          </cell>
          <cell r="F1822" t="str">
            <v>s</v>
          </cell>
          <cell r="G1822">
            <v>-29200</v>
          </cell>
          <cell r="H1822">
            <v>379.95</v>
          </cell>
          <cell r="I1822">
            <v>-11094540</v>
          </cell>
          <cell r="J1822">
            <v>1109.454</v>
          </cell>
          <cell r="K1822">
            <v>-11093430.546</v>
          </cell>
          <cell r="L1822">
            <v>0</v>
          </cell>
          <cell r="M1822">
            <v>10985.28</v>
          </cell>
          <cell r="N1822">
            <v>379.95</v>
          </cell>
          <cell r="O1822">
            <v>-11094540</v>
          </cell>
          <cell r="P1822">
            <v>-9771671.9600000009</v>
          </cell>
          <cell r="Q1822">
            <v>1322868.0399999991</v>
          </cell>
          <cell r="R1822" t="str">
            <v>JS</v>
          </cell>
          <cell r="S1822" t="str">
            <v>nov</v>
          </cell>
        </row>
        <row r="1823">
          <cell r="A1823">
            <v>1508</v>
          </cell>
          <cell r="B1823">
            <v>3211</v>
          </cell>
          <cell r="C1823" t="str">
            <v>PPL(H)</v>
          </cell>
          <cell r="D1823">
            <v>39391</v>
          </cell>
          <cell r="E1823">
            <v>39420</v>
          </cell>
          <cell r="F1823" t="str">
            <v>s</v>
          </cell>
          <cell r="G1823">
            <v>200000</v>
          </cell>
          <cell r="H1823">
            <v>241.77</v>
          </cell>
          <cell r="I1823">
            <v>48354000</v>
          </cell>
          <cell r="J1823">
            <v>9670.8000000000011</v>
          </cell>
          <cell r="K1823">
            <v>48363670.799999997</v>
          </cell>
          <cell r="L1823">
            <v>0</v>
          </cell>
          <cell r="M1823">
            <v>96700</v>
          </cell>
          <cell r="N1823">
            <v>242.30185399999999</v>
          </cell>
          <cell r="O1823">
            <v>48460370.799999997</v>
          </cell>
          <cell r="P1823">
            <v>48460370.799999997</v>
          </cell>
          <cell r="Q1823">
            <v>0</v>
          </cell>
          <cell r="R1823" t="str">
            <v>ahl</v>
          </cell>
          <cell r="S1823" t="str">
            <v>nov</v>
          </cell>
        </row>
        <row r="1824">
          <cell r="A1824">
            <v>1509</v>
          </cell>
          <cell r="B1824">
            <v>3276</v>
          </cell>
          <cell r="C1824" t="str">
            <v>ogdc(H)</v>
          </cell>
          <cell r="D1824">
            <v>39413</v>
          </cell>
          <cell r="E1824">
            <v>39420</v>
          </cell>
          <cell r="F1824" t="str">
            <v>s</v>
          </cell>
          <cell r="G1824">
            <v>98000</v>
          </cell>
          <cell r="H1824">
            <v>122.49908163265306</v>
          </cell>
          <cell r="I1824">
            <v>12004910</v>
          </cell>
          <cell r="J1824">
            <v>2400.982</v>
          </cell>
          <cell r="K1824">
            <v>12007310.982000001</v>
          </cell>
          <cell r="L1824">
            <v>0</v>
          </cell>
          <cell r="M1824">
            <v>24009.4</v>
          </cell>
          <cell r="N1824">
            <v>122.76857532653062</v>
          </cell>
          <cell r="O1824">
            <v>12031320.382000001</v>
          </cell>
          <cell r="P1824">
            <v>12031320.382000001</v>
          </cell>
          <cell r="Q1824">
            <v>0</v>
          </cell>
          <cell r="R1824" t="str">
            <v>ahl</v>
          </cell>
          <cell r="S1824" t="str">
            <v>nov</v>
          </cell>
        </row>
        <row r="1825">
          <cell r="A1825">
            <v>1510</v>
          </cell>
          <cell r="B1825">
            <v>3277</v>
          </cell>
          <cell r="C1825" t="str">
            <v>ogdc (H)</v>
          </cell>
          <cell r="D1825">
            <v>39413</v>
          </cell>
          <cell r="E1825">
            <v>39420</v>
          </cell>
          <cell r="F1825" t="str">
            <v>s</v>
          </cell>
          <cell r="G1825">
            <v>102000</v>
          </cell>
          <cell r="H1825">
            <v>122.32455882352942</v>
          </cell>
          <cell r="I1825">
            <v>12477105</v>
          </cell>
          <cell r="J1825">
            <v>2495.4210000000003</v>
          </cell>
          <cell r="K1825">
            <v>12479600.421</v>
          </cell>
          <cell r="L1825">
            <v>0</v>
          </cell>
          <cell r="M1825">
            <v>12462.1</v>
          </cell>
          <cell r="N1825">
            <v>122.47120118627451</v>
          </cell>
          <cell r="O1825">
            <v>12492062.521</v>
          </cell>
          <cell r="P1825">
            <v>12492062.521</v>
          </cell>
          <cell r="Q1825">
            <v>0</v>
          </cell>
          <cell r="R1825" t="str">
            <v>ALFALAH</v>
          </cell>
          <cell r="S1825" t="str">
            <v>nov</v>
          </cell>
        </row>
        <row r="1826">
          <cell r="A1826">
            <v>1511</v>
          </cell>
          <cell r="B1826">
            <v>3278</v>
          </cell>
          <cell r="C1826" t="str">
            <v>ogdc(H)</v>
          </cell>
          <cell r="D1826">
            <v>39413</v>
          </cell>
          <cell r="E1826">
            <v>39420</v>
          </cell>
          <cell r="F1826" t="str">
            <v>s</v>
          </cell>
          <cell r="G1826">
            <v>25000</v>
          </cell>
          <cell r="H1826">
            <v>122.24760000000001</v>
          </cell>
          <cell r="I1826">
            <v>3056190</v>
          </cell>
          <cell r="J1826">
            <v>611.23800000000006</v>
          </cell>
          <cell r="K1826">
            <v>3056801.2379999999</v>
          </cell>
          <cell r="L1826">
            <v>0</v>
          </cell>
          <cell r="M1826">
            <v>3056.95</v>
          </cell>
          <cell r="N1826">
            <v>122.39432752</v>
          </cell>
          <cell r="O1826">
            <v>3059858.1880000001</v>
          </cell>
          <cell r="P1826">
            <v>3059858.1880000001</v>
          </cell>
          <cell r="Q1826">
            <v>0</v>
          </cell>
          <cell r="R1826" t="str">
            <v>JSCM</v>
          </cell>
          <cell r="S1826" t="str">
            <v>nov</v>
          </cell>
        </row>
        <row r="1827">
          <cell r="A1827">
            <v>1512</v>
          </cell>
          <cell r="B1827">
            <v>3279</v>
          </cell>
          <cell r="C1827" t="str">
            <v>pso(H)</v>
          </cell>
          <cell r="D1827">
            <v>39414</v>
          </cell>
          <cell r="E1827">
            <v>39420</v>
          </cell>
          <cell r="F1827" t="str">
            <v>p</v>
          </cell>
          <cell r="G1827">
            <v>71000</v>
          </cell>
          <cell r="H1827">
            <v>430.68830985915491</v>
          </cell>
          <cell r="I1827">
            <v>30578870</v>
          </cell>
          <cell r="J1827">
            <v>6115.7740000000003</v>
          </cell>
          <cell r="K1827">
            <v>30584985.774</v>
          </cell>
          <cell r="L1827">
            <v>0</v>
          </cell>
          <cell r="M1827">
            <v>30579.65</v>
          </cell>
          <cell r="N1827">
            <v>431.20514681690139</v>
          </cell>
          <cell r="O1827">
            <v>30615565.423999999</v>
          </cell>
          <cell r="P1827">
            <v>30615565.423999999</v>
          </cell>
          <cell r="Q1827">
            <v>0</v>
          </cell>
          <cell r="R1827" t="str">
            <v>orix</v>
          </cell>
          <cell r="S1827" t="str">
            <v>nov</v>
          </cell>
        </row>
        <row r="1828">
          <cell r="A1828">
            <v>1513</v>
          </cell>
          <cell r="B1828">
            <v>3280</v>
          </cell>
          <cell r="C1828" t="str">
            <v>pso(H)</v>
          </cell>
          <cell r="D1828">
            <v>39414</v>
          </cell>
          <cell r="E1828">
            <v>39420</v>
          </cell>
          <cell r="F1828" t="str">
            <v>p</v>
          </cell>
          <cell r="G1828">
            <v>29000</v>
          </cell>
          <cell r="H1828">
            <v>430.16206896551722</v>
          </cell>
          <cell r="I1828">
            <v>12474700</v>
          </cell>
          <cell r="J1828">
            <v>2494.94</v>
          </cell>
          <cell r="K1828">
            <v>12477194.939999999</v>
          </cell>
          <cell r="L1828">
            <v>0</v>
          </cell>
          <cell r="M1828">
            <v>12320.05</v>
          </cell>
          <cell r="N1828">
            <v>430.67293068965517</v>
          </cell>
          <cell r="O1828">
            <v>12489514.99</v>
          </cell>
          <cell r="P1828">
            <v>12489514.99</v>
          </cell>
          <cell r="Q1828">
            <v>0</v>
          </cell>
          <cell r="R1828" t="str">
            <v>bma</v>
          </cell>
          <cell r="S1828" t="str">
            <v>nov</v>
          </cell>
        </row>
        <row r="1829">
          <cell r="A1829">
            <v>1514</v>
          </cell>
          <cell r="B1829">
            <v>3179</v>
          </cell>
          <cell r="C1829" t="str">
            <v>pol(h)</v>
          </cell>
          <cell r="D1829">
            <v>39381</v>
          </cell>
          <cell r="E1829">
            <v>39420</v>
          </cell>
          <cell r="F1829" t="str">
            <v>s</v>
          </cell>
          <cell r="G1829">
            <v>-10000</v>
          </cell>
          <cell r="H1829">
            <v>341</v>
          </cell>
          <cell r="I1829">
            <v>-3410000</v>
          </cell>
          <cell r="J1829">
            <v>341</v>
          </cell>
          <cell r="K1829">
            <v>-3409659</v>
          </cell>
          <cell r="L1829">
            <v>0</v>
          </cell>
          <cell r="M1829">
            <v>3410</v>
          </cell>
          <cell r="N1829">
            <v>341</v>
          </cell>
          <cell r="O1829">
            <v>-3410000</v>
          </cell>
          <cell r="P1829">
            <v>-3244817</v>
          </cell>
          <cell r="Q1829">
            <v>165183</v>
          </cell>
          <cell r="R1829" t="str">
            <v>IFSL</v>
          </cell>
          <cell r="S1829" t="str">
            <v>nov</v>
          </cell>
        </row>
        <row r="1830">
          <cell r="A1830">
            <v>1515</v>
          </cell>
          <cell r="B1830">
            <v>3183</v>
          </cell>
          <cell r="C1830" t="str">
            <v>PPL(H)</v>
          </cell>
          <cell r="D1830">
            <v>39381</v>
          </cell>
          <cell r="E1830">
            <v>39420</v>
          </cell>
          <cell r="F1830" t="str">
            <v>s</v>
          </cell>
          <cell r="G1830">
            <v>-600000</v>
          </cell>
          <cell r="H1830">
            <v>268.8</v>
          </cell>
          <cell r="I1830">
            <v>-161280000</v>
          </cell>
          <cell r="J1830">
            <v>0</v>
          </cell>
          <cell r="K1830">
            <v>-161280000</v>
          </cell>
          <cell r="L1830">
            <v>0</v>
          </cell>
          <cell r="M1830">
            <v>0</v>
          </cell>
          <cell r="N1830">
            <v>268.8</v>
          </cell>
          <cell r="O1830">
            <v>-161280000</v>
          </cell>
          <cell r="P1830">
            <v>-154886160</v>
          </cell>
          <cell r="Q1830">
            <v>6393840</v>
          </cell>
          <cell r="R1830" t="str">
            <v>MOTI</v>
          </cell>
          <cell r="S1830" t="str">
            <v>nov</v>
          </cell>
        </row>
        <row r="1831">
          <cell r="A1831">
            <v>1516</v>
          </cell>
          <cell r="B1831">
            <v>3185</v>
          </cell>
          <cell r="C1831" t="str">
            <v>pol(h)</v>
          </cell>
          <cell r="D1831">
            <v>39384</v>
          </cell>
          <cell r="E1831">
            <v>39420</v>
          </cell>
          <cell r="F1831" t="str">
            <v>s</v>
          </cell>
          <cell r="G1831">
            <v>-20000</v>
          </cell>
          <cell r="H1831">
            <v>342.5</v>
          </cell>
          <cell r="I1831">
            <v>-6850000</v>
          </cell>
          <cell r="J1831">
            <v>685</v>
          </cell>
          <cell r="K1831">
            <v>-6849315</v>
          </cell>
          <cell r="L1831">
            <v>0</v>
          </cell>
          <cell r="M1831">
            <v>6850</v>
          </cell>
          <cell r="N1831">
            <v>342.5</v>
          </cell>
          <cell r="O1831">
            <v>-6850000</v>
          </cell>
          <cell r="P1831">
            <v>-6489634</v>
          </cell>
          <cell r="Q1831">
            <v>360366</v>
          </cell>
          <cell r="R1831" t="str">
            <v>IFSL</v>
          </cell>
          <cell r="S1831" t="str">
            <v>nov</v>
          </cell>
        </row>
        <row r="1832">
          <cell r="A1832">
            <v>1517</v>
          </cell>
          <cell r="B1832">
            <v>3195</v>
          </cell>
          <cell r="C1832" t="str">
            <v>BOP(H)</v>
          </cell>
          <cell r="D1832">
            <v>39384</v>
          </cell>
          <cell r="E1832">
            <v>39420</v>
          </cell>
          <cell r="F1832" t="str">
            <v>s</v>
          </cell>
          <cell r="G1832">
            <v>-604500</v>
          </cell>
          <cell r="H1832">
            <v>103.75</v>
          </cell>
          <cell r="I1832">
            <v>-62716875</v>
          </cell>
          <cell r="J1832">
            <v>6271.6875</v>
          </cell>
          <cell r="K1832">
            <v>-62710603.3125</v>
          </cell>
          <cell r="L1832">
            <v>0</v>
          </cell>
          <cell r="M1832">
            <v>125433.75</v>
          </cell>
          <cell r="N1832">
            <v>103.75</v>
          </cell>
          <cell r="O1832">
            <v>-62716875</v>
          </cell>
          <cell r="P1832">
            <v>-53945942.700000003</v>
          </cell>
          <cell r="Q1832">
            <v>8770932.299999997</v>
          </cell>
          <cell r="R1832" t="str">
            <v>AHL</v>
          </cell>
          <cell r="S1832" t="str">
            <v>nov</v>
          </cell>
        </row>
        <row r="1833">
          <cell r="A1833">
            <v>1518</v>
          </cell>
          <cell r="B1833" t="str">
            <v>3195 A</v>
          </cell>
          <cell r="C1833" t="str">
            <v>BOP</v>
          </cell>
          <cell r="D1833">
            <v>39384</v>
          </cell>
          <cell r="E1833">
            <v>39420</v>
          </cell>
          <cell r="F1833" t="str">
            <v>s</v>
          </cell>
          <cell r="G1833">
            <v>-110000</v>
          </cell>
          <cell r="H1833">
            <v>103.75</v>
          </cell>
          <cell r="I1833">
            <v>-11412500</v>
          </cell>
          <cell r="J1833">
            <v>1141.25</v>
          </cell>
          <cell r="K1833">
            <v>-11411358.75</v>
          </cell>
          <cell r="L1833">
            <v>0</v>
          </cell>
          <cell r="M1833">
            <v>22825</v>
          </cell>
          <cell r="N1833">
            <v>103.75</v>
          </cell>
          <cell r="O1833">
            <v>-11412500</v>
          </cell>
          <cell r="P1833">
            <v>-9816463.6400000006</v>
          </cell>
          <cell r="Q1833">
            <v>1596036.3599999994</v>
          </cell>
          <cell r="R1833" t="str">
            <v>AHL</v>
          </cell>
          <cell r="S1833" t="str">
            <v>nov</v>
          </cell>
        </row>
        <row r="1834">
          <cell r="A1834">
            <v>1518</v>
          </cell>
          <cell r="B1834">
            <v>3209</v>
          </cell>
          <cell r="C1834" t="str">
            <v>pol(h)</v>
          </cell>
          <cell r="D1834">
            <v>39384</v>
          </cell>
          <cell r="E1834">
            <v>39420</v>
          </cell>
          <cell r="F1834" t="str">
            <v>s</v>
          </cell>
          <cell r="G1834">
            <v>-500000</v>
          </cell>
          <cell r="H1834">
            <v>333</v>
          </cell>
          <cell r="I1834">
            <v>-166500000</v>
          </cell>
          <cell r="J1834">
            <v>16650</v>
          </cell>
          <cell r="K1834">
            <v>-166483350</v>
          </cell>
          <cell r="L1834">
            <v>0</v>
          </cell>
          <cell r="M1834">
            <v>95000</v>
          </cell>
          <cell r="N1834">
            <v>333</v>
          </cell>
          <cell r="O1834">
            <v>-166500000</v>
          </cell>
          <cell r="P1834">
            <v>-162240850</v>
          </cell>
          <cell r="Q1834">
            <v>4259150</v>
          </cell>
          <cell r="R1834" t="str">
            <v>djm</v>
          </cell>
          <cell r="S1834" t="str">
            <v>nov</v>
          </cell>
        </row>
        <row r="1835">
          <cell r="A1835">
            <v>1519</v>
          </cell>
          <cell r="B1835">
            <v>3208</v>
          </cell>
          <cell r="C1835" t="str">
            <v>PPL(H)</v>
          </cell>
          <cell r="D1835">
            <v>39384</v>
          </cell>
          <cell r="E1835">
            <v>39420</v>
          </cell>
          <cell r="F1835" t="str">
            <v>s</v>
          </cell>
          <cell r="G1835">
            <v>-500000</v>
          </cell>
          <cell r="H1835">
            <v>263</v>
          </cell>
          <cell r="I1835">
            <v>-131500000</v>
          </cell>
          <cell r="J1835">
            <v>13150</v>
          </cell>
          <cell r="K1835">
            <v>-131486850</v>
          </cell>
          <cell r="L1835">
            <v>0</v>
          </cell>
          <cell r="M1835">
            <v>75000</v>
          </cell>
          <cell r="N1835">
            <v>263</v>
          </cell>
          <cell r="O1835">
            <v>-131500000</v>
          </cell>
          <cell r="P1835">
            <v>-129071800</v>
          </cell>
          <cell r="Q1835">
            <v>2428200</v>
          </cell>
          <cell r="R1835" t="str">
            <v>djm</v>
          </cell>
          <cell r="S1835" t="str">
            <v>nov</v>
          </cell>
        </row>
        <row r="1836">
          <cell r="A1836">
            <v>1520</v>
          </cell>
          <cell r="B1836">
            <v>3288</v>
          </cell>
          <cell r="C1836" t="str">
            <v>ATRL(h)</v>
          </cell>
          <cell r="D1836">
            <v>39385</v>
          </cell>
          <cell r="E1836">
            <v>39420</v>
          </cell>
          <cell r="F1836" t="str">
            <v>p</v>
          </cell>
          <cell r="G1836">
            <v>15000</v>
          </cell>
          <cell r="H1836">
            <v>260.83333333333331</v>
          </cell>
          <cell r="I1836">
            <v>3912500</v>
          </cell>
          <cell r="J1836">
            <v>782.5</v>
          </cell>
          <cell r="K1836">
            <v>3913282.5</v>
          </cell>
          <cell r="L1836">
            <v>0</v>
          </cell>
          <cell r="M1836">
            <v>3913</v>
          </cell>
          <cell r="N1836">
            <v>261.14636666666667</v>
          </cell>
          <cell r="O1836">
            <v>3917195.5</v>
          </cell>
          <cell r="P1836">
            <v>3917195.5</v>
          </cell>
          <cell r="Q1836">
            <v>0</v>
          </cell>
          <cell r="R1836" t="str">
            <v>orix</v>
          </cell>
          <cell r="S1836" t="str">
            <v>nov</v>
          </cell>
        </row>
        <row r="1837">
          <cell r="A1837">
            <v>1521</v>
          </cell>
          <cell r="B1837">
            <v>3287</v>
          </cell>
          <cell r="C1837" t="str">
            <v>pkgs(H)</v>
          </cell>
          <cell r="D1837">
            <v>39385</v>
          </cell>
          <cell r="E1837">
            <v>39420</v>
          </cell>
          <cell r="F1837" t="str">
            <v>p</v>
          </cell>
          <cell r="G1837">
            <v>14300</v>
          </cell>
          <cell r="H1837">
            <v>383.03496503496501</v>
          </cell>
          <cell r="I1837">
            <v>5477400</v>
          </cell>
          <cell r="J1837">
            <v>1095.48</v>
          </cell>
          <cell r="K1837">
            <v>5478495.4800000004</v>
          </cell>
          <cell r="L1837">
            <v>0</v>
          </cell>
          <cell r="M1837">
            <v>5467.3980000000001</v>
          </cell>
          <cell r="N1837">
            <v>383.49390755244758</v>
          </cell>
          <cell r="O1837">
            <v>5483962.8780000005</v>
          </cell>
          <cell r="P1837">
            <v>5483962.8780000005</v>
          </cell>
          <cell r="Q1837">
            <v>0</v>
          </cell>
          <cell r="R1837" t="str">
            <v>bma</v>
          </cell>
          <cell r="S1837" t="str">
            <v>nov</v>
          </cell>
        </row>
        <row r="1838">
          <cell r="A1838">
            <v>1522</v>
          </cell>
          <cell r="B1838">
            <v>3289</v>
          </cell>
          <cell r="C1838" t="str">
            <v>pkgs(H)</v>
          </cell>
          <cell r="D1838">
            <v>39419</v>
          </cell>
          <cell r="E1838">
            <v>39421</v>
          </cell>
          <cell r="F1838" t="str">
            <v>p</v>
          </cell>
          <cell r="G1838">
            <v>15000</v>
          </cell>
          <cell r="H1838">
            <v>375.99900000000002</v>
          </cell>
          <cell r="I1838">
            <v>5639985</v>
          </cell>
          <cell r="J1838">
            <v>1127.9970000000001</v>
          </cell>
          <cell r="K1838">
            <v>5641112.9970000004</v>
          </cell>
          <cell r="L1838">
            <v>0</v>
          </cell>
          <cell r="M1838">
            <v>5639.99</v>
          </cell>
          <cell r="N1838">
            <v>376.4501991333334</v>
          </cell>
          <cell r="O1838">
            <v>5646752.9870000007</v>
          </cell>
          <cell r="P1838">
            <v>5646752.9870000007</v>
          </cell>
          <cell r="Q1838">
            <v>0</v>
          </cell>
          <cell r="R1838" t="str">
            <v>scs</v>
          </cell>
          <cell r="S1838" t="str">
            <v>DEC</v>
          </cell>
        </row>
        <row r="1839">
          <cell r="A1839">
            <v>1523</v>
          </cell>
          <cell r="B1839">
            <v>3295</v>
          </cell>
          <cell r="C1839" t="str">
            <v>pso(H)</v>
          </cell>
          <cell r="D1839">
            <v>39420</v>
          </cell>
          <cell r="E1839">
            <v>39421</v>
          </cell>
          <cell r="F1839" t="str">
            <v>p</v>
          </cell>
          <cell r="G1839">
            <v>34700</v>
          </cell>
          <cell r="H1839">
            <v>425.00230547550433</v>
          </cell>
          <cell r="I1839">
            <v>14747580</v>
          </cell>
          <cell r="J1839">
            <v>2949.5160000000001</v>
          </cell>
          <cell r="K1839">
            <v>14750529.516000001</v>
          </cell>
          <cell r="L1839">
            <v>0</v>
          </cell>
          <cell r="M1839">
            <v>14748.2</v>
          </cell>
          <cell r="N1839">
            <v>425.51232610951007</v>
          </cell>
          <cell r="O1839">
            <v>14765277.716</v>
          </cell>
          <cell r="P1839">
            <v>14765277.716</v>
          </cell>
          <cell r="Q1839">
            <v>0</v>
          </cell>
          <cell r="R1839" t="str">
            <v>bma</v>
          </cell>
          <cell r="S1839" t="str">
            <v>DEC</v>
          </cell>
        </row>
        <row r="1840">
          <cell r="A1840">
            <v>1524</v>
          </cell>
          <cell r="B1840">
            <v>3294</v>
          </cell>
          <cell r="C1840" t="str">
            <v>pso(H)</v>
          </cell>
          <cell r="D1840">
            <v>39420</v>
          </cell>
          <cell r="E1840">
            <v>39421</v>
          </cell>
          <cell r="F1840" t="str">
            <v>p</v>
          </cell>
          <cell r="G1840">
            <v>8500</v>
          </cell>
          <cell r="H1840">
            <v>424.85764705882355</v>
          </cell>
          <cell r="I1840">
            <v>3611290</v>
          </cell>
          <cell r="J1840">
            <v>722.25800000000004</v>
          </cell>
          <cell r="K1840">
            <v>3612012.2579999999</v>
          </cell>
          <cell r="L1840">
            <v>0</v>
          </cell>
          <cell r="M1840">
            <v>3611.29</v>
          </cell>
          <cell r="N1840">
            <v>425.36747623529413</v>
          </cell>
          <cell r="O1840">
            <v>3615623.548</v>
          </cell>
          <cell r="P1840">
            <v>3615623.548</v>
          </cell>
          <cell r="Q1840">
            <v>0</v>
          </cell>
          <cell r="R1840" t="str">
            <v>fcel</v>
          </cell>
          <cell r="S1840" t="str">
            <v>DEC</v>
          </cell>
        </row>
        <row r="1841">
          <cell r="A1841">
            <v>1525</v>
          </cell>
          <cell r="B1841">
            <v>3297</v>
          </cell>
          <cell r="C1841" t="str">
            <v>bop(h)</v>
          </cell>
          <cell r="D1841">
            <v>39420</v>
          </cell>
          <cell r="E1841">
            <v>39422</v>
          </cell>
          <cell r="F1841" t="str">
            <v>p</v>
          </cell>
          <cell r="G1841">
            <v>53700</v>
          </cell>
          <cell r="H1841">
            <v>97.8026070763501</v>
          </cell>
          <cell r="I1841">
            <v>5252000</v>
          </cell>
          <cell r="J1841">
            <v>1050.4000000000001</v>
          </cell>
          <cell r="K1841">
            <v>5253050.4000000004</v>
          </cell>
          <cell r="L1841">
            <v>0</v>
          </cell>
          <cell r="M1841">
            <v>7878.25</v>
          </cell>
          <cell r="N1841">
            <v>97.968876163873375</v>
          </cell>
          <cell r="O1841">
            <v>5260928.6500000004</v>
          </cell>
          <cell r="P1841">
            <v>5260928.6500000004</v>
          </cell>
          <cell r="Q1841">
            <v>0</v>
          </cell>
          <cell r="R1841" t="str">
            <v xml:space="preserve">ABA </v>
          </cell>
          <cell r="S1841" t="str">
            <v>DEC</v>
          </cell>
        </row>
        <row r="1842">
          <cell r="A1842">
            <v>1526</v>
          </cell>
          <cell r="B1842">
            <v>3291</v>
          </cell>
          <cell r="C1842" t="str">
            <v>bop(h)</v>
          </cell>
          <cell r="D1842">
            <v>39420</v>
          </cell>
          <cell r="E1842">
            <v>39422</v>
          </cell>
          <cell r="F1842" t="str">
            <v>p</v>
          </cell>
          <cell r="G1842">
            <v>57600</v>
          </cell>
          <cell r="H1842">
            <v>98.121701388888894</v>
          </cell>
          <cell r="I1842">
            <v>5651810</v>
          </cell>
          <cell r="J1842">
            <v>1130.3620000000001</v>
          </cell>
          <cell r="K1842">
            <v>5652940.3619999997</v>
          </cell>
          <cell r="L1842">
            <v>0</v>
          </cell>
          <cell r="M1842">
            <v>4032</v>
          </cell>
          <cell r="N1842">
            <v>98.21132572916666</v>
          </cell>
          <cell r="O1842">
            <v>5656972.3619999997</v>
          </cell>
          <cell r="P1842">
            <v>5656972.3619999997</v>
          </cell>
          <cell r="Q1842">
            <v>0</v>
          </cell>
          <cell r="R1842" t="str">
            <v>JS</v>
          </cell>
          <cell r="S1842" t="str">
            <v>DEC</v>
          </cell>
        </row>
        <row r="1843">
          <cell r="A1843">
            <v>1527</v>
          </cell>
          <cell r="B1843">
            <v>3290</v>
          </cell>
          <cell r="C1843" t="str">
            <v>bop(h)</v>
          </cell>
          <cell r="D1843">
            <v>39420</v>
          </cell>
          <cell r="E1843">
            <v>39422</v>
          </cell>
          <cell r="F1843" t="str">
            <v>p</v>
          </cell>
          <cell r="G1843">
            <v>25000</v>
          </cell>
          <cell r="H1843">
            <v>97.6</v>
          </cell>
          <cell r="I1843">
            <v>2440000</v>
          </cell>
          <cell r="J1843">
            <v>488</v>
          </cell>
          <cell r="K1843">
            <v>2440488</v>
          </cell>
          <cell r="L1843">
            <v>0</v>
          </cell>
          <cell r="M1843">
            <v>3660</v>
          </cell>
          <cell r="N1843">
            <v>97.765919999999994</v>
          </cell>
          <cell r="O1843">
            <v>2444148</v>
          </cell>
          <cell r="P1843">
            <v>2444148</v>
          </cell>
          <cell r="Q1843">
            <v>0</v>
          </cell>
          <cell r="R1843" t="str">
            <v>MUNAF</v>
          </cell>
          <cell r="S1843" t="str">
            <v>DEC</v>
          </cell>
        </row>
        <row r="1844">
          <cell r="A1844">
            <v>1528</v>
          </cell>
          <cell r="B1844">
            <v>3293</v>
          </cell>
          <cell r="C1844" t="str">
            <v>bop(h)</v>
          </cell>
          <cell r="D1844">
            <v>39420</v>
          </cell>
          <cell r="E1844">
            <v>39422</v>
          </cell>
          <cell r="F1844" t="str">
            <v>p</v>
          </cell>
          <cell r="G1844">
            <v>25000</v>
          </cell>
          <cell r="H1844">
            <v>98.5</v>
          </cell>
          <cell r="I1844">
            <v>2462500</v>
          </cell>
          <cell r="J1844">
            <v>492.5</v>
          </cell>
          <cell r="K1844">
            <v>2462992.5</v>
          </cell>
          <cell r="L1844">
            <v>0</v>
          </cell>
          <cell r="M1844">
            <v>3695</v>
          </cell>
          <cell r="N1844">
            <v>98.667500000000004</v>
          </cell>
          <cell r="O1844">
            <v>2466687.5</v>
          </cell>
          <cell r="P1844">
            <v>2466687.5</v>
          </cell>
          <cell r="Q1844">
            <v>0</v>
          </cell>
          <cell r="R1844" t="str">
            <v>ORIX</v>
          </cell>
          <cell r="S1844" t="str">
            <v>DEC</v>
          </cell>
        </row>
        <row r="1845">
          <cell r="A1845">
            <v>1529</v>
          </cell>
          <cell r="B1845">
            <v>3296</v>
          </cell>
          <cell r="C1845" t="str">
            <v>bop(h)</v>
          </cell>
          <cell r="D1845">
            <v>39420</v>
          </cell>
          <cell r="E1845">
            <v>39422</v>
          </cell>
          <cell r="F1845" t="str">
            <v>p</v>
          </cell>
          <cell r="G1845">
            <v>88700</v>
          </cell>
          <cell r="H1845">
            <v>98.746674182638102</v>
          </cell>
          <cell r="I1845">
            <v>8758830</v>
          </cell>
          <cell r="J1845">
            <v>1751.7660000000001</v>
          </cell>
          <cell r="K1845">
            <v>8760581.7660000008</v>
          </cell>
          <cell r="L1845">
            <v>0</v>
          </cell>
          <cell r="M1845">
            <v>17517.66</v>
          </cell>
          <cell r="N1845">
            <v>98.96391686583992</v>
          </cell>
          <cell r="O1845">
            <v>8778099.4260000009</v>
          </cell>
          <cell r="P1845">
            <v>8778099.4260000009</v>
          </cell>
          <cell r="Q1845">
            <v>0</v>
          </cell>
          <cell r="R1845" t="str">
            <v>AHL</v>
          </cell>
          <cell r="S1845" t="str">
            <v>DEC</v>
          </cell>
        </row>
        <row r="1846">
          <cell r="A1846">
            <v>1530</v>
          </cell>
          <cell r="B1846">
            <v>3299</v>
          </cell>
          <cell r="C1846" t="str">
            <v>ffbq(h)</v>
          </cell>
          <cell r="D1846">
            <v>39421</v>
          </cell>
          <cell r="E1846">
            <v>39423</v>
          </cell>
          <cell r="F1846" t="str">
            <v>p</v>
          </cell>
          <cell r="G1846">
            <v>387000</v>
          </cell>
          <cell r="H1846">
            <v>45.361111111111114</v>
          </cell>
          <cell r="I1846">
            <v>17554750</v>
          </cell>
          <cell r="J1846">
            <v>3510.9500000000003</v>
          </cell>
          <cell r="K1846">
            <v>17558260.949999999</v>
          </cell>
          <cell r="L1846">
            <v>0</v>
          </cell>
          <cell r="M1846">
            <v>26235.4</v>
          </cell>
          <cell r="N1846">
            <v>45.437975064599478</v>
          </cell>
          <cell r="O1846">
            <v>17584496.349999998</v>
          </cell>
          <cell r="P1846">
            <v>17584496.349999998</v>
          </cell>
          <cell r="Q1846">
            <v>0</v>
          </cell>
          <cell r="R1846" t="str">
            <v>foundation</v>
          </cell>
          <cell r="S1846" t="str">
            <v>DEC</v>
          </cell>
        </row>
        <row r="1847">
          <cell r="A1847">
            <v>1531</v>
          </cell>
          <cell r="B1847">
            <v>3305</v>
          </cell>
          <cell r="C1847" t="str">
            <v>pkgs(H)</v>
          </cell>
          <cell r="D1847">
            <v>39421</v>
          </cell>
          <cell r="E1847">
            <v>39423</v>
          </cell>
          <cell r="F1847" t="str">
            <v>s</v>
          </cell>
          <cell r="G1847">
            <v>-5000</v>
          </cell>
          <cell r="H1847">
            <v>385</v>
          </cell>
          <cell r="I1847">
            <v>-1925000</v>
          </cell>
          <cell r="J1847">
            <v>192.5</v>
          </cell>
          <cell r="K1847">
            <v>-1924807.5</v>
          </cell>
          <cell r="L1847">
            <v>0</v>
          </cell>
          <cell r="M1847">
            <v>1925</v>
          </cell>
          <cell r="N1847">
            <v>385</v>
          </cell>
          <cell r="O1847">
            <v>-1925000</v>
          </cell>
          <cell r="P1847">
            <v>-1891218</v>
          </cell>
          <cell r="Q1847">
            <v>33782</v>
          </cell>
          <cell r="R1847" t="str">
            <v>DAWOOD</v>
          </cell>
          <cell r="S1847" t="str">
            <v>DEC</v>
          </cell>
        </row>
        <row r="1848">
          <cell r="A1848">
            <v>1532</v>
          </cell>
          <cell r="B1848">
            <v>3303</v>
          </cell>
          <cell r="C1848" t="str">
            <v>bop(h)</v>
          </cell>
          <cell r="D1848">
            <v>39421</v>
          </cell>
          <cell r="E1848">
            <v>39423</v>
          </cell>
          <cell r="F1848" t="str">
            <v>s</v>
          </cell>
          <cell r="G1848">
            <v>-125000</v>
          </cell>
          <cell r="H1848">
            <v>102.01192</v>
          </cell>
          <cell r="I1848">
            <v>-12751490</v>
          </cell>
          <cell r="J1848">
            <v>1275.1490000000001</v>
          </cell>
          <cell r="K1848">
            <v>-12750214.851</v>
          </cell>
          <cell r="L1848">
            <v>0</v>
          </cell>
          <cell r="M1848">
            <v>25502.98</v>
          </cell>
          <cell r="N1848">
            <v>102.01192</v>
          </cell>
          <cell r="O1848">
            <v>-12751490</v>
          </cell>
          <cell r="P1848">
            <v>-12004725</v>
          </cell>
          <cell r="Q1848">
            <v>746765</v>
          </cell>
          <cell r="R1848" t="str">
            <v>ahl</v>
          </cell>
          <cell r="S1848" t="str">
            <v>DEC</v>
          </cell>
        </row>
        <row r="1849">
          <cell r="A1849">
            <v>1533</v>
          </cell>
          <cell r="B1849">
            <v>3304</v>
          </cell>
          <cell r="C1849" t="str">
            <v>bop(h)</v>
          </cell>
          <cell r="D1849">
            <v>39421</v>
          </cell>
          <cell r="E1849">
            <v>39423</v>
          </cell>
          <cell r="F1849" t="str">
            <v>s</v>
          </cell>
          <cell r="G1849">
            <v>-125000</v>
          </cell>
          <cell r="H1849">
            <v>101.99392</v>
          </cell>
          <cell r="I1849">
            <v>-12749240</v>
          </cell>
          <cell r="J1849">
            <v>1274.924</v>
          </cell>
          <cell r="K1849">
            <v>-12747965.075999999</v>
          </cell>
          <cell r="L1849">
            <v>0</v>
          </cell>
          <cell r="M1849">
            <v>12749.24</v>
          </cell>
          <cell r="N1849">
            <v>101.99392</v>
          </cell>
          <cell r="O1849">
            <v>-12749240</v>
          </cell>
          <cell r="P1849">
            <v>-12004725</v>
          </cell>
          <cell r="Q1849">
            <v>744515</v>
          </cell>
          <cell r="R1849" t="str">
            <v>live</v>
          </cell>
          <cell r="S1849" t="str">
            <v>DEC</v>
          </cell>
        </row>
        <row r="1850">
          <cell r="A1850">
            <v>1534</v>
          </cell>
          <cell r="B1850">
            <v>3298</v>
          </cell>
          <cell r="C1850" t="str">
            <v>pso(H)</v>
          </cell>
          <cell r="D1850">
            <v>39421</v>
          </cell>
          <cell r="E1850">
            <v>39422</v>
          </cell>
          <cell r="F1850" t="str">
            <v>p</v>
          </cell>
          <cell r="G1850">
            <v>36400</v>
          </cell>
          <cell r="H1850">
            <v>425.63324175824175</v>
          </cell>
          <cell r="I1850">
            <v>15493050</v>
          </cell>
          <cell r="J1850">
            <v>3098.61</v>
          </cell>
          <cell r="K1850">
            <v>15496148.609999999</v>
          </cell>
          <cell r="L1850">
            <v>0</v>
          </cell>
          <cell r="M1850">
            <v>15468.77</v>
          </cell>
          <cell r="N1850">
            <v>426.14333461538456</v>
          </cell>
          <cell r="O1850">
            <v>15511617.379999999</v>
          </cell>
          <cell r="P1850">
            <v>15511617.379999999</v>
          </cell>
          <cell r="Q1850">
            <v>0</v>
          </cell>
          <cell r="R1850" t="str">
            <v>ICAP</v>
          </cell>
          <cell r="S1850" t="str">
            <v>DEC</v>
          </cell>
        </row>
        <row r="1851">
          <cell r="A1851">
            <v>1535</v>
          </cell>
          <cell r="B1851">
            <v>3306</v>
          </cell>
          <cell r="C1851" t="str">
            <v>nrl(H)</v>
          </cell>
          <cell r="D1851">
            <v>39421</v>
          </cell>
          <cell r="E1851">
            <v>39423</v>
          </cell>
          <cell r="F1851" t="str">
            <v>p</v>
          </cell>
          <cell r="G1851">
            <v>60</v>
          </cell>
          <cell r="H1851">
            <v>388</v>
          </cell>
          <cell r="I1851">
            <v>23280</v>
          </cell>
          <cell r="J1851">
            <v>4.6560000000000006</v>
          </cell>
          <cell r="K1851">
            <v>23284.655999999999</v>
          </cell>
          <cell r="L1851">
            <v>0</v>
          </cell>
          <cell r="M1851">
            <v>23.28</v>
          </cell>
          <cell r="N1851">
            <v>388.46559999999994</v>
          </cell>
          <cell r="O1851">
            <v>23307.935999999998</v>
          </cell>
          <cell r="P1851">
            <v>23307.935999999998</v>
          </cell>
          <cell r="Q1851">
            <v>0</v>
          </cell>
          <cell r="R1851" t="str">
            <v xml:space="preserve">ABA </v>
          </cell>
          <cell r="S1851" t="str">
            <v>DEC</v>
          </cell>
        </row>
        <row r="1852">
          <cell r="A1852">
            <v>1536</v>
          </cell>
          <cell r="B1852">
            <v>3307</v>
          </cell>
          <cell r="C1852" t="str">
            <v>nrl(H)</v>
          </cell>
          <cell r="D1852">
            <v>39421</v>
          </cell>
          <cell r="E1852">
            <v>39423</v>
          </cell>
          <cell r="F1852" t="str">
            <v>s</v>
          </cell>
          <cell r="G1852">
            <v>-100</v>
          </cell>
          <cell r="H1852">
            <v>387</v>
          </cell>
          <cell r="I1852">
            <v>-38700</v>
          </cell>
          <cell r="J1852">
            <v>3.87</v>
          </cell>
          <cell r="K1852">
            <v>-38696.129999999997</v>
          </cell>
          <cell r="L1852">
            <v>0</v>
          </cell>
          <cell r="M1852">
            <v>38.700000000000003</v>
          </cell>
          <cell r="N1852">
            <v>387</v>
          </cell>
          <cell r="O1852">
            <v>-38700</v>
          </cell>
          <cell r="P1852">
            <v>-36694.31</v>
          </cell>
          <cell r="Q1852">
            <v>2005.6900000000023</v>
          </cell>
          <cell r="R1852" t="str">
            <v xml:space="preserve">ABA </v>
          </cell>
          <cell r="S1852" t="str">
            <v>DEC</v>
          </cell>
        </row>
        <row r="1853">
          <cell r="A1853">
            <v>1537</v>
          </cell>
          <cell r="B1853">
            <v>3300</v>
          </cell>
          <cell r="C1853" t="str">
            <v>ffbq(h)</v>
          </cell>
          <cell r="D1853">
            <v>39421</v>
          </cell>
          <cell r="E1853">
            <v>39423</v>
          </cell>
          <cell r="F1853" t="str">
            <v>p</v>
          </cell>
          <cell r="G1853">
            <v>113000</v>
          </cell>
          <cell r="H1853">
            <v>45.94491150442478</v>
          </cell>
          <cell r="I1853">
            <v>5191775</v>
          </cell>
          <cell r="K1853">
            <v>5191775</v>
          </cell>
          <cell r="L1853">
            <v>0</v>
          </cell>
          <cell r="M1853">
            <v>6780</v>
          </cell>
          <cell r="N1853">
            <v>46.004911504424776</v>
          </cell>
          <cell r="O1853">
            <v>5198555</v>
          </cell>
          <cell r="P1853">
            <v>5198555</v>
          </cell>
          <cell r="Q1853">
            <v>0</v>
          </cell>
          <cell r="R1853" t="str">
            <v>moti</v>
          </cell>
          <cell r="S1853" t="str">
            <v>DEC</v>
          </cell>
        </row>
        <row r="1854">
          <cell r="A1854">
            <v>1538</v>
          </cell>
          <cell r="B1854">
            <v>3302</v>
          </cell>
          <cell r="C1854" t="str">
            <v>ATRL(H)</v>
          </cell>
          <cell r="D1854">
            <v>39421</v>
          </cell>
          <cell r="E1854">
            <v>39423</v>
          </cell>
          <cell r="F1854" t="str">
            <v>p</v>
          </cell>
          <cell r="G1854">
            <v>10000</v>
          </cell>
          <cell r="H1854">
            <v>262</v>
          </cell>
          <cell r="I1854">
            <v>2620000</v>
          </cell>
          <cell r="J1854">
            <v>524</v>
          </cell>
          <cell r="K1854">
            <v>2620524</v>
          </cell>
          <cell r="L1854">
            <v>0</v>
          </cell>
          <cell r="M1854">
            <v>0</v>
          </cell>
          <cell r="N1854">
            <v>262.05239999999998</v>
          </cell>
          <cell r="O1854">
            <v>2620524</v>
          </cell>
          <cell r="P1854">
            <v>2620524</v>
          </cell>
          <cell r="Q1854">
            <v>0</v>
          </cell>
          <cell r="R1854" t="str">
            <v>global</v>
          </cell>
          <cell r="S1854" t="str">
            <v>DEC</v>
          </cell>
        </row>
        <row r="1855">
          <cell r="A1855">
            <v>1539</v>
          </cell>
          <cell r="B1855">
            <v>3301</v>
          </cell>
          <cell r="C1855" t="str">
            <v>ATRL(H)</v>
          </cell>
          <cell r="D1855">
            <v>39421</v>
          </cell>
          <cell r="E1855">
            <v>39423</v>
          </cell>
          <cell r="F1855" t="str">
            <v>s</v>
          </cell>
          <cell r="G1855">
            <v>-10000</v>
          </cell>
          <cell r="H1855">
            <v>266</v>
          </cell>
          <cell r="I1855">
            <v>-2660000</v>
          </cell>
          <cell r="J1855">
            <v>266</v>
          </cell>
          <cell r="K1855">
            <v>-2659734</v>
          </cell>
          <cell r="L1855">
            <v>0</v>
          </cell>
          <cell r="M1855">
            <v>2660</v>
          </cell>
          <cell r="N1855">
            <v>266</v>
          </cell>
          <cell r="O1855">
            <v>-2660000</v>
          </cell>
          <cell r="P1855">
            <v>-2526120</v>
          </cell>
          <cell r="Q1855">
            <v>133880</v>
          </cell>
          <cell r="R1855" t="str">
            <v>global</v>
          </cell>
          <cell r="S1855" t="str">
            <v>DEC</v>
          </cell>
        </row>
        <row r="1856">
          <cell r="A1856">
            <v>1540</v>
          </cell>
          <cell r="B1856">
            <v>3302</v>
          </cell>
          <cell r="C1856" t="str">
            <v>pkgs(H)</v>
          </cell>
          <cell r="D1856">
            <v>39422</v>
          </cell>
          <cell r="E1856">
            <v>39426</v>
          </cell>
          <cell r="F1856" t="str">
            <v>p</v>
          </cell>
          <cell r="G1856">
            <v>4000</v>
          </cell>
          <cell r="H1856">
            <v>378.5</v>
          </cell>
          <cell r="I1856">
            <v>1514000</v>
          </cell>
          <cell r="J1856">
            <v>302.8</v>
          </cell>
          <cell r="K1856">
            <v>1514302.8</v>
          </cell>
          <cell r="L1856">
            <v>0</v>
          </cell>
          <cell r="M1856">
            <v>0</v>
          </cell>
          <cell r="N1856">
            <v>378.57569999999998</v>
          </cell>
          <cell r="O1856">
            <v>1514302.8</v>
          </cell>
          <cell r="P1856">
            <v>1514302.8</v>
          </cell>
          <cell r="Q1856">
            <v>0</v>
          </cell>
          <cell r="R1856" t="str">
            <v>MOTIWALA</v>
          </cell>
          <cell r="S1856" t="str">
            <v>DEC</v>
          </cell>
        </row>
        <row r="1857">
          <cell r="A1857">
            <v>1541</v>
          </cell>
          <cell r="B1857">
            <v>3308</v>
          </cell>
          <cell r="C1857" t="str">
            <v>pkgs(H)</v>
          </cell>
          <cell r="D1857">
            <v>39422</v>
          </cell>
          <cell r="E1857">
            <v>39426</v>
          </cell>
          <cell r="F1857" t="str">
            <v>s</v>
          </cell>
          <cell r="G1857">
            <v>-10000</v>
          </cell>
          <cell r="H1857">
            <v>386.5</v>
          </cell>
          <cell r="I1857">
            <v>-3865000</v>
          </cell>
          <cell r="J1857">
            <v>386.5</v>
          </cell>
          <cell r="K1857">
            <v>-3864613.5</v>
          </cell>
          <cell r="L1857">
            <v>0</v>
          </cell>
          <cell r="M1857">
            <v>3800</v>
          </cell>
          <cell r="N1857">
            <v>386.5</v>
          </cell>
          <cell r="O1857">
            <v>-3865000</v>
          </cell>
          <cell r="P1857">
            <v>-3782644</v>
          </cell>
          <cell r="Q1857">
            <v>82356</v>
          </cell>
          <cell r="R1857" t="str">
            <v>MOTIWALA</v>
          </cell>
          <cell r="S1857" t="str">
            <v>DEC</v>
          </cell>
        </row>
        <row r="1858">
          <cell r="A1858">
            <v>1542</v>
          </cell>
          <cell r="B1858">
            <v>3312</v>
          </cell>
          <cell r="C1858" t="str">
            <v>ATRL(H)</v>
          </cell>
          <cell r="D1858">
            <v>39423</v>
          </cell>
          <cell r="E1858">
            <v>39427</v>
          </cell>
          <cell r="F1858" t="str">
            <v>p</v>
          </cell>
          <cell r="G1858">
            <v>10000</v>
          </cell>
          <cell r="H1858">
            <v>259</v>
          </cell>
          <cell r="I1858">
            <v>2590000</v>
          </cell>
          <cell r="J1858">
            <v>518</v>
          </cell>
          <cell r="K1858">
            <v>2590518</v>
          </cell>
          <cell r="L1858">
            <v>0</v>
          </cell>
          <cell r="M1858">
            <v>2590</v>
          </cell>
          <cell r="N1858">
            <v>259.31079999999997</v>
          </cell>
          <cell r="O1858">
            <v>2593108</v>
          </cell>
          <cell r="P1858">
            <v>2593108</v>
          </cell>
          <cell r="Q1858">
            <v>0</v>
          </cell>
          <cell r="R1858" t="str">
            <v>FNE</v>
          </cell>
          <cell r="S1858" t="str">
            <v>DEC</v>
          </cell>
        </row>
        <row r="1859">
          <cell r="A1859">
            <v>1543</v>
          </cell>
          <cell r="B1859">
            <v>3310</v>
          </cell>
          <cell r="C1859" t="str">
            <v>pkgs(H)</v>
          </cell>
          <cell r="D1859">
            <v>39423</v>
          </cell>
          <cell r="E1859">
            <v>39427</v>
          </cell>
          <cell r="F1859" t="str">
            <v>s</v>
          </cell>
          <cell r="G1859">
            <v>-39000</v>
          </cell>
          <cell r="H1859">
            <v>395.52</v>
          </cell>
          <cell r="I1859">
            <v>-15425280</v>
          </cell>
          <cell r="J1859">
            <v>1542.528</v>
          </cell>
          <cell r="K1859">
            <v>-15423737.471999999</v>
          </cell>
          <cell r="L1859">
            <v>0</v>
          </cell>
          <cell r="M1859">
            <v>30850.560000000001</v>
          </cell>
          <cell r="N1859">
            <v>395.52</v>
          </cell>
          <cell r="O1859">
            <v>-15425280</v>
          </cell>
          <cell r="P1859">
            <v>-14752311.6</v>
          </cell>
          <cell r="Q1859">
            <v>672968.40000000037</v>
          </cell>
          <cell r="R1859" t="str">
            <v>AHL</v>
          </cell>
          <cell r="S1859" t="str">
            <v>DEC</v>
          </cell>
        </row>
        <row r="1860">
          <cell r="A1860">
            <v>1544</v>
          </cell>
          <cell r="B1860">
            <v>3313</v>
          </cell>
          <cell r="C1860" t="str">
            <v>OGDC(h)</v>
          </cell>
          <cell r="D1860">
            <v>39423</v>
          </cell>
          <cell r="E1860">
            <v>39427</v>
          </cell>
          <cell r="F1860" t="str">
            <v>s</v>
          </cell>
          <cell r="G1860">
            <v>-235500</v>
          </cell>
          <cell r="H1860">
            <v>125.52061571125266</v>
          </cell>
          <cell r="I1860">
            <v>-29560105</v>
          </cell>
          <cell r="J1860">
            <v>2956.0105000000003</v>
          </cell>
          <cell r="K1860">
            <v>-29557148.989500001</v>
          </cell>
          <cell r="L1860">
            <v>0</v>
          </cell>
          <cell r="M1860">
            <v>29566.560000000001</v>
          </cell>
          <cell r="N1860">
            <v>125.52061571125266</v>
          </cell>
          <cell r="O1860">
            <v>-29560105</v>
          </cell>
          <cell r="P1860">
            <v>-27734434.649999999</v>
          </cell>
          <cell r="Q1860">
            <v>1825670.3500000015</v>
          </cell>
          <cell r="R1860" t="str">
            <v>AHCM</v>
          </cell>
          <cell r="S1860" t="str">
            <v>DEC</v>
          </cell>
        </row>
        <row r="1861">
          <cell r="A1861">
            <v>1545</v>
          </cell>
          <cell r="B1861">
            <v>3311</v>
          </cell>
          <cell r="C1861" t="str">
            <v>pkgs(H)</v>
          </cell>
          <cell r="D1861">
            <v>39423</v>
          </cell>
          <cell r="E1861">
            <v>39427</v>
          </cell>
          <cell r="F1861" t="str">
            <v>s</v>
          </cell>
          <cell r="G1861">
            <v>-15000</v>
          </cell>
          <cell r="H1861">
            <v>388</v>
          </cell>
          <cell r="I1861">
            <v>-5820000</v>
          </cell>
          <cell r="J1861">
            <v>582</v>
          </cell>
          <cell r="K1861">
            <v>-5819418</v>
          </cell>
          <cell r="L1861">
            <v>0</v>
          </cell>
          <cell r="M1861">
            <v>3000</v>
          </cell>
          <cell r="N1861">
            <v>388</v>
          </cell>
          <cell r="O1861">
            <v>-5820000</v>
          </cell>
          <cell r="P1861">
            <v>-5673964.7199999997</v>
          </cell>
          <cell r="Q1861">
            <v>146035.28000000026</v>
          </cell>
          <cell r="R1861" t="str">
            <v>motiwala</v>
          </cell>
          <cell r="S1861" t="str">
            <v>DEC</v>
          </cell>
        </row>
        <row r="1862">
          <cell r="A1862">
            <v>1546</v>
          </cell>
          <cell r="B1862">
            <v>3316</v>
          </cell>
          <cell r="C1862" t="str">
            <v>pol(H)</v>
          </cell>
          <cell r="D1862">
            <v>39426</v>
          </cell>
          <cell r="E1862">
            <v>39428</v>
          </cell>
          <cell r="F1862" t="str">
            <v>s</v>
          </cell>
          <cell r="G1862">
            <v>-100000</v>
          </cell>
          <cell r="H1862">
            <v>361.78404999999998</v>
          </cell>
          <cell r="I1862">
            <v>-36178405</v>
          </cell>
          <cell r="J1862">
            <v>3617.8405000000002</v>
          </cell>
          <cell r="K1862">
            <v>-36174787.159500003</v>
          </cell>
          <cell r="L1862">
            <v>0</v>
          </cell>
          <cell r="M1862">
            <v>36178.400000000001</v>
          </cell>
          <cell r="N1862">
            <v>361.78404999999998</v>
          </cell>
          <cell r="O1862">
            <v>-36178405</v>
          </cell>
          <cell r="P1862">
            <v>-32448190</v>
          </cell>
          <cell r="Q1862">
            <v>3730215</v>
          </cell>
          <cell r="R1862" t="str">
            <v>MUNAF</v>
          </cell>
          <cell r="S1862" t="str">
            <v>DEC</v>
          </cell>
        </row>
        <row r="1863">
          <cell r="A1863">
            <v>1547</v>
          </cell>
          <cell r="B1863">
            <v>3315</v>
          </cell>
          <cell r="C1863" t="str">
            <v>ogdc(h)</v>
          </cell>
          <cell r="D1863">
            <v>39426</v>
          </cell>
          <cell r="E1863">
            <v>39428</v>
          </cell>
          <cell r="F1863" t="str">
            <v>s</v>
          </cell>
          <cell r="G1863">
            <v>-250000</v>
          </cell>
          <cell r="H1863">
            <v>127.04098</v>
          </cell>
          <cell r="I1863">
            <v>-31760245</v>
          </cell>
          <cell r="J1863">
            <v>3176.0245</v>
          </cell>
          <cell r="K1863">
            <v>-31757068.975499999</v>
          </cell>
          <cell r="L1863">
            <v>0</v>
          </cell>
          <cell r="M1863">
            <v>63520.49</v>
          </cell>
          <cell r="N1863">
            <v>127.04098</v>
          </cell>
          <cell r="O1863">
            <v>-31760245</v>
          </cell>
          <cell r="P1863">
            <v>-29442075</v>
          </cell>
          <cell r="Q1863">
            <v>2318170</v>
          </cell>
          <cell r="R1863" t="str">
            <v>ahl</v>
          </cell>
          <cell r="S1863" t="str">
            <v>DEC</v>
          </cell>
        </row>
        <row r="1864">
          <cell r="A1864">
            <v>1548</v>
          </cell>
          <cell r="B1864">
            <v>3314</v>
          </cell>
          <cell r="C1864" t="str">
            <v>BOP(H)</v>
          </cell>
          <cell r="D1864">
            <v>39426</v>
          </cell>
          <cell r="E1864">
            <v>39428</v>
          </cell>
          <cell r="F1864" t="str">
            <v>s</v>
          </cell>
          <cell r="G1864">
            <v>-50000</v>
          </cell>
          <cell r="H1864">
            <v>104.25</v>
          </cell>
          <cell r="I1864">
            <v>-5212500</v>
          </cell>
          <cell r="J1864">
            <v>521.25</v>
          </cell>
          <cell r="K1864">
            <v>-5211978.75</v>
          </cell>
          <cell r="L1864">
            <v>0</v>
          </cell>
          <cell r="M1864">
            <v>10425</v>
          </cell>
          <cell r="N1864">
            <v>104.25</v>
          </cell>
          <cell r="O1864">
            <v>-5212500</v>
          </cell>
          <cell r="P1864">
            <v>-4801890</v>
          </cell>
          <cell r="Q1864">
            <v>410610</v>
          </cell>
          <cell r="R1864" t="str">
            <v>ahl</v>
          </cell>
          <cell r="S1864" t="str">
            <v>DEC</v>
          </cell>
        </row>
        <row r="1865">
          <cell r="A1865">
            <v>1549</v>
          </cell>
          <cell r="B1865">
            <v>0</v>
          </cell>
          <cell r="C1865" t="str">
            <v>pso(h)</v>
          </cell>
          <cell r="D1865">
            <v>39427</v>
          </cell>
          <cell r="E1865">
            <v>39427</v>
          </cell>
          <cell r="F1865" t="str">
            <v>S</v>
          </cell>
          <cell r="G1865">
            <v>0</v>
          </cell>
          <cell r="H1865" t="e">
            <v>#DIV/0!</v>
          </cell>
          <cell r="I1865">
            <v>0</v>
          </cell>
          <cell r="J1865">
            <v>0</v>
          </cell>
          <cell r="K1865">
            <v>0</v>
          </cell>
          <cell r="L1865">
            <v>0</v>
          </cell>
          <cell r="M1865">
            <v>0</v>
          </cell>
          <cell r="N1865" t="e">
            <v>#DIV/0!</v>
          </cell>
          <cell r="O1865">
            <v>0</v>
          </cell>
          <cell r="P1865">
            <v>-898000</v>
          </cell>
          <cell r="R1865" t="str">
            <v>DIVIDEND</v>
          </cell>
          <cell r="S1865" t="str">
            <v>oct</v>
          </cell>
          <cell r="T1865" t="str">
            <v>Rs 5 per share</v>
          </cell>
        </row>
        <row r="1866">
          <cell r="A1866">
            <v>1550</v>
          </cell>
          <cell r="B1866">
            <v>0</v>
          </cell>
          <cell r="C1866" t="str">
            <v>ffc(H)</v>
          </cell>
          <cell r="D1866">
            <v>39427</v>
          </cell>
          <cell r="E1866">
            <v>39427</v>
          </cell>
          <cell r="F1866" t="str">
            <v>S</v>
          </cell>
          <cell r="G1866">
            <v>0</v>
          </cell>
          <cell r="H1866" t="e">
            <v>#DIV/0!</v>
          </cell>
          <cell r="I1866">
            <v>0</v>
          </cell>
          <cell r="J1866">
            <v>0</v>
          </cell>
          <cell r="K1866">
            <v>0</v>
          </cell>
          <cell r="L1866">
            <v>0</v>
          </cell>
          <cell r="M1866">
            <v>0</v>
          </cell>
          <cell r="N1866" t="e">
            <v>#DIV/0!</v>
          </cell>
          <cell r="O1866">
            <v>0</v>
          </cell>
          <cell r="P1866">
            <v>-1826000</v>
          </cell>
          <cell r="R1866" t="str">
            <v>DIVIDEND</v>
          </cell>
          <cell r="S1866" t="str">
            <v>oct</v>
          </cell>
          <cell r="T1866" t="str">
            <v>Rs 2.75 per share</v>
          </cell>
        </row>
        <row r="1867">
          <cell r="A1867">
            <v>1551</v>
          </cell>
          <cell r="B1867">
            <v>3325</v>
          </cell>
          <cell r="C1867" t="str">
            <v>pkgs(H)</v>
          </cell>
          <cell r="D1867">
            <v>39427</v>
          </cell>
          <cell r="E1867">
            <v>39429</v>
          </cell>
          <cell r="F1867" t="str">
            <v>p</v>
          </cell>
          <cell r="G1867">
            <v>5000</v>
          </cell>
          <cell r="H1867">
            <v>381.5</v>
          </cell>
          <cell r="I1867">
            <v>1907500</v>
          </cell>
          <cell r="J1867">
            <v>381.5</v>
          </cell>
          <cell r="K1867">
            <v>1907881.5</v>
          </cell>
          <cell r="L1867">
            <v>0</v>
          </cell>
          <cell r="M1867">
            <v>1907.5</v>
          </cell>
          <cell r="N1867">
            <v>381.95780000000002</v>
          </cell>
          <cell r="O1867">
            <v>1909789</v>
          </cell>
          <cell r="P1867">
            <v>1909789</v>
          </cell>
          <cell r="Q1867">
            <v>0</v>
          </cell>
          <cell r="R1867" t="str">
            <v>orix</v>
          </cell>
          <cell r="S1867" t="str">
            <v>DEC</v>
          </cell>
        </row>
        <row r="1868">
          <cell r="A1868">
            <v>1552</v>
          </cell>
          <cell r="B1868">
            <v>3323</v>
          </cell>
          <cell r="C1868" t="str">
            <v>paks(h)</v>
          </cell>
          <cell r="D1868">
            <v>39427</v>
          </cell>
          <cell r="E1868">
            <v>39429</v>
          </cell>
          <cell r="F1868" t="str">
            <v>p</v>
          </cell>
          <cell r="G1868">
            <v>51100</v>
          </cell>
          <cell r="H1868">
            <v>351.1</v>
          </cell>
          <cell r="I1868">
            <v>17941210</v>
          </cell>
          <cell r="J1868">
            <v>3588.2420000000002</v>
          </cell>
          <cell r="K1868">
            <v>17944798.241999999</v>
          </cell>
          <cell r="L1868">
            <v>0</v>
          </cell>
          <cell r="M1868">
            <v>17941.21</v>
          </cell>
          <cell r="N1868">
            <v>351.52132</v>
          </cell>
          <cell r="O1868">
            <v>17962739.452</v>
          </cell>
          <cell r="P1868">
            <v>17962739.452</v>
          </cell>
          <cell r="Q1868">
            <v>0</v>
          </cell>
          <cell r="R1868" t="str">
            <v>bma</v>
          </cell>
          <cell r="S1868" t="str">
            <v>DEC</v>
          </cell>
        </row>
        <row r="1869">
          <cell r="A1869">
            <v>1553</v>
          </cell>
          <cell r="B1869">
            <v>3320</v>
          </cell>
          <cell r="C1869" t="str">
            <v>ATRL(h)</v>
          </cell>
          <cell r="D1869">
            <v>39427</v>
          </cell>
          <cell r="E1869">
            <v>39429</v>
          </cell>
          <cell r="F1869" t="str">
            <v>s</v>
          </cell>
          <cell r="G1869">
            <v>-30000</v>
          </cell>
          <cell r="H1869">
            <v>268.5</v>
          </cell>
          <cell r="I1869">
            <v>-8055000</v>
          </cell>
          <cell r="J1869">
            <v>805.5</v>
          </cell>
          <cell r="K1869">
            <v>-8054194.5</v>
          </cell>
          <cell r="L1869">
            <v>0</v>
          </cell>
          <cell r="M1869">
            <v>8055</v>
          </cell>
          <cell r="N1869">
            <v>268.5</v>
          </cell>
          <cell r="O1869">
            <v>-8055000</v>
          </cell>
          <cell r="P1869">
            <v>-7585335</v>
          </cell>
          <cell r="Q1869">
            <v>469665</v>
          </cell>
          <cell r="R1869" t="str">
            <v xml:space="preserve">ABA </v>
          </cell>
          <cell r="S1869" t="str">
            <v>DEC</v>
          </cell>
        </row>
        <row r="1870">
          <cell r="A1870">
            <v>1554</v>
          </cell>
          <cell r="B1870">
            <v>3321</v>
          </cell>
          <cell r="C1870" t="str">
            <v>ATRL(h)</v>
          </cell>
          <cell r="D1870">
            <v>39427</v>
          </cell>
          <cell r="E1870">
            <v>39429</v>
          </cell>
          <cell r="F1870" t="str">
            <v>s</v>
          </cell>
          <cell r="G1870">
            <v>-40000</v>
          </cell>
          <cell r="H1870">
            <v>272.375</v>
          </cell>
          <cell r="I1870">
            <v>-10895000</v>
          </cell>
          <cell r="J1870">
            <v>1089.5</v>
          </cell>
          <cell r="K1870">
            <v>-10893910.5</v>
          </cell>
          <cell r="L1870">
            <v>0</v>
          </cell>
          <cell r="M1870">
            <v>10895</v>
          </cell>
          <cell r="N1870">
            <v>272.375</v>
          </cell>
          <cell r="O1870">
            <v>-10895000</v>
          </cell>
          <cell r="P1870">
            <v>-10113780</v>
          </cell>
          <cell r="Q1870">
            <v>781220</v>
          </cell>
          <cell r="R1870" t="str">
            <v>orix</v>
          </cell>
          <cell r="S1870" t="str">
            <v>DEC</v>
          </cell>
        </row>
        <row r="1871">
          <cell r="A1871">
            <v>1555</v>
          </cell>
          <cell r="B1871">
            <v>3324</v>
          </cell>
          <cell r="C1871" t="str">
            <v>paks(h)</v>
          </cell>
          <cell r="D1871">
            <v>39427</v>
          </cell>
          <cell r="E1871">
            <v>39429</v>
          </cell>
          <cell r="F1871" t="str">
            <v>s</v>
          </cell>
          <cell r="G1871">
            <v>-51100</v>
          </cell>
          <cell r="H1871">
            <v>351.1</v>
          </cell>
          <cell r="I1871">
            <v>-17941210</v>
          </cell>
          <cell r="J1871">
            <v>1794.1210000000001</v>
          </cell>
          <cell r="K1871">
            <v>-17939415.879000001</v>
          </cell>
          <cell r="L1871">
            <v>0</v>
          </cell>
          <cell r="M1871">
            <v>35882.42</v>
          </cell>
          <cell r="N1871">
            <v>351.1</v>
          </cell>
          <cell r="O1871">
            <v>-17941210</v>
          </cell>
          <cell r="P1871">
            <v>-19427509.710000001</v>
          </cell>
          <cell r="Q1871">
            <v>-1486299.7100000009</v>
          </cell>
          <cell r="R1871" t="str">
            <v>ahl</v>
          </cell>
          <cell r="S1871" t="str">
            <v>DEC</v>
          </cell>
        </row>
        <row r="1872">
          <cell r="A1872">
            <v>1556</v>
          </cell>
          <cell r="B1872">
            <v>3329</v>
          </cell>
          <cell r="C1872" t="str">
            <v>ATRL(h)</v>
          </cell>
          <cell r="D1872">
            <v>39428</v>
          </cell>
          <cell r="E1872">
            <v>39430</v>
          </cell>
          <cell r="F1872" t="str">
            <v>s</v>
          </cell>
          <cell r="G1872">
            <v>-5000</v>
          </cell>
          <cell r="H1872">
            <v>274</v>
          </cell>
          <cell r="I1872">
            <v>-1370000</v>
          </cell>
          <cell r="J1872">
            <v>137</v>
          </cell>
          <cell r="K1872">
            <v>-1369863</v>
          </cell>
          <cell r="L1872">
            <v>0</v>
          </cell>
          <cell r="M1872">
            <v>1370</v>
          </cell>
          <cell r="N1872">
            <v>274</v>
          </cell>
          <cell r="O1872">
            <v>-1370000</v>
          </cell>
          <cell r="P1872">
            <v>-1264223</v>
          </cell>
          <cell r="Q1872">
            <v>105777</v>
          </cell>
          <cell r="R1872" t="str">
            <v>Growth</v>
          </cell>
          <cell r="S1872" t="str">
            <v>DEC</v>
          </cell>
        </row>
        <row r="1873">
          <cell r="A1873">
            <v>1557</v>
          </cell>
          <cell r="B1873">
            <v>3330</v>
          </cell>
          <cell r="C1873" t="str">
            <v>pso(H)</v>
          </cell>
          <cell r="D1873">
            <v>39428</v>
          </cell>
          <cell r="E1873">
            <v>39430</v>
          </cell>
          <cell r="F1873" t="str">
            <v>s</v>
          </cell>
          <cell r="G1873">
            <v>-79600</v>
          </cell>
          <cell r="H1873">
            <v>431.76256281407035</v>
          </cell>
          <cell r="I1873">
            <v>-34368300</v>
          </cell>
          <cell r="J1873">
            <v>3436.8300000000004</v>
          </cell>
          <cell r="K1873">
            <v>-34364863.170000002</v>
          </cell>
          <cell r="L1873">
            <v>0</v>
          </cell>
          <cell r="M1873">
            <v>34418.239999999998</v>
          </cell>
          <cell r="N1873">
            <v>431.76256281407035</v>
          </cell>
          <cell r="O1873">
            <v>-34368300</v>
          </cell>
          <cell r="P1873">
            <v>-33727881.160000004</v>
          </cell>
          <cell r="Q1873">
            <v>640418.83999999613</v>
          </cell>
          <cell r="R1873" t="str">
            <v>scs</v>
          </cell>
          <cell r="S1873" t="str">
            <v>DEC</v>
          </cell>
        </row>
        <row r="1874">
          <cell r="A1874">
            <v>1558</v>
          </cell>
          <cell r="B1874">
            <v>3335</v>
          </cell>
          <cell r="C1874" t="str">
            <v>pkgs(H)</v>
          </cell>
          <cell r="D1874">
            <v>39429</v>
          </cell>
          <cell r="E1874">
            <v>39433</v>
          </cell>
          <cell r="F1874" t="str">
            <v>p</v>
          </cell>
          <cell r="G1874">
            <v>17400</v>
          </cell>
          <cell r="H1874">
            <v>381.26149425287355</v>
          </cell>
          <cell r="I1874">
            <v>6633950</v>
          </cell>
          <cell r="J1874">
            <v>1326.79</v>
          </cell>
          <cell r="K1874">
            <v>6635276.79</v>
          </cell>
          <cell r="L1874">
            <v>0</v>
          </cell>
          <cell r="M1874">
            <v>6633.95</v>
          </cell>
          <cell r="N1874">
            <v>381.71900804597703</v>
          </cell>
          <cell r="O1874">
            <v>6641910.7400000002</v>
          </cell>
          <cell r="P1874">
            <v>6641910.7400000002</v>
          </cell>
          <cell r="Q1874">
            <v>0</v>
          </cell>
          <cell r="R1874" t="str">
            <v>Growth</v>
          </cell>
          <cell r="S1874" t="str">
            <v>DEC</v>
          </cell>
        </row>
        <row r="1875">
          <cell r="A1875">
            <v>1559</v>
          </cell>
          <cell r="B1875">
            <v>3338</v>
          </cell>
          <cell r="C1875" t="str">
            <v>pol(H)</v>
          </cell>
          <cell r="D1875">
            <v>39433</v>
          </cell>
          <cell r="E1875">
            <v>39435</v>
          </cell>
          <cell r="F1875" t="str">
            <v>s</v>
          </cell>
          <cell r="G1875">
            <v>-90000</v>
          </cell>
          <cell r="H1875">
            <v>363.47611111111109</v>
          </cell>
          <cell r="I1875">
            <v>-32712850</v>
          </cell>
          <cell r="J1875">
            <v>3271.2850000000003</v>
          </cell>
          <cell r="K1875">
            <v>-32709578.715</v>
          </cell>
          <cell r="L1875">
            <v>0</v>
          </cell>
          <cell r="M1875">
            <v>65425.7</v>
          </cell>
          <cell r="N1875">
            <v>363.47611111111109</v>
          </cell>
          <cell r="O1875">
            <v>-32712850</v>
          </cell>
          <cell r="P1875">
            <v>-29203362.000000004</v>
          </cell>
          <cell r="Q1875">
            <v>3509487.9999999963</v>
          </cell>
          <cell r="R1875" t="str">
            <v>ahl</v>
          </cell>
          <cell r="S1875" t="str">
            <v>DEC</v>
          </cell>
        </row>
        <row r="1876">
          <cell r="A1876">
            <v>1560</v>
          </cell>
          <cell r="B1876">
            <v>3340</v>
          </cell>
          <cell r="C1876" t="str">
            <v>pkgs(H)</v>
          </cell>
          <cell r="D1876">
            <v>39433</v>
          </cell>
          <cell r="E1876">
            <v>39435</v>
          </cell>
          <cell r="F1876" t="str">
            <v>s</v>
          </cell>
          <cell r="G1876">
            <v>-10000</v>
          </cell>
          <cell r="H1876">
            <v>391</v>
          </cell>
          <cell r="I1876">
            <v>-3910000</v>
          </cell>
          <cell r="J1876">
            <v>391</v>
          </cell>
          <cell r="K1876">
            <v>-3909609</v>
          </cell>
          <cell r="L1876">
            <v>0</v>
          </cell>
          <cell r="M1876">
            <v>3910</v>
          </cell>
          <cell r="N1876">
            <v>391</v>
          </cell>
          <cell r="O1876">
            <v>-3910000</v>
          </cell>
          <cell r="P1876">
            <v>-3817722.9999999995</v>
          </cell>
          <cell r="Q1876">
            <v>92277.000000000466</v>
          </cell>
          <cell r="R1876" t="str">
            <v>ORIX</v>
          </cell>
          <cell r="S1876" t="str">
            <v>DEC</v>
          </cell>
        </row>
        <row r="1877">
          <cell r="A1877">
            <v>1561</v>
          </cell>
          <cell r="B1877">
            <v>3339</v>
          </cell>
          <cell r="C1877" t="str">
            <v>paks(H)</v>
          </cell>
          <cell r="D1877">
            <v>39433</v>
          </cell>
          <cell r="E1877">
            <v>39435</v>
          </cell>
          <cell r="F1877" t="str">
            <v>s</v>
          </cell>
          <cell r="G1877">
            <v>-8000</v>
          </cell>
          <cell r="H1877">
            <v>348.94125000000003</v>
          </cell>
          <cell r="I1877">
            <v>-2791530</v>
          </cell>
          <cell r="J1877">
            <v>279.15300000000002</v>
          </cell>
          <cell r="K1877">
            <v>-2791250.8470000001</v>
          </cell>
          <cell r="L1877">
            <v>0</v>
          </cell>
          <cell r="M1877">
            <v>2791.62</v>
          </cell>
          <cell r="N1877">
            <v>348.94125000000003</v>
          </cell>
          <cell r="O1877">
            <v>-2791530</v>
          </cell>
          <cell r="P1877">
            <v>-3041344</v>
          </cell>
          <cell r="Q1877">
            <v>-249814</v>
          </cell>
          <cell r="R1877" t="str">
            <v>ORIX</v>
          </cell>
          <cell r="S1877" t="str">
            <v>DEC</v>
          </cell>
        </row>
        <row r="1878">
          <cell r="A1878">
            <v>1562</v>
          </cell>
          <cell r="B1878">
            <v>3341</v>
          </cell>
          <cell r="C1878" t="str">
            <v>paks</v>
          </cell>
          <cell r="D1878">
            <v>39433</v>
          </cell>
          <cell r="E1878">
            <v>39435</v>
          </cell>
          <cell r="F1878" t="str">
            <v>p</v>
          </cell>
          <cell r="G1878">
            <v>1300</v>
          </cell>
          <cell r="H1878">
            <v>349</v>
          </cell>
          <cell r="I1878">
            <v>453700</v>
          </cell>
          <cell r="J1878">
            <v>90.740000000000009</v>
          </cell>
          <cell r="K1878">
            <v>453790.74</v>
          </cell>
          <cell r="L1878">
            <v>0</v>
          </cell>
          <cell r="M1878">
            <v>453.7</v>
          </cell>
          <cell r="N1878">
            <v>349.41879999999998</v>
          </cell>
          <cell r="O1878">
            <v>454244.44</v>
          </cell>
          <cell r="P1878">
            <v>454244.44</v>
          </cell>
          <cell r="Q1878">
            <v>0</v>
          </cell>
          <cell r="R1878" t="str">
            <v>ORIX</v>
          </cell>
          <cell r="S1878" t="str">
            <v>DEC</v>
          </cell>
        </row>
        <row r="1879">
          <cell r="A1879">
            <v>1563</v>
          </cell>
          <cell r="B1879">
            <v>0</v>
          </cell>
          <cell r="C1879" t="str">
            <v>OGDC(h)</v>
          </cell>
          <cell r="D1879">
            <v>39434</v>
          </cell>
          <cell r="E1879">
            <v>39434</v>
          </cell>
          <cell r="F1879" t="str">
            <v>S</v>
          </cell>
          <cell r="G1879">
            <v>0</v>
          </cell>
          <cell r="H1879" t="e">
            <v>#DIV/0!</v>
          </cell>
          <cell r="I1879">
            <v>0</v>
          </cell>
          <cell r="J1879">
            <v>0</v>
          </cell>
          <cell r="K1879">
            <v>0</v>
          </cell>
          <cell r="L1879">
            <v>0</v>
          </cell>
          <cell r="M1879">
            <v>0</v>
          </cell>
          <cell r="N1879" t="e">
            <v>#DIV/0!</v>
          </cell>
          <cell r="O1879">
            <v>0</v>
          </cell>
          <cell r="P1879">
            <v>437500</v>
          </cell>
          <cell r="R1879" t="str">
            <v>DIVIDEND</v>
          </cell>
          <cell r="S1879" t="str">
            <v>oct</v>
          </cell>
          <cell r="T1879" t="str">
            <v>Rs 1.75per share</v>
          </cell>
        </row>
        <row r="1880">
          <cell r="A1880">
            <v>1564</v>
          </cell>
          <cell r="B1880">
            <v>3352</v>
          </cell>
          <cell r="C1880" t="str">
            <v>ppl(h)</v>
          </cell>
          <cell r="D1880">
            <v>39435</v>
          </cell>
          <cell r="E1880">
            <v>39442</v>
          </cell>
          <cell r="F1880" t="str">
            <v>s</v>
          </cell>
          <cell r="G1880">
            <v>-8300</v>
          </cell>
          <cell r="H1880">
            <v>255.01867469879519</v>
          </cell>
          <cell r="I1880">
            <v>-2116655</v>
          </cell>
          <cell r="J1880">
            <v>211.66550000000001</v>
          </cell>
          <cell r="K1880">
            <v>-2116443.3344999999</v>
          </cell>
          <cell r="L1880">
            <v>0</v>
          </cell>
          <cell r="M1880">
            <v>4233.3100000000004</v>
          </cell>
          <cell r="N1880">
            <v>255.01867469879519</v>
          </cell>
          <cell r="O1880">
            <v>-2116655</v>
          </cell>
          <cell r="P1880">
            <v>-2142635.0499999998</v>
          </cell>
          <cell r="Q1880">
            <v>-25980.049999999814</v>
          </cell>
          <cell r="R1880" t="str">
            <v>ahl</v>
          </cell>
          <cell r="S1880" t="str">
            <v>DEC</v>
          </cell>
        </row>
        <row r="1881">
          <cell r="A1881">
            <v>1565</v>
          </cell>
          <cell r="B1881">
            <v>3349</v>
          </cell>
          <cell r="C1881" t="str">
            <v>psaf</v>
          </cell>
          <cell r="D1881">
            <v>39435</v>
          </cell>
          <cell r="E1881">
            <v>39442</v>
          </cell>
          <cell r="F1881" t="str">
            <v>s</v>
          </cell>
          <cell r="G1881">
            <v>-5540000</v>
          </cell>
          <cell r="H1881">
            <v>10</v>
          </cell>
          <cell r="I1881">
            <v>-55400000</v>
          </cell>
          <cell r="J1881">
            <v>5540</v>
          </cell>
          <cell r="K1881">
            <v>-55394460</v>
          </cell>
          <cell r="L1881">
            <v>0</v>
          </cell>
          <cell r="M1881">
            <v>277000</v>
          </cell>
          <cell r="N1881">
            <v>10</v>
          </cell>
          <cell r="O1881">
            <v>-55400000</v>
          </cell>
          <cell r="P1881">
            <v>-50497956.659999996</v>
          </cell>
          <cell r="Q1881">
            <v>4902043.3400000036</v>
          </cell>
          <cell r="R1881" t="str">
            <v>ahl</v>
          </cell>
          <cell r="S1881" t="str">
            <v>DEC</v>
          </cell>
        </row>
        <row r="1882">
          <cell r="A1882">
            <v>1566</v>
          </cell>
          <cell r="B1882">
            <v>3353</v>
          </cell>
          <cell r="C1882" t="str">
            <v>OGDC(h)</v>
          </cell>
          <cell r="D1882">
            <v>39435</v>
          </cell>
          <cell r="E1882">
            <v>39442</v>
          </cell>
          <cell r="F1882" t="str">
            <v>s</v>
          </cell>
          <cell r="G1882">
            <v>-250000</v>
          </cell>
          <cell r="H1882">
            <v>125</v>
          </cell>
          <cell r="I1882">
            <v>-31250000</v>
          </cell>
          <cell r="J1882">
            <v>3125</v>
          </cell>
          <cell r="K1882">
            <v>-31246875</v>
          </cell>
          <cell r="L1882">
            <v>0</v>
          </cell>
          <cell r="M1882">
            <v>62500</v>
          </cell>
          <cell r="N1882">
            <v>125</v>
          </cell>
          <cell r="O1882">
            <v>-31250000</v>
          </cell>
          <cell r="P1882">
            <v>-29442055.5</v>
          </cell>
          <cell r="Q1882">
            <v>1807944.5</v>
          </cell>
          <cell r="R1882" t="str">
            <v>ahl</v>
          </cell>
          <cell r="S1882" t="str">
            <v>DEC</v>
          </cell>
        </row>
        <row r="1883">
          <cell r="A1883">
            <v>1567</v>
          </cell>
          <cell r="B1883">
            <v>3348</v>
          </cell>
          <cell r="C1883" t="str">
            <v>ppf</v>
          </cell>
          <cell r="D1883">
            <v>39435</v>
          </cell>
          <cell r="E1883">
            <v>39442</v>
          </cell>
          <cell r="F1883" t="str">
            <v>s</v>
          </cell>
          <cell r="G1883">
            <v>-3415500</v>
          </cell>
          <cell r="H1883">
            <v>13</v>
          </cell>
          <cell r="I1883">
            <v>-44401500</v>
          </cell>
          <cell r="J1883">
            <v>4440.1500000000005</v>
          </cell>
          <cell r="K1883">
            <v>-44397059.850000001</v>
          </cell>
          <cell r="L1883">
            <v>0</v>
          </cell>
          <cell r="M1883">
            <v>170775</v>
          </cell>
          <cell r="N1883">
            <v>13</v>
          </cell>
          <cell r="O1883">
            <v>-44401500</v>
          </cell>
          <cell r="P1883">
            <v>-36867368.560000002</v>
          </cell>
          <cell r="Q1883">
            <v>7534131.4399999976</v>
          </cell>
          <cell r="R1883" t="str">
            <v>ahl</v>
          </cell>
          <cell r="S1883" t="str">
            <v>DEC</v>
          </cell>
        </row>
        <row r="1884">
          <cell r="A1884">
            <v>1568</v>
          </cell>
          <cell r="B1884">
            <v>3347</v>
          </cell>
          <cell r="C1884" t="str">
            <v>LUCK(H)</v>
          </cell>
          <cell r="D1884">
            <v>39435</v>
          </cell>
          <cell r="E1884">
            <v>39442</v>
          </cell>
          <cell r="F1884" t="str">
            <v>s</v>
          </cell>
          <cell r="G1884">
            <v>-500000</v>
          </cell>
          <cell r="H1884">
            <v>123</v>
          </cell>
          <cell r="I1884">
            <v>-61500000</v>
          </cell>
          <cell r="J1884">
            <v>6150</v>
          </cell>
          <cell r="K1884">
            <v>-61493850</v>
          </cell>
          <cell r="L1884">
            <v>0</v>
          </cell>
          <cell r="M1884">
            <v>123000</v>
          </cell>
          <cell r="N1884">
            <v>123</v>
          </cell>
          <cell r="O1884">
            <v>-61500000</v>
          </cell>
          <cell r="P1884">
            <v>-59727220.75</v>
          </cell>
          <cell r="Q1884">
            <v>1772779.25</v>
          </cell>
          <cell r="R1884" t="str">
            <v>ahl</v>
          </cell>
          <cell r="S1884" t="str">
            <v>DEC</v>
          </cell>
        </row>
        <row r="1885">
          <cell r="A1885">
            <v>1569</v>
          </cell>
          <cell r="B1885">
            <v>3350</v>
          </cell>
          <cell r="C1885" t="str">
            <v>atrl(H)</v>
          </cell>
          <cell r="D1885">
            <v>39435</v>
          </cell>
          <cell r="E1885">
            <v>39442</v>
          </cell>
          <cell r="F1885" t="str">
            <v>s</v>
          </cell>
          <cell r="G1885">
            <v>-213000</v>
          </cell>
          <cell r="H1885">
            <v>267.73474178403757</v>
          </cell>
          <cell r="I1885">
            <v>-57027500</v>
          </cell>
          <cell r="J1885">
            <v>5702.75</v>
          </cell>
          <cell r="K1885">
            <v>-57021797.25</v>
          </cell>
          <cell r="L1885">
            <v>0</v>
          </cell>
          <cell r="M1885">
            <v>114055</v>
          </cell>
          <cell r="N1885">
            <v>267.73474178403757</v>
          </cell>
          <cell r="O1885">
            <v>-57027500</v>
          </cell>
          <cell r="P1885">
            <v>-53855892.100000001</v>
          </cell>
          <cell r="Q1885">
            <v>3171607.8999999985</v>
          </cell>
          <cell r="R1885" t="str">
            <v>ahl</v>
          </cell>
          <cell r="S1885" t="str">
            <v>DEC</v>
          </cell>
        </row>
        <row r="1886">
          <cell r="A1886">
            <v>1570</v>
          </cell>
          <cell r="B1886">
            <v>3345</v>
          </cell>
          <cell r="C1886" t="str">
            <v>FFC(h)</v>
          </cell>
          <cell r="D1886">
            <v>39435</v>
          </cell>
          <cell r="E1886">
            <v>39442</v>
          </cell>
          <cell r="F1886" t="str">
            <v>s</v>
          </cell>
          <cell r="G1886">
            <v>-900000</v>
          </cell>
          <cell r="H1886">
            <v>122</v>
          </cell>
          <cell r="I1886">
            <v>-109800000</v>
          </cell>
          <cell r="J1886">
            <v>12200</v>
          </cell>
          <cell r="K1886">
            <v>-109787800</v>
          </cell>
          <cell r="L1886">
            <v>0</v>
          </cell>
          <cell r="M1886">
            <v>244000</v>
          </cell>
          <cell r="N1886">
            <v>122</v>
          </cell>
          <cell r="O1886">
            <v>-109800000</v>
          </cell>
          <cell r="P1886">
            <v>-107219539.84</v>
          </cell>
          <cell r="Q1886">
            <v>2580460.1599999964</v>
          </cell>
          <cell r="R1886" t="str">
            <v>ahl</v>
          </cell>
          <cell r="S1886" t="str">
            <v>DEC</v>
          </cell>
        </row>
        <row r="1887">
          <cell r="A1887">
            <v>1571</v>
          </cell>
          <cell r="B1887" t="str">
            <v>3345 a</v>
          </cell>
          <cell r="C1887" t="str">
            <v>FFC</v>
          </cell>
          <cell r="D1887">
            <v>39435</v>
          </cell>
          <cell r="E1887">
            <v>39442</v>
          </cell>
          <cell r="F1887" t="str">
            <v>s</v>
          </cell>
          <cell r="G1887">
            <v>-100000</v>
          </cell>
          <cell r="H1887">
            <v>122</v>
          </cell>
          <cell r="I1887">
            <v>-12200000</v>
          </cell>
          <cell r="J1887">
            <v>0</v>
          </cell>
          <cell r="K1887">
            <v>-12200000</v>
          </cell>
          <cell r="L1887">
            <v>0</v>
          </cell>
          <cell r="M1887">
            <v>0</v>
          </cell>
          <cell r="N1887">
            <v>122</v>
          </cell>
          <cell r="O1887">
            <v>-12200000</v>
          </cell>
          <cell r="P1887">
            <v>-12019969.880000001</v>
          </cell>
          <cell r="Q1887">
            <v>180030.11999999918</v>
          </cell>
          <cell r="R1887" t="str">
            <v>ahl</v>
          </cell>
          <cell r="S1887" t="str">
            <v>DEC</v>
          </cell>
        </row>
        <row r="1888">
          <cell r="A1888">
            <v>1572</v>
          </cell>
          <cell r="B1888">
            <v>3346</v>
          </cell>
          <cell r="C1888" t="str">
            <v>PICB(h)</v>
          </cell>
          <cell r="D1888">
            <v>39435</v>
          </cell>
          <cell r="E1888">
            <v>39442</v>
          </cell>
          <cell r="F1888" t="str">
            <v>s</v>
          </cell>
          <cell r="G1888">
            <v>-251500</v>
          </cell>
          <cell r="H1888">
            <v>41.139562624254474</v>
          </cell>
          <cell r="I1888">
            <v>-10346600</v>
          </cell>
          <cell r="J1888">
            <v>1034.6600000000001</v>
          </cell>
          <cell r="K1888">
            <v>-10345565.34</v>
          </cell>
          <cell r="L1888">
            <v>0</v>
          </cell>
          <cell r="M1888">
            <v>20693.2</v>
          </cell>
          <cell r="N1888">
            <v>41.139562624254474</v>
          </cell>
          <cell r="O1888">
            <v>-10346600</v>
          </cell>
          <cell r="P1888">
            <v>-10166119.449999999</v>
          </cell>
          <cell r="Q1888">
            <v>180480.55000000075</v>
          </cell>
          <cell r="R1888" t="str">
            <v>ahl</v>
          </cell>
          <cell r="S1888" t="str">
            <v>DEC</v>
          </cell>
        </row>
        <row r="1889">
          <cell r="A1889">
            <v>1573</v>
          </cell>
          <cell r="B1889">
            <v>3354</v>
          </cell>
          <cell r="C1889" t="str">
            <v>bop(H)</v>
          </cell>
          <cell r="D1889">
            <v>39435</v>
          </cell>
          <cell r="E1889">
            <v>39442</v>
          </cell>
          <cell r="F1889" t="str">
            <v>s</v>
          </cell>
          <cell r="G1889">
            <v>-700000</v>
          </cell>
          <cell r="H1889">
            <v>102.25</v>
          </cell>
          <cell r="I1889">
            <v>-71575000</v>
          </cell>
          <cell r="J1889">
            <v>7157.5</v>
          </cell>
          <cell r="K1889">
            <v>-71567842.5</v>
          </cell>
          <cell r="L1889">
            <v>0</v>
          </cell>
          <cell r="M1889">
            <v>143150</v>
          </cell>
          <cell r="N1889">
            <v>102.25</v>
          </cell>
          <cell r="O1889">
            <v>-71575000</v>
          </cell>
          <cell r="P1889">
            <v>-67226427.590000004</v>
          </cell>
          <cell r="Q1889">
            <v>4348572.4099999964</v>
          </cell>
          <cell r="R1889" t="str">
            <v>ahl</v>
          </cell>
          <cell r="S1889" t="str">
            <v>DEC</v>
          </cell>
        </row>
        <row r="1890">
          <cell r="A1890">
            <v>1574</v>
          </cell>
          <cell r="B1890">
            <v>3351</v>
          </cell>
          <cell r="C1890" t="str">
            <v>pol</v>
          </cell>
          <cell r="D1890">
            <v>39435</v>
          </cell>
          <cell r="E1890">
            <v>39442</v>
          </cell>
          <cell r="F1890" t="str">
            <v>s</v>
          </cell>
          <cell r="G1890">
            <v>-60500</v>
          </cell>
          <cell r="H1890">
            <v>358.55</v>
          </cell>
          <cell r="I1890">
            <v>-21692275</v>
          </cell>
          <cell r="J1890">
            <v>3585.5</v>
          </cell>
          <cell r="K1890">
            <v>-21688689.5</v>
          </cell>
          <cell r="L1890">
            <v>0</v>
          </cell>
          <cell r="M1890">
            <v>71710</v>
          </cell>
          <cell r="N1890">
            <v>358.55</v>
          </cell>
          <cell r="O1890">
            <v>-21692275</v>
          </cell>
          <cell r="P1890">
            <v>-21221550.82</v>
          </cell>
          <cell r="Q1890">
            <v>470724.1799999997</v>
          </cell>
          <cell r="R1890" t="str">
            <v>ahl</v>
          </cell>
          <cell r="S1890" t="str">
            <v>DEC</v>
          </cell>
        </row>
        <row r="1891">
          <cell r="A1891">
            <v>1575</v>
          </cell>
          <cell r="B1891" t="str">
            <v>3351 a</v>
          </cell>
          <cell r="C1891" t="str">
            <v>pol(h)</v>
          </cell>
          <cell r="D1891">
            <v>39435</v>
          </cell>
          <cell r="E1891">
            <v>39442</v>
          </cell>
          <cell r="F1891" t="str">
            <v>s</v>
          </cell>
          <cell r="G1891">
            <v>-39500</v>
          </cell>
          <cell r="H1891">
            <v>358.55</v>
          </cell>
          <cell r="I1891">
            <v>-14162725</v>
          </cell>
          <cell r="K1891">
            <v>-14162725</v>
          </cell>
          <cell r="L1891">
            <v>0</v>
          </cell>
          <cell r="M1891">
            <v>0</v>
          </cell>
          <cell r="N1891">
            <v>358.55</v>
          </cell>
          <cell r="O1891">
            <v>-14162725</v>
          </cell>
          <cell r="P1891">
            <v>-12817035.050000001</v>
          </cell>
          <cell r="Q1891">
            <v>1345689.9499999993</v>
          </cell>
          <cell r="R1891" t="str">
            <v>ahl</v>
          </cell>
          <cell r="S1891" t="str">
            <v>DEC</v>
          </cell>
        </row>
        <row r="1892">
          <cell r="A1892">
            <v>1576</v>
          </cell>
          <cell r="B1892">
            <v>3343</v>
          </cell>
          <cell r="C1892" t="str">
            <v>abl(h)</v>
          </cell>
          <cell r="D1892">
            <v>39435</v>
          </cell>
          <cell r="E1892">
            <v>39442</v>
          </cell>
          <cell r="F1892" t="str">
            <v>p</v>
          </cell>
          <cell r="G1892">
            <v>1927000</v>
          </cell>
          <cell r="H1892">
            <v>128</v>
          </cell>
          <cell r="I1892">
            <v>246656000</v>
          </cell>
          <cell r="J1892">
            <v>49331.200000000004</v>
          </cell>
          <cell r="K1892">
            <v>246705331.19999999</v>
          </cell>
          <cell r="L1892">
            <v>0</v>
          </cell>
          <cell r="M1892">
            <v>493312</v>
          </cell>
          <cell r="N1892">
            <v>128.2816</v>
          </cell>
          <cell r="O1892">
            <v>247198643.19999999</v>
          </cell>
          <cell r="P1892">
            <v>247198643.19999999</v>
          </cell>
          <cell r="Q1892">
            <v>0</v>
          </cell>
          <cell r="R1892" t="str">
            <v>ahl</v>
          </cell>
          <cell r="S1892" t="str">
            <v>DEC</v>
          </cell>
        </row>
        <row r="1893">
          <cell r="A1893">
            <v>1577</v>
          </cell>
          <cell r="B1893">
            <v>3344</v>
          </cell>
          <cell r="C1893" t="str">
            <v>PAKS</v>
          </cell>
          <cell r="D1893">
            <v>39435</v>
          </cell>
          <cell r="E1893">
            <v>39442</v>
          </cell>
          <cell r="F1893" t="str">
            <v>p</v>
          </cell>
          <cell r="G1893">
            <v>6700</v>
          </cell>
          <cell r="H1893">
            <v>347.93283582089555</v>
          </cell>
          <cell r="I1893">
            <v>2331150</v>
          </cell>
          <cell r="J1893">
            <v>466.23</v>
          </cell>
          <cell r="K1893">
            <v>2331616.23</v>
          </cell>
          <cell r="L1893">
            <v>0</v>
          </cell>
          <cell r="M1893">
            <v>2331.15</v>
          </cell>
          <cell r="N1893">
            <v>348.35035522388057</v>
          </cell>
          <cell r="O1893">
            <v>2333947.38</v>
          </cell>
          <cell r="P1893">
            <v>2333947.38</v>
          </cell>
          <cell r="Q1893">
            <v>0</v>
          </cell>
          <cell r="R1893" t="str">
            <v>fcel</v>
          </cell>
          <cell r="S1893" t="str">
            <v>DEC</v>
          </cell>
        </row>
        <row r="1894">
          <cell r="A1894">
            <v>1578</v>
          </cell>
          <cell r="B1894">
            <v>3355</v>
          </cell>
          <cell r="C1894" t="str">
            <v>FFC</v>
          </cell>
          <cell r="D1894">
            <v>39440</v>
          </cell>
          <cell r="E1894">
            <v>39443</v>
          </cell>
          <cell r="F1894" t="str">
            <v>p</v>
          </cell>
          <cell r="G1894">
            <v>1000000</v>
          </cell>
          <cell r="H1894">
            <v>122.25</v>
          </cell>
          <cell r="I1894">
            <v>122250000</v>
          </cell>
          <cell r="J1894">
            <v>24450</v>
          </cell>
          <cell r="K1894">
            <v>122274450</v>
          </cell>
          <cell r="L1894">
            <v>0</v>
          </cell>
          <cell r="M1894">
            <v>244500</v>
          </cell>
          <cell r="N1894">
            <v>122.51895</v>
          </cell>
          <cell r="O1894">
            <v>122518950</v>
          </cell>
          <cell r="P1894">
            <v>122518950</v>
          </cell>
          <cell r="Q1894">
            <v>0</v>
          </cell>
          <cell r="R1894" t="str">
            <v>ahl</v>
          </cell>
          <cell r="S1894" t="str">
            <v>DEC</v>
          </cell>
        </row>
        <row r="1895">
          <cell r="A1895">
            <v>1579</v>
          </cell>
          <cell r="B1895">
            <v>3356</v>
          </cell>
          <cell r="C1895" t="str">
            <v>AKBL</v>
          </cell>
          <cell r="D1895">
            <v>39440</v>
          </cell>
          <cell r="E1895">
            <v>39443</v>
          </cell>
          <cell r="F1895" t="str">
            <v>p</v>
          </cell>
          <cell r="G1895">
            <v>500000</v>
          </cell>
          <cell r="H1895">
            <v>105.41804</v>
          </cell>
          <cell r="I1895">
            <v>52709020</v>
          </cell>
          <cell r="J1895">
            <v>10541.804</v>
          </cell>
          <cell r="K1895">
            <v>52719561.803999998</v>
          </cell>
          <cell r="L1895">
            <v>0</v>
          </cell>
          <cell r="M1895">
            <v>105418.04</v>
          </cell>
          <cell r="N1895">
            <v>105.649959688</v>
          </cell>
          <cell r="O1895">
            <v>52824979.843999997</v>
          </cell>
          <cell r="P1895">
            <v>52824979.843999997</v>
          </cell>
          <cell r="Q1895">
            <v>0</v>
          </cell>
          <cell r="R1895" t="str">
            <v>ahl</v>
          </cell>
          <cell r="S1895" t="str">
            <v>DEC</v>
          </cell>
        </row>
        <row r="1896">
          <cell r="A1896">
            <v>1580</v>
          </cell>
          <cell r="B1896" t="str">
            <v>M1097</v>
          </cell>
          <cell r="C1896" t="str">
            <v>KASBFL</v>
          </cell>
          <cell r="D1896">
            <v>39442</v>
          </cell>
          <cell r="E1896">
            <v>39442</v>
          </cell>
          <cell r="F1896" t="str">
            <v>p</v>
          </cell>
          <cell r="G1896">
            <v>0</v>
          </cell>
          <cell r="H1896" t="e">
            <v>#DIV/0!</v>
          </cell>
          <cell r="I1896">
            <v>5000000</v>
          </cell>
          <cell r="J1896">
            <v>0</v>
          </cell>
          <cell r="K1896">
            <v>5000000</v>
          </cell>
          <cell r="L1896">
            <v>0</v>
          </cell>
          <cell r="M1896">
            <v>0</v>
          </cell>
          <cell r="N1896" t="e">
            <v>#DIV/0!</v>
          </cell>
          <cell r="O1896">
            <v>5000000</v>
          </cell>
          <cell r="P1896">
            <v>5000000</v>
          </cell>
          <cell r="Q1896">
            <v>0</v>
          </cell>
          <cell r="R1896" t="str">
            <v>DIRECT</v>
          </cell>
          <cell r="S1896" t="str">
            <v>DEC</v>
          </cell>
        </row>
        <row r="1897">
          <cell r="A1897">
            <v>1581</v>
          </cell>
          <cell r="B1897">
            <v>3358</v>
          </cell>
          <cell r="C1897" t="str">
            <v>AKBL</v>
          </cell>
          <cell r="D1897">
            <v>39442</v>
          </cell>
          <cell r="E1897">
            <v>39444</v>
          </cell>
          <cell r="F1897" t="str">
            <v>p</v>
          </cell>
          <cell r="G1897">
            <v>506200</v>
          </cell>
          <cell r="H1897">
            <v>105.44824180165942</v>
          </cell>
          <cell r="I1897">
            <v>53377900</v>
          </cell>
          <cell r="J1897">
            <v>10675.58</v>
          </cell>
          <cell r="K1897">
            <v>53388562.869999997</v>
          </cell>
          <cell r="L1897">
            <v>0</v>
          </cell>
          <cell r="M1897">
            <v>53377.88</v>
          </cell>
          <cell r="N1897">
            <v>105.57475454365863</v>
          </cell>
          <cell r="O1897">
            <v>53441940.75</v>
          </cell>
          <cell r="P1897">
            <v>53441940.75</v>
          </cell>
          <cell r="Q1897">
            <v>0</v>
          </cell>
          <cell r="R1897" t="str">
            <v xml:space="preserve">ABA </v>
          </cell>
          <cell r="S1897" t="str">
            <v>DEC</v>
          </cell>
        </row>
        <row r="1898">
          <cell r="A1898">
            <v>1582</v>
          </cell>
          <cell r="B1898">
            <v>3359</v>
          </cell>
          <cell r="C1898" t="str">
            <v>abl(h)</v>
          </cell>
          <cell r="D1898">
            <v>39442</v>
          </cell>
          <cell r="E1898">
            <v>39444</v>
          </cell>
          <cell r="F1898" t="str">
            <v>s</v>
          </cell>
          <cell r="G1898">
            <v>-1927000</v>
          </cell>
          <cell r="H1898">
            <v>141</v>
          </cell>
          <cell r="I1898">
            <v>-271707000</v>
          </cell>
          <cell r="J1898">
            <v>27170.7</v>
          </cell>
          <cell r="K1898">
            <v>-271679829.30000001</v>
          </cell>
          <cell r="L1898">
            <v>0</v>
          </cell>
          <cell r="M1898">
            <v>543414</v>
          </cell>
          <cell r="N1898">
            <v>141</v>
          </cell>
          <cell r="O1898">
            <v>-271707000</v>
          </cell>
          <cell r="P1898">
            <v>-247198641.02000001</v>
          </cell>
          <cell r="Q1898">
            <v>24508358.979999989</v>
          </cell>
          <cell r="R1898" t="str">
            <v>ahl</v>
          </cell>
          <cell r="S1898" t="str">
            <v>DEC</v>
          </cell>
        </row>
        <row r="1899">
          <cell r="A1899">
            <v>1583</v>
          </cell>
          <cell r="B1899">
            <v>3368</v>
          </cell>
          <cell r="C1899" t="str">
            <v>AKBL</v>
          </cell>
          <cell r="D1899">
            <v>39443</v>
          </cell>
          <cell r="E1899">
            <v>39447</v>
          </cell>
          <cell r="F1899" t="str">
            <v>p</v>
          </cell>
          <cell r="G1899">
            <v>493800</v>
          </cell>
          <cell r="H1899">
            <v>105.18874038072094</v>
          </cell>
          <cell r="I1899">
            <v>51942200</v>
          </cell>
          <cell r="J1899">
            <v>10388.44</v>
          </cell>
          <cell r="K1899">
            <v>51952575.729999997</v>
          </cell>
          <cell r="L1899">
            <v>0</v>
          </cell>
          <cell r="M1899">
            <v>51942.23</v>
          </cell>
          <cell r="N1899">
            <v>105.31494119076548</v>
          </cell>
          <cell r="O1899">
            <v>52004517.959999993</v>
          </cell>
          <cell r="P1899">
            <v>52004517.959999993</v>
          </cell>
          <cell r="Q1899">
            <v>0</v>
          </cell>
          <cell r="R1899" t="str">
            <v xml:space="preserve">ABA </v>
          </cell>
          <cell r="S1899" t="str">
            <v>DEC</v>
          </cell>
        </row>
        <row r="1900">
          <cell r="A1900">
            <v>1584</v>
          </cell>
          <cell r="B1900">
            <v>3369</v>
          </cell>
          <cell r="C1900" t="str">
            <v>pso(H)</v>
          </cell>
          <cell r="D1900">
            <v>39443</v>
          </cell>
          <cell r="E1900">
            <v>39447</v>
          </cell>
          <cell r="F1900" t="str">
            <v>s</v>
          </cell>
          <cell r="G1900">
            <v>-100000</v>
          </cell>
          <cell r="H1900">
            <v>433.93</v>
          </cell>
          <cell r="I1900">
            <v>-43393000</v>
          </cell>
          <cell r="J1900">
            <v>4339.3</v>
          </cell>
          <cell r="K1900">
            <v>-43388660.700000003</v>
          </cell>
          <cell r="L1900">
            <v>0</v>
          </cell>
          <cell r="M1900">
            <v>86786</v>
          </cell>
          <cell r="N1900">
            <v>433.93</v>
          </cell>
          <cell r="O1900">
            <v>-43393000</v>
          </cell>
          <cell r="P1900">
            <v>-42371720</v>
          </cell>
          <cell r="Q1900">
            <v>1021280</v>
          </cell>
          <cell r="R1900" t="str">
            <v>ahl</v>
          </cell>
          <cell r="S1900" t="str">
            <v>DEC</v>
          </cell>
        </row>
        <row r="1901">
          <cell r="A1901">
            <v>1583</v>
          </cell>
          <cell r="B1901">
            <v>3292</v>
          </cell>
          <cell r="C1901" t="str">
            <v>pol(h)</v>
          </cell>
          <cell r="D1901">
            <v>39420</v>
          </cell>
          <cell r="E1901">
            <v>39449</v>
          </cell>
          <cell r="F1901" t="str">
            <v>s</v>
          </cell>
          <cell r="G1901">
            <v>-10000</v>
          </cell>
          <cell r="H1901">
            <v>345</v>
          </cell>
          <cell r="I1901">
            <v>-3450000</v>
          </cell>
          <cell r="J1901">
            <v>345</v>
          </cell>
          <cell r="K1901">
            <v>-3449655</v>
          </cell>
          <cell r="L1901">
            <v>0</v>
          </cell>
          <cell r="M1901">
            <v>3450</v>
          </cell>
          <cell r="N1901">
            <v>345</v>
          </cell>
          <cell r="O1901">
            <v>-3450000</v>
          </cell>
          <cell r="P1901">
            <v>-3244817.88</v>
          </cell>
          <cell r="Q1901">
            <v>205182.12000000011</v>
          </cell>
          <cell r="R1901" t="str">
            <v>Growth</v>
          </cell>
          <cell r="S1901" t="str">
            <v>DEC</v>
          </cell>
        </row>
        <row r="1902">
          <cell r="A1902">
            <v>1584</v>
          </cell>
          <cell r="B1902">
            <v>3388</v>
          </cell>
          <cell r="C1902" t="str">
            <v>pol</v>
          </cell>
          <cell r="D1902">
            <v>39448</v>
          </cell>
          <cell r="E1902">
            <v>39450</v>
          </cell>
          <cell r="F1902" t="str">
            <v>p</v>
          </cell>
          <cell r="G1902">
            <v>200000</v>
          </cell>
          <cell r="H1902">
            <v>320.30309999999997</v>
          </cell>
          <cell r="I1902">
            <v>64060620</v>
          </cell>
          <cell r="J1902">
            <v>12812.124</v>
          </cell>
          <cell r="K1902">
            <v>64073432.123999998</v>
          </cell>
          <cell r="L1902">
            <v>0</v>
          </cell>
          <cell r="M1902">
            <v>64060.62</v>
          </cell>
          <cell r="N1902">
            <v>320.68746371999998</v>
          </cell>
          <cell r="O1902">
            <v>64137492.743999995</v>
          </cell>
          <cell r="P1902">
            <v>64137492.743999995</v>
          </cell>
          <cell r="Q1902">
            <v>0</v>
          </cell>
          <cell r="R1902" t="str">
            <v>MUNAF</v>
          </cell>
          <cell r="S1902" t="str">
            <v>DEC</v>
          </cell>
        </row>
        <row r="1903">
          <cell r="A1903">
            <v>1585</v>
          </cell>
          <cell r="B1903">
            <v>3389</v>
          </cell>
          <cell r="C1903" t="str">
            <v>abl</v>
          </cell>
          <cell r="D1903">
            <v>39448</v>
          </cell>
          <cell r="E1903">
            <v>39450</v>
          </cell>
          <cell r="F1903" t="str">
            <v>p</v>
          </cell>
          <cell r="G1903">
            <v>162700</v>
          </cell>
          <cell r="H1903">
            <v>123.65</v>
          </cell>
          <cell r="I1903">
            <v>20117855</v>
          </cell>
          <cell r="J1903">
            <v>4023.5710000000004</v>
          </cell>
          <cell r="K1903">
            <v>20121878.570999999</v>
          </cell>
          <cell r="L1903">
            <v>0</v>
          </cell>
          <cell r="M1903">
            <v>40235.71</v>
          </cell>
          <cell r="N1903">
            <v>123.92202999999999</v>
          </cell>
          <cell r="O1903">
            <v>20162114.280999999</v>
          </cell>
          <cell r="P1903">
            <v>20162114.280999999</v>
          </cell>
          <cell r="Q1903">
            <v>0</v>
          </cell>
          <cell r="R1903" t="str">
            <v>ahl</v>
          </cell>
          <cell r="S1903" t="str">
            <v>DEC</v>
          </cell>
        </row>
        <row r="1904">
          <cell r="A1904">
            <v>1586</v>
          </cell>
          <cell r="B1904">
            <v>3390</v>
          </cell>
          <cell r="C1904" t="str">
            <v>ogdc</v>
          </cell>
          <cell r="D1904">
            <v>39448</v>
          </cell>
          <cell r="E1904">
            <v>39450</v>
          </cell>
          <cell r="F1904" t="str">
            <v>p</v>
          </cell>
          <cell r="G1904">
            <v>1000000</v>
          </cell>
          <cell r="H1904">
            <v>115.28189500000001</v>
          </cell>
          <cell r="I1904">
            <v>115281895</v>
          </cell>
          <cell r="J1904">
            <v>23056.379000000001</v>
          </cell>
          <cell r="K1904">
            <v>115304951.37899999</v>
          </cell>
          <cell r="L1904">
            <v>0</v>
          </cell>
          <cell r="M1904">
            <v>230563.79</v>
          </cell>
          <cell r="N1904">
            <v>115.53551516899999</v>
          </cell>
          <cell r="O1904">
            <v>115535515.169</v>
          </cell>
          <cell r="P1904">
            <v>115535515.169</v>
          </cell>
          <cell r="Q1904">
            <v>0</v>
          </cell>
          <cell r="R1904" t="str">
            <v>ahl</v>
          </cell>
          <cell r="S1904" t="str">
            <v>DEC</v>
          </cell>
        </row>
        <row r="1905">
          <cell r="A1905">
            <v>1587</v>
          </cell>
          <cell r="B1905">
            <v>3391</v>
          </cell>
          <cell r="C1905" t="str">
            <v>pso</v>
          </cell>
          <cell r="D1905">
            <v>39448</v>
          </cell>
          <cell r="E1905">
            <v>39450</v>
          </cell>
          <cell r="F1905" t="str">
            <v>p</v>
          </cell>
          <cell r="G1905">
            <v>100000</v>
          </cell>
          <cell r="H1905">
            <v>399.565</v>
          </cell>
          <cell r="I1905">
            <v>39956500</v>
          </cell>
          <cell r="J1905">
            <v>7991.3</v>
          </cell>
          <cell r="K1905">
            <v>39964491.299999997</v>
          </cell>
          <cell r="L1905">
            <v>0</v>
          </cell>
          <cell r="M1905">
            <v>39976.519999999997</v>
          </cell>
          <cell r="N1905">
            <v>400.04467820000002</v>
          </cell>
          <cell r="O1905">
            <v>40004467.82</v>
          </cell>
          <cell r="P1905">
            <v>40004467.82</v>
          </cell>
          <cell r="Q1905">
            <v>0</v>
          </cell>
          <cell r="R1905" t="str">
            <v>scs</v>
          </cell>
          <cell r="S1905" t="str">
            <v>DEC</v>
          </cell>
        </row>
        <row r="1906">
          <cell r="A1906">
            <v>1588</v>
          </cell>
          <cell r="B1906">
            <v>3392</v>
          </cell>
          <cell r="C1906" t="str">
            <v>abl</v>
          </cell>
          <cell r="D1906">
            <v>39448</v>
          </cell>
          <cell r="E1906">
            <v>39450</v>
          </cell>
          <cell r="F1906" t="str">
            <v>p</v>
          </cell>
          <cell r="G1906">
            <v>200000</v>
          </cell>
          <cell r="H1906">
            <v>131.74175</v>
          </cell>
          <cell r="I1906">
            <v>26348350</v>
          </cell>
          <cell r="J1906">
            <v>5269.67</v>
          </cell>
          <cell r="K1906">
            <v>26353619.670000002</v>
          </cell>
          <cell r="L1906">
            <v>0</v>
          </cell>
          <cell r="M1906">
            <v>26358.969999999998</v>
          </cell>
          <cell r="N1906">
            <v>131.89989320000001</v>
          </cell>
          <cell r="O1906">
            <v>26379978.640000001</v>
          </cell>
          <cell r="P1906">
            <v>26379978.640000001</v>
          </cell>
          <cell r="Q1906">
            <v>0</v>
          </cell>
          <cell r="R1906" t="str">
            <v xml:space="preserve">ABA </v>
          </cell>
          <cell r="S1906" t="str">
            <v>DEC</v>
          </cell>
        </row>
        <row r="1907">
          <cell r="A1907">
            <v>1589</v>
          </cell>
          <cell r="B1907">
            <v>3403</v>
          </cell>
          <cell r="C1907" t="str">
            <v>abl</v>
          </cell>
          <cell r="D1907">
            <v>39449</v>
          </cell>
          <cell r="E1907">
            <v>39451</v>
          </cell>
          <cell r="F1907" t="str">
            <v>p</v>
          </cell>
          <cell r="G1907">
            <v>81300</v>
          </cell>
          <cell r="H1907">
            <v>131.62041820418204</v>
          </cell>
          <cell r="I1907">
            <v>10700740</v>
          </cell>
          <cell r="J1907">
            <v>2140.1480000000001</v>
          </cell>
          <cell r="K1907">
            <v>10702880.148</v>
          </cell>
          <cell r="L1907">
            <v>0</v>
          </cell>
          <cell r="M1907">
            <v>10700.74</v>
          </cell>
          <cell r="N1907">
            <v>131.77836270602705</v>
          </cell>
          <cell r="O1907">
            <v>10713580.888</v>
          </cell>
          <cell r="P1907">
            <v>10713580.888</v>
          </cell>
          <cell r="Q1907">
            <v>0</v>
          </cell>
          <cell r="R1907" t="str">
            <v>MUNAF</v>
          </cell>
          <cell r="S1907" t="str">
            <v>DEC</v>
          </cell>
        </row>
        <row r="1908">
          <cell r="A1908">
            <v>1590</v>
          </cell>
          <cell r="B1908">
            <v>3404</v>
          </cell>
          <cell r="C1908" t="str">
            <v>abl</v>
          </cell>
          <cell r="D1908">
            <v>39449</v>
          </cell>
          <cell r="E1908">
            <v>39451</v>
          </cell>
          <cell r="F1908" t="str">
            <v>p</v>
          </cell>
          <cell r="G1908">
            <v>56000</v>
          </cell>
          <cell r="H1908">
            <v>130.48303571428571</v>
          </cell>
          <cell r="I1908">
            <v>7307050</v>
          </cell>
          <cell r="J1908">
            <v>1461.41</v>
          </cell>
          <cell r="K1908">
            <v>7308511.4100000001</v>
          </cell>
          <cell r="L1908">
            <v>0</v>
          </cell>
          <cell r="M1908">
            <v>7182.57</v>
          </cell>
          <cell r="N1908">
            <v>130.6373925</v>
          </cell>
          <cell r="O1908">
            <v>7315693.9800000004</v>
          </cell>
          <cell r="P1908">
            <v>7315693.9800000004</v>
          </cell>
          <cell r="Q1908">
            <v>0</v>
          </cell>
          <cell r="R1908" t="str">
            <v>ahl</v>
          </cell>
          <cell r="S1908" t="str">
            <v>DEC</v>
          </cell>
        </row>
        <row r="1909">
          <cell r="A1909">
            <v>1591</v>
          </cell>
          <cell r="B1909">
            <v>75</v>
          </cell>
          <cell r="C1909" t="str">
            <v>ffbq</v>
          </cell>
          <cell r="D1909">
            <v>39469</v>
          </cell>
          <cell r="E1909">
            <v>39471</v>
          </cell>
          <cell r="F1909" t="str">
            <v>p</v>
          </cell>
          <cell r="G1909">
            <v>500000</v>
          </cell>
          <cell r="H1909">
            <v>41.5075</v>
          </cell>
          <cell r="I1909">
            <v>20753750</v>
          </cell>
          <cell r="J1909">
            <v>4150.75</v>
          </cell>
          <cell r="K1909">
            <v>20757900.75</v>
          </cell>
          <cell r="L1909">
            <v>0</v>
          </cell>
          <cell r="M1909">
            <v>41507.5</v>
          </cell>
          <cell r="N1909">
            <v>41.598816499999998</v>
          </cell>
          <cell r="O1909">
            <v>20799408.25</v>
          </cell>
          <cell r="P1909">
            <v>20799408.25</v>
          </cell>
          <cell r="Q1909">
            <v>0</v>
          </cell>
          <cell r="R1909" t="str">
            <v>ahl</v>
          </cell>
          <cell r="S1909" t="str">
            <v>DEC</v>
          </cell>
        </row>
        <row r="1910">
          <cell r="A1910">
            <v>1592</v>
          </cell>
          <cell r="B1910">
            <v>99</v>
          </cell>
          <cell r="C1910" t="str">
            <v>IFSL</v>
          </cell>
          <cell r="D1910">
            <v>39490</v>
          </cell>
          <cell r="E1910">
            <v>39490</v>
          </cell>
          <cell r="F1910" t="str">
            <v>p</v>
          </cell>
          <cell r="G1910">
            <v>2500000</v>
          </cell>
          <cell r="H1910">
            <v>10</v>
          </cell>
          <cell r="I1910">
            <v>25000000</v>
          </cell>
          <cell r="J1910">
            <v>0</v>
          </cell>
          <cell r="K1910">
            <v>25000000</v>
          </cell>
          <cell r="L1910">
            <v>0</v>
          </cell>
          <cell r="M1910">
            <v>0</v>
          </cell>
          <cell r="N1910">
            <v>10</v>
          </cell>
          <cell r="O1910">
            <v>25000000</v>
          </cell>
          <cell r="P1910">
            <v>25000000</v>
          </cell>
          <cell r="Q1910">
            <v>0</v>
          </cell>
          <cell r="R1910" t="str">
            <v>DIRECT</v>
          </cell>
          <cell r="S1910" t="str">
            <v>DEC</v>
          </cell>
        </row>
        <row r="1911">
          <cell r="A1911">
            <v>1593</v>
          </cell>
          <cell r="B1911">
            <v>100</v>
          </cell>
          <cell r="C1911" t="str">
            <v>BOP(H)</v>
          </cell>
          <cell r="D1911">
            <v>39490</v>
          </cell>
          <cell r="E1911">
            <v>39492</v>
          </cell>
          <cell r="F1911" t="str">
            <v>p</v>
          </cell>
          <cell r="G1911">
            <v>500000</v>
          </cell>
          <cell r="H1911">
            <v>92.834249999999997</v>
          </cell>
          <cell r="I1911">
            <v>46417125</v>
          </cell>
          <cell r="J1911">
            <v>9283.43</v>
          </cell>
          <cell r="K1911">
            <v>46426408.43</v>
          </cell>
          <cell r="L1911">
            <v>0</v>
          </cell>
          <cell r="M1911">
            <v>92834.25</v>
          </cell>
          <cell r="N1911">
            <v>93.038485359999996</v>
          </cell>
          <cell r="O1911">
            <v>46519242.68</v>
          </cell>
          <cell r="P1911">
            <v>46519242.68</v>
          </cell>
          <cell r="Q1911">
            <v>0</v>
          </cell>
          <cell r="R1911" t="str">
            <v>ahl</v>
          </cell>
          <cell r="S1911" t="str">
            <v>DEC</v>
          </cell>
        </row>
        <row r="1912">
          <cell r="A1912">
            <v>1594</v>
          </cell>
          <cell r="B1912" t="str">
            <v>100A</v>
          </cell>
          <cell r="C1912" t="str">
            <v>BOP</v>
          </cell>
          <cell r="D1912">
            <v>39490</v>
          </cell>
          <cell r="E1912">
            <v>39492</v>
          </cell>
          <cell r="F1912" t="str">
            <v>p</v>
          </cell>
          <cell r="G1912">
            <v>500000</v>
          </cell>
          <cell r="H1912">
            <v>92.834249999999997</v>
          </cell>
          <cell r="I1912">
            <v>46417125</v>
          </cell>
          <cell r="J1912">
            <v>9283.42</v>
          </cell>
          <cell r="K1912">
            <v>46426408.420000002</v>
          </cell>
          <cell r="L1912">
            <v>0</v>
          </cell>
          <cell r="M1912">
            <v>92834.25</v>
          </cell>
          <cell r="N1912">
            <v>93.038485340000008</v>
          </cell>
          <cell r="O1912">
            <v>46519242.670000002</v>
          </cell>
          <cell r="P1912">
            <v>46519242.670000002</v>
          </cell>
          <cell r="Q1912">
            <v>0</v>
          </cell>
          <cell r="R1912" t="str">
            <v>ahl</v>
          </cell>
          <cell r="S1912" t="str">
            <v>DEC</v>
          </cell>
        </row>
        <row r="1913">
          <cell r="A1913">
            <v>1595</v>
          </cell>
          <cell r="B1913">
            <v>101</v>
          </cell>
          <cell r="C1913" t="str">
            <v>psmc</v>
          </cell>
          <cell r="D1913">
            <v>39490</v>
          </cell>
          <cell r="E1913">
            <v>39493</v>
          </cell>
          <cell r="F1913" t="str">
            <v>p</v>
          </cell>
          <cell r="G1913">
            <v>45200</v>
          </cell>
          <cell r="H1913">
            <v>92.834249999999997</v>
          </cell>
          <cell r="I1913">
            <v>12562105</v>
          </cell>
          <cell r="J1913">
            <v>2512.4210000000003</v>
          </cell>
          <cell r="K1913">
            <v>12564617.421</v>
          </cell>
          <cell r="L1913">
            <v>0</v>
          </cell>
          <cell r="M1913">
            <v>25124.21</v>
          </cell>
          <cell r="N1913">
            <v>278.534106880531</v>
          </cell>
          <cell r="O1913">
            <v>12589741.631000001</v>
          </cell>
          <cell r="P1913">
            <v>12589741.631000001</v>
          </cell>
          <cell r="Q1913">
            <v>0</v>
          </cell>
          <cell r="R1913" t="str">
            <v>ahl</v>
          </cell>
          <cell r="S1913" t="str">
            <v>DEC</v>
          </cell>
        </row>
        <row r="1914">
          <cell r="A1914">
            <v>1596</v>
          </cell>
          <cell r="B1914">
            <v>102</v>
          </cell>
          <cell r="C1914" t="str">
            <v>ogdc</v>
          </cell>
          <cell r="D1914">
            <v>39493</v>
          </cell>
          <cell r="E1914">
            <v>39498</v>
          </cell>
          <cell r="F1914" t="str">
            <v>s</v>
          </cell>
          <cell r="G1914">
            <v>-500000</v>
          </cell>
          <cell r="H1914">
            <v>124.06184</v>
          </cell>
          <cell r="I1914">
            <v>-62030920</v>
          </cell>
          <cell r="J1914">
            <v>0</v>
          </cell>
          <cell r="K1914">
            <v>-62030920</v>
          </cell>
          <cell r="L1914">
            <v>0</v>
          </cell>
          <cell r="M1914">
            <v>124061.84</v>
          </cell>
          <cell r="N1914">
            <v>124.06184</v>
          </cell>
          <cell r="O1914">
            <v>-62030920</v>
          </cell>
          <cell r="P1914">
            <v>-57986500</v>
          </cell>
          <cell r="Q1914">
            <v>4044420</v>
          </cell>
          <cell r="R1914" t="str">
            <v>Growth</v>
          </cell>
          <cell r="S1914" t="str">
            <v>DEC</v>
          </cell>
        </row>
        <row r="1915">
          <cell r="A1915">
            <v>1597</v>
          </cell>
          <cell r="C1915" t="str">
            <v>KASBFL</v>
          </cell>
          <cell r="D1915">
            <v>39497</v>
          </cell>
          <cell r="E1915">
            <v>39497</v>
          </cell>
          <cell r="F1915" t="str">
            <v>s</v>
          </cell>
          <cell r="G1915">
            <v>-100000</v>
          </cell>
          <cell r="H1915">
            <v>51.17</v>
          </cell>
          <cell r="I1915">
            <v>-5117000</v>
          </cell>
          <cell r="J1915">
            <v>0</v>
          </cell>
          <cell r="K1915">
            <v>-5117000</v>
          </cell>
          <cell r="L1915">
            <v>0</v>
          </cell>
          <cell r="M1915">
            <v>124061.84</v>
          </cell>
          <cell r="N1915">
            <v>51.17</v>
          </cell>
          <cell r="O1915">
            <v>-5117000</v>
          </cell>
          <cell r="P1915">
            <v>-5000000</v>
          </cell>
          <cell r="Q1915">
            <v>117000</v>
          </cell>
          <cell r="R1915" t="str">
            <v>DIRECT</v>
          </cell>
          <cell r="S1915" t="str">
            <v>DEC</v>
          </cell>
        </row>
        <row r="1916">
          <cell r="A1916">
            <v>1598</v>
          </cell>
          <cell r="B1916">
            <v>102</v>
          </cell>
          <cell r="C1916" t="str">
            <v>ogdc</v>
          </cell>
          <cell r="D1916">
            <v>39497</v>
          </cell>
          <cell r="E1916">
            <v>39499</v>
          </cell>
          <cell r="F1916" t="str">
            <v>s</v>
          </cell>
          <cell r="G1916">
            <v>-500000</v>
          </cell>
          <cell r="H1916">
            <v>130.13999999999999</v>
          </cell>
          <cell r="I1916">
            <v>-65070000</v>
          </cell>
          <cell r="J1916">
            <v>0</v>
          </cell>
          <cell r="K1916">
            <v>-65070000</v>
          </cell>
          <cell r="L1916">
            <v>0</v>
          </cell>
          <cell r="M1916">
            <v>130140</v>
          </cell>
          <cell r="N1916">
            <v>130.13999999999999</v>
          </cell>
          <cell r="O1916">
            <v>-65070000</v>
          </cell>
          <cell r="P1916">
            <v>-57111503.619999997</v>
          </cell>
          <cell r="Q1916">
            <v>7958496.3800000027</v>
          </cell>
          <cell r="R1916" t="str">
            <v>AHL</v>
          </cell>
          <cell r="S1916" t="str">
            <v>DEC</v>
          </cell>
        </row>
        <row r="1917">
          <cell r="A1917">
            <v>1599</v>
          </cell>
          <cell r="B1917">
            <v>103</v>
          </cell>
          <cell r="C1917" t="str">
            <v>pol</v>
          </cell>
          <cell r="D1917">
            <v>39497</v>
          </cell>
          <cell r="E1917">
            <v>39499</v>
          </cell>
          <cell r="F1917" t="str">
            <v>p</v>
          </cell>
          <cell r="G1917">
            <v>10000</v>
          </cell>
          <cell r="H1917">
            <v>92.834249999999997</v>
          </cell>
          <cell r="I1917">
            <v>3331000</v>
          </cell>
          <cell r="J1917">
            <v>666.2</v>
          </cell>
          <cell r="K1917">
            <v>3331666.2</v>
          </cell>
          <cell r="L1917">
            <v>0</v>
          </cell>
          <cell r="M1917">
            <v>3331</v>
          </cell>
          <cell r="N1917">
            <v>333.49972000000002</v>
          </cell>
          <cell r="O1917">
            <v>3334997.2</v>
          </cell>
          <cell r="P1917">
            <v>3334997.2</v>
          </cell>
          <cell r="Q1917">
            <v>0</v>
          </cell>
          <cell r="R1917" t="str">
            <v>MUNAF</v>
          </cell>
          <cell r="S1917" t="str">
            <v>DEC</v>
          </cell>
        </row>
        <row r="1918">
          <cell r="A1918">
            <v>1600</v>
          </cell>
          <cell r="B1918">
            <v>104</v>
          </cell>
          <cell r="C1918" t="str">
            <v>pol</v>
          </cell>
          <cell r="D1918">
            <v>39497</v>
          </cell>
          <cell r="E1918">
            <v>39499</v>
          </cell>
          <cell r="F1918" t="str">
            <v>p</v>
          </cell>
          <cell r="G1918">
            <v>290000</v>
          </cell>
          <cell r="H1918">
            <v>92.834249999999997</v>
          </cell>
          <cell r="I1918">
            <v>96905170</v>
          </cell>
          <cell r="J1918">
            <v>19381.034</v>
          </cell>
          <cell r="K1918">
            <v>96924551.033999994</v>
          </cell>
          <cell r="L1918">
            <v>0</v>
          </cell>
          <cell r="M1918">
            <v>193810.34</v>
          </cell>
          <cell r="N1918">
            <v>334.89090128965518</v>
          </cell>
          <cell r="O1918">
            <v>97118361.373999998</v>
          </cell>
          <cell r="P1918">
            <v>97118361.373999998</v>
          </cell>
          <cell r="Q1918">
            <v>0</v>
          </cell>
          <cell r="R1918" t="str">
            <v>ahl</v>
          </cell>
          <cell r="S1918" t="str">
            <v>DEC</v>
          </cell>
        </row>
        <row r="1919">
          <cell r="A1919">
            <v>1601</v>
          </cell>
          <cell r="B1919">
            <v>106</v>
          </cell>
          <cell r="C1919" t="str">
            <v>abl</v>
          </cell>
          <cell r="D1919">
            <v>39497</v>
          </cell>
          <cell r="E1919">
            <v>39499</v>
          </cell>
          <cell r="F1919" t="str">
            <v>s</v>
          </cell>
          <cell r="G1919">
            <v>-500000</v>
          </cell>
          <cell r="H1919">
            <v>144.48388</v>
          </cell>
          <cell r="I1919">
            <v>-72241940</v>
          </cell>
          <cell r="J1919">
            <v>0</v>
          </cell>
          <cell r="K1919">
            <v>-72241940</v>
          </cell>
          <cell r="L1919">
            <v>0</v>
          </cell>
          <cell r="M1919">
            <v>144483.88</v>
          </cell>
          <cell r="N1919">
            <v>144.48388</v>
          </cell>
          <cell r="O1919">
            <v>-72241940</v>
          </cell>
          <cell r="P1919">
            <v>-64571367.789999999</v>
          </cell>
          <cell r="Q1919">
            <v>7670572.2100000009</v>
          </cell>
          <cell r="R1919" t="str">
            <v>AHL</v>
          </cell>
          <cell r="S1919" t="str">
            <v>DEC</v>
          </cell>
        </row>
        <row r="1920">
          <cell r="A1920">
            <v>1602</v>
          </cell>
          <cell r="B1920">
            <v>109</v>
          </cell>
          <cell r="C1920" t="str">
            <v>akbl</v>
          </cell>
          <cell r="D1920">
            <v>39499</v>
          </cell>
          <cell r="E1920">
            <v>39503</v>
          </cell>
          <cell r="F1920" t="str">
            <v>s</v>
          </cell>
          <cell r="G1920">
            <v>-50000</v>
          </cell>
          <cell r="H1920">
            <v>106</v>
          </cell>
          <cell r="I1920">
            <v>-5300000</v>
          </cell>
          <cell r="J1920">
            <v>0</v>
          </cell>
          <cell r="K1920">
            <v>-5300000</v>
          </cell>
          <cell r="L1920">
            <v>0</v>
          </cell>
          <cell r="M1920">
            <v>5300</v>
          </cell>
          <cell r="N1920">
            <v>106</v>
          </cell>
          <cell r="O1920">
            <v>-5300000</v>
          </cell>
          <cell r="P1920">
            <v>-5275715</v>
          </cell>
          <cell r="Q1920">
            <v>24285</v>
          </cell>
          <cell r="R1920" t="str">
            <v>jovc</v>
          </cell>
          <cell r="S1920" t="str">
            <v>feb</v>
          </cell>
        </row>
        <row r="1921">
          <cell r="A1921">
            <v>1603</v>
          </cell>
          <cell r="B1921">
            <v>110</v>
          </cell>
          <cell r="C1921" t="str">
            <v>BOP(H)</v>
          </cell>
          <cell r="D1921">
            <v>39499</v>
          </cell>
          <cell r="E1921">
            <v>39503</v>
          </cell>
          <cell r="F1921" t="str">
            <v>s</v>
          </cell>
          <cell r="G1921">
            <v>-100000</v>
          </cell>
          <cell r="H1921">
            <v>104.27500000000001</v>
          </cell>
          <cell r="I1921">
            <v>-10427500</v>
          </cell>
          <cell r="J1921">
            <v>0</v>
          </cell>
          <cell r="K1921">
            <v>-10427500</v>
          </cell>
          <cell r="L1921">
            <v>0</v>
          </cell>
          <cell r="M1921">
            <v>10427.5</v>
          </cell>
          <cell r="N1921">
            <v>104.27500000000001</v>
          </cell>
          <cell r="O1921">
            <v>-10427500</v>
          </cell>
          <cell r="P1921">
            <v>-9303850</v>
          </cell>
          <cell r="Q1921">
            <v>1123650</v>
          </cell>
          <cell r="R1921" t="str">
            <v>jovc</v>
          </cell>
          <cell r="S1921" t="str">
            <v>feb</v>
          </cell>
        </row>
        <row r="1922">
          <cell r="A1922">
            <v>1604</v>
          </cell>
          <cell r="B1922">
            <v>108</v>
          </cell>
          <cell r="C1922" t="str">
            <v>BOP(H)</v>
          </cell>
          <cell r="D1922">
            <v>39499</v>
          </cell>
          <cell r="E1922">
            <v>39503</v>
          </cell>
          <cell r="F1922" t="str">
            <v>s</v>
          </cell>
          <cell r="G1922">
            <v>-300000</v>
          </cell>
          <cell r="H1922">
            <v>103.52271666666667</v>
          </cell>
          <cell r="I1922">
            <v>-31056815</v>
          </cell>
          <cell r="J1922">
            <v>0</v>
          </cell>
          <cell r="K1922">
            <v>-31056815</v>
          </cell>
          <cell r="L1922">
            <v>0</v>
          </cell>
          <cell r="M1922">
            <v>62113.63</v>
          </cell>
          <cell r="N1922">
            <v>103.52271666666667</v>
          </cell>
          <cell r="O1922">
            <v>-31056815</v>
          </cell>
          <cell r="P1922">
            <v>-27911550</v>
          </cell>
          <cell r="Q1922">
            <v>3145265</v>
          </cell>
          <cell r="R1922" t="str">
            <v>ahl</v>
          </cell>
          <cell r="S1922" t="str">
            <v>feb</v>
          </cell>
        </row>
        <row r="1923">
          <cell r="A1923">
            <v>1605</v>
          </cell>
          <cell r="B1923">
            <v>108</v>
          </cell>
          <cell r="C1923" t="str">
            <v>BOP(H)</v>
          </cell>
          <cell r="D1923">
            <v>39499</v>
          </cell>
          <cell r="E1923">
            <v>39503</v>
          </cell>
          <cell r="F1923" t="str">
            <v>s</v>
          </cell>
          <cell r="G1923">
            <v>-100000</v>
          </cell>
          <cell r="H1923">
            <v>104.06959999999999</v>
          </cell>
          <cell r="I1923">
            <v>-10406960</v>
          </cell>
          <cell r="J1923">
            <v>0</v>
          </cell>
          <cell r="K1923">
            <v>-10406960</v>
          </cell>
          <cell r="L1923">
            <v>0</v>
          </cell>
          <cell r="M1923">
            <v>10408.66</v>
          </cell>
          <cell r="N1923">
            <v>104.06959999999999</v>
          </cell>
          <cell r="O1923">
            <v>-10406960</v>
          </cell>
          <cell r="P1923">
            <v>-9303842.6799999997</v>
          </cell>
          <cell r="Q1923">
            <v>1103117.3200000003</v>
          </cell>
          <cell r="R1923" t="str">
            <v xml:space="preserve">ABA </v>
          </cell>
          <cell r="S1923" t="str">
            <v>feb</v>
          </cell>
        </row>
        <row r="1924">
          <cell r="A1924">
            <v>1606</v>
          </cell>
          <cell r="B1924" t="str">
            <v>99 A</v>
          </cell>
          <cell r="C1924" t="str">
            <v>IFSL(H)</v>
          </cell>
          <cell r="D1924">
            <v>39500</v>
          </cell>
          <cell r="E1924">
            <v>39500</v>
          </cell>
          <cell r="F1924" t="str">
            <v>p</v>
          </cell>
          <cell r="G1924">
            <v>-2500000</v>
          </cell>
          <cell r="H1924">
            <v>10</v>
          </cell>
          <cell r="I1924">
            <v>-25000000</v>
          </cell>
          <cell r="J1924">
            <v>0</v>
          </cell>
          <cell r="K1924">
            <v>-25000000</v>
          </cell>
          <cell r="L1924">
            <v>0</v>
          </cell>
          <cell r="M1924">
            <v>0</v>
          </cell>
          <cell r="N1924">
            <v>10</v>
          </cell>
          <cell r="O1924">
            <v>-25000000</v>
          </cell>
          <cell r="P1924">
            <v>-25000000</v>
          </cell>
          <cell r="Q1924">
            <v>0</v>
          </cell>
          <cell r="R1924" t="str">
            <v>DIRECT</v>
          </cell>
          <cell r="S1924" t="str">
            <v>feb</v>
          </cell>
          <cell r="T1924" t="str">
            <v xml:space="preserve">REFUND OF IFSL UNSUCCESFUL APPLICATION </v>
          </cell>
        </row>
        <row r="1925">
          <cell r="A1925">
            <v>1607</v>
          </cell>
          <cell r="B1925">
            <v>111</v>
          </cell>
          <cell r="C1925" t="str">
            <v>PSO</v>
          </cell>
          <cell r="D1925">
            <v>39500</v>
          </cell>
          <cell r="E1925">
            <v>39504</v>
          </cell>
          <cell r="F1925" t="str">
            <v>s</v>
          </cell>
          <cell r="G1925">
            <v>-100000</v>
          </cell>
          <cell r="H1925">
            <v>467.81414999999998</v>
          </cell>
          <cell r="I1925">
            <v>-46781415</v>
          </cell>
          <cell r="J1925">
            <v>0</v>
          </cell>
          <cell r="K1925">
            <v>-46781415</v>
          </cell>
          <cell r="L1925">
            <v>0</v>
          </cell>
          <cell r="M1925">
            <v>46781.41</v>
          </cell>
          <cell r="N1925">
            <v>467.81414999999998</v>
          </cell>
          <cell r="O1925">
            <v>-46781415</v>
          </cell>
          <cell r="P1925">
            <v>-40004467.82</v>
          </cell>
          <cell r="Q1925">
            <v>6776947.1799999997</v>
          </cell>
          <cell r="R1925" t="str">
            <v>ahl</v>
          </cell>
          <cell r="S1925" t="str">
            <v>feb</v>
          </cell>
        </row>
        <row r="1926">
          <cell r="A1926">
            <v>1608</v>
          </cell>
          <cell r="B1926">
            <v>117</v>
          </cell>
          <cell r="C1926" t="str">
            <v>wct</v>
          </cell>
          <cell r="D1926">
            <v>39505</v>
          </cell>
          <cell r="E1926">
            <v>39507</v>
          </cell>
          <cell r="F1926" t="str">
            <v>p</v>
          </cell>
          <cell r="G1926">
            <v>1000000</v>
          </cell>
          <cell r="H1926">
            <v>92.834249999999997</v>
          </cell>
          <cell r="I1926">
            <v>17399275</v>
          </cell>
          <cell r="J1926">
            <v>3479.855</v>
          </cell>
          <cell r="K1926">
            <v>17402754.855</v>
          </cell>
          <cell r="L1926">
            <v>0</v>
          </cell>
          <cell r="M1926">
            <v>50000</v>
          </cell>
          <cell r="N1926">
            <v>17.452754855000002</v>
          </cell>
          <cell r="O1926">
            <v>17452754.855</v>
          </cell>
          <cell r="P1926">
            <v>17452754.855</v>
          </cell>
          <cell r="Q1926">
            <v>0</v>
          </cell>
          <cell r="R1926" t="str">
            <v>ahl</v>
          </cell>
          <cell r="S1926" t="str">
            <v>feb</v>
          </cell>
        </row>
        <row r="1927">
          <cell r="A1927">
            <v>1609</v>
          </cell>
          <cell r="B1927">
            <v>116</v>
          </cell>
          <cell r="C1927" t="str">
            <v>trg</v>
          </cell>
          <cell r="D1927">
            <v>39505</v>
          </cell>
          <cell r="E1927">
            <v>39507</v>
          </cell>
          <cell r="F1927" t="str">
            <v>p</v>
          </cell>
          <cell r="G1927">
            <v>1000000</v>
          </cell>
          <cell r="H1927">
            <v>92.834249999999997</v>
          </cell>
          <cell r="I1927">
            <v>13128800</v>
          </cell>
          <cell r="J1927">
            <v>2625.76</v>
          </cell>
          <cell r="K1927">
            <v>13131425.76</v>
          </cell>
          <cell r="L1927">
            <v>0</v>
          </cell>
          <cell r="M1927">
            <v>50000</v>
          </cell>
          <cell r="N1927">
            <v>13.18142576</v>
          </cell>
          <cell r="O1927">
            <v>13181425.76</v>
          </cell>
          <cell r="P1927">
            <v>13181425.76</v>
          </cell>
          <cell r="Q1927">
            <v>0</v>
          </cell>
          <cell r="R1927" t="str">
            <v>ahl</v>
          </cell>
          <cell r="S1927" t="str">
            <v>feb</v>
          </cell>
        </row>
        <row r="1928">
          <cell r="A1928">
            <v>1610</v>
          </cell>
          <cell r="B1928">
            <v>118</v>
          </cell>
          <cell r="C1928" t="str">
            <v>pkgs(H)</v>
          </cell>
          <cell r="D1928">
            <v>39505</v>
          </cell>
          <cell r="E1928">
            <v>39507</v>
          </cell>
          <cell r="F1928" t="str">
            <v>s</v>
          </cell>
          <cell r="G1928">
            <v>-12400</v>
          </cell>
          <cell r="H1928">
            <v>370.55080645161291</v>
          </cell>
          <cell r="I1928">
            <v>-4594830</v>
          </cell>
          <cell r="J1928">
            <v>0</v>
          </cell>
          <cell r="K1928">
            <v>-4594830</v>
          </cell>
          <cell r="L1928">
            <v>0</v>
          </cell>
          <cell r="M1928">
            <v>9189.66</v>
          </cell>
          <cell r="N1928">
            <v>370.55080645161291</v>
          </cell>
          <cell r="O1928">
            <v>-4594830</v>
          </cell>
          <cell r="P1928">
            <v>-4733976.7399999993</v>
          </cell>
          <cell r="Q1928">
            <v>-139146.73999999929</v>
          </cell>
          <cell r="R1928" t="str">
            <v>ahl</v>
          </cell>
          <cell r="S1928" t="str">
            <v>feb</v>
          </cell>
        </row>
        <row r="1929">
          <cell r="A1929">
            <v>1611</v>
          </cell>
          <cell r="B1929">
            <v>119</v>
          </cell>
          <cell r="C1929" t="str">
            <v>pol</v>
          </cell>
          <cell r="D1929">
            <v>39505</v>
          </cell>
          <cell r="E1929">
            <v>39507</v>
          </cell>
          <cell r="F1929" t="str">
            <v>s</v>
          </cell>
          <cell r="G1929">
            <v>-500000</v>
          </cell>
          <cell r="H1929">
            <v>350.10476999999997</v>
          </cell>
          <cell r="I1929">
            <v>-175052385</v>
          </cell>
          <cell r="J1929">
            <v>0</v>
          </cell>
          <cell r="K1929">
            <v>-175052385</v>
          </cell>
          <cell r="L1929">
            <v>0</v>
          </cell>
          <cell r="M1929">
            <v>350104.77</v>
          </cell>
          <cell r="N1929">
            <v>350.10476999999997</v>
          </cell>
          <cell r="O1929">
            <v>-175052385</v>
          </cell>
          <cell r="P1929">
            <v>-164590851.31999999</v>
          </cell>
          <cell r="Q1929">
            <v>10461533.680000007</v>
          </cell>
          <cell r="R1929" t="str">
            <v>ahl</v>
          </cell>
          <cell r="S1929" t="str">
            <v>feb</v>
          </cell>
        </row>
        <row r="1930">
          <cell r="A1930">
            <v>1612</v>
          </cell>
          <cell r="B1930">
            <v>115</v>
          </cell>
          <cell r="C1930" t="str">
            <v>bop</v>
          </cell>
          <cell r="D1930">
            <v>39505</v>
          </cell>
          <cell r="E1930">
            <v>39507</v>
          </cell>
          <cell r="F1930" t="str">
            <v>s</v>
          </cell>
          <cell r="G1930">
            <v>-500000</v>
          </cell>
          <cell r="H1930">
            <v>107.00167</v>
          </cell>
          <cell r="I1930">
            <v>-53500835</v>
          </cell>
          <cell r="J1930">
            <v>0</v>
          </cell>
          <cell r="K1930">
            <v>-53500835</v>
          </cell>
          <cell r="L1930">
            <v>0</v>
          </cell>
          <cell r="M1930">
            <v>53500.83</v>
          </cell>
          <cell r="N1930">
            <v>107.00167</v>
          </cell>
          <cell r="O1930">
            <v>-53500835</v>
          </cell>
          <cell r="P1930">
            <v>-46519242.670000002</v>
          </cell>
          <cell r="Q1930">
            <v>6981592.3299999982</v>
          </cell>
          <cell r="R1930" t="str">
            <v>ahl</v>
          </cell>
          <cell r="S1930" t="str">
            <v>feb</v>
          </cell>
        </row>
        <row r="1931">
          <cell r="A1931">
            <v>1613</v>
          </cell>
          <cell r="B1931">
            <v>139</v>
          </cell>
          <cell r="C1931" t="str">
            <v>ffc</v>
          </cell>
          <cell r="D1931">
            <v>39507</v>
          </cell>
          <cell r="E1931">
            <v>39511</v>
          </cell>
          <cell r="F1931" t="str">
            <v>s</v>
          </cell>
          <cell r="G1931">
            <v>-500000</v>
          </cell>
          <cell r="H1931">
            <v>135.13685000000001</v>
          </cell>
          <cell r="I1931">
            <v>-67568425</v>
          </cell>
          <cell r="J1931">
            <v>0</v>
          </cell>
          <cell r="K1931">
            <v>-67568425</v>
          </cell>
          <cell r="L1931">
            <v>0</v>
          </cell>
          <cell r="M1931">
            <v>135136.85</v>
          </cell>
          <cell r="N1931">
            <v>135.13685000000001</v>
          </cell>
          <cell r="O1931">
            <v>-67568425</v>
          </cell>
          <cell r="P1931">
            <v>-61259450</v>
          </cell>
          <cell r="Q1931">
            <v>6308975</v>
          </cell>
          <cell r="R1931" t="str">
            <v>ahl</v>
          </cell>
          <cell r="S1931" t="str">
            <v>feb</v>
          </cell>
        </row>
        <row r="1932">
          <cell r="A1932">
            <v>1614</v>
          </cell>
          <cell r="B1932">
            <v>139</v>
          </cell>
          <cell r="C1932" t="str">
            <v>FFBQ(H)</v>
          </cell>
          <cell r="D1932">
            <v>39511</v>
          </cell>
          <cell r="E1932">
            <v>39513</v>
          </cell>
          <cell r="F1932" t="str">
            <v>s</v>
          </cell>
          <cell r="G1932">
            <v>-500000</v>
          </cell>
          <cell r="H1932">
            <v>45.309899999999999</v>
          </cell>
          <cell r="I1932">
            <v>-22654950</v>
          </cell>
          <cell r="J1932">
            <v>0</v>
          </cell>
          <cell r="K1932">
            <v>-22654950</v>
          </cell>
          <cell r="L1932">
            <v>0</v>
          </cell>
          <cell r="M1932">
            <v>45309.9</v>
          </cell>
          <cell r="N1932">
            <v>45.309899999999999</v>
          </cell>
          <cell r="O1932">
            <v>-22654950</v>
          </cell>
          <cell r="P1932">
            <v>-22783051.350000001</v>
          </cell>
          <cell r="Q1932">
            <v>-128101.35000000149</v>
          </cell>
          <cell r="R1932" t="str">
            <v>ahl</v>
          </cell>
          <cell r="S1932" t="str">
            <v>feb</v>
          </cell>
        </row>
        <row r="1933">
          <cell r="A1933">
            <v>1615</v>
          </cell>
          <cell r="B1933">
            <v>244</v>
          </cell>
          <cell r="C1933" t="str">
            <v>pol(h)</v>
          </cell>
          <cell r="D1933">
            <v>39513</v>
          </cell>
          <cell r="E1933">
            <v>39517</v>
          </cell>
          <cell r="F1933" t="str">
            <v>p</v>
          </cell>
          <cell r="G1933">
            <v>200000</v>
          </cell>
          <cell r="H1933">
            <v>360.672325</v>
          </cell>
          <cell r="I1933">
            <v>72134465</v>
          </cell>
          <cell r="J1933">
            <v>14426.893</v>
          </cell>
          <cell r="K1933">
            <v>72148891.893000007</v>
          </cell>
          <cell r="L1933">
            <v>0</v>
          </cell>
          <cell r="M1933">
            <v>0</v>
          </cell>
          <cell r="N1933">
            <v>360.74445946500003</v>
          </cell>
          <cell r="O1933">
            <v>72148891.893000007</v>
          </cell>
          <cell r="P1933">
            <v>72148891.893000007</v>
          </cell>
          <cell r="Q1933">
            <v>0</v>
          </cell>
          <cell r="R1933" t="str">
            <v>iikod</v>
          </cell>
          <cell r="S1933" t="str">
            <v>mar</v>
          </cell>
        </row>
        <row r="1934">
          <cell r="A1934">
            <v>1616</v>
          </cell>
          <cell r="B1934">
            <v>245</v>
          </cell>
          <cell r="C1934" t="str">
            <v>pol(h)</v>
          </cell>
          <cell r="D1934">
            <v>39511</v>
          </cell>
          <cell r="E1934">
            <v>39517</v>
          </cell>
          <cell r="F1934" t="str">
            <v>s</v>
          </cell>
          <cell r="G1934">
            <v>-200000</v>
          </cell>
          <cell r="H1934">
            <v>359.06422500000002</v>
          </cell>
          <cell r="I1934">
            <v>-71812845</v>
          </cell>
          <cell r="J1934">
            <v>7181.2845000000007</v>
          </cell>
          <cell r="K1934">
            <v>-71805663.715499997</v>
          </cell>
          <cell r="L1934">
            <v>0</v>
          </cell>
          <cell r="M1934">
            <v>50000</v>
          </cell>
          <cell r="N1934">
            <v>359.06422500000002</v>
          </cell>
          <cell r="O1934">
            <v>-71812845</v>
          </cell>
          <cell r="P1934">
            <v>-72148891.890000001</v>
          </cell>
          <cell r="Q1934">
            <v>-336046.8900000006</v>
          </cell>
          <cell r="R1934" t="str">
            <v>iikod</v>
          </cell>
          <cell r="S1934" t="str">
            <v>mar</v>
          </cell>
        </row>
        <row r="1935">
          <cell r="A1935">
            <v>1617</v>
          </cell>
          <cell r="B1935">
            <v>275</v>
          </cell>
          <cell r="C1935" t="str">
            <v>IBFL</v>
          </cell>
          <cell r="D1935">
            <v>39514</v>
          </cell>
          <cell r="E1935">
            <v>39518</v>
          </cell>
          <cell r="F1935" t="str">
            <v>p</v>
          </cell>
          <cell r="G1935">
            <v>261500</v>
          </cell>
          <cell r="H1935">
            <v>58.275812619502865</v>
          </cell>
          <cell r="I1935">
            <v>15239125</v>
          </cell>
          <cell r="J1935">
            <v>3047.8250000000003</v>
          </cell>
          <cell r="K1935">
            <v>15242172.824999999</v>
          </cell>
          <cell r="L1935">
            <v>0</v>
          </cell>
          <cell r="M1935">
            <v>30478.25</v>
          </cell>
          <cell r="N1935">
            <v>58.404019407265771</v>
          </cell>
          <cell r="O1935">
            <v>15272651.074999999</v>
          </cell>
          <cell r="P1935">
            <v>15272651.074999999</v>
          </cell>
          <cell r="Q1935">
            <v>0</v>
          </cell>
          <cell r="R1935" t="str">
            <v>AHL</v>
          </cell>
          <cell r="S1935" t="str">
            <v>mar</v>
          </cell>
        </row>
        <row r="1936">
          <cell r="A1936">
            <v>1618</v>
          </cell>
          <cell r="B1936">
            <v>278</v>
          </cell>
          <cell r="C1936" t="str">
            <v>PSL</v>
          </cell>
          <cell r="D1936">
            <v>39514</v>
          </cell>
          <cell r="E1936">
            <v>39518</v>
          </cell>
          <cell r="F1936" t="str">
            <v>p</v>
          </cell>
          <cell r="G1936">
            <v>3487000</v>
          </cell>
          <cell r="H1936">
            <v>8.1999999999999993</v>
          </cell>
          <cell r="I1936">
            <v>28593400</v>
          </cell>
          <cell r="J1936">
            <v>5718.68</v>
          </cell>
          <cell r="K1936">
            <v>28599118.68</v>
          </cell>
          <cell r="L1936">
            <v>0</v>
          </cell>
          <cell r="M1936">
            <v>174350</v>
          </cell>
          <cell r="N1936">
            <v>8.2516400000000001</v>
          </cell>
          <cell r="O1936">
            <v>28773468.68</v>
          </cell>
          <cell r="P1936">
            <v>28773468.68</v>
          </cell>
          <cell r="Q1936">
            <v>0</v>
          </cell>
          <cell r="R1936" t="str">
            <v>AHL</v>
          </cell>
          <cell r="S1936" t="str">
            <v>mar</v>
          </cell>
        </row>
        <row r="1937">
          <cell r="A1937">
            <v>1619</v>
          </cell>
          <cell r="B1937">
            <v>276</v>
          </cell>
          <cell r="C1937" t="str">
            <v>PPF</v>
          </cell>
          <cell r="D1937">
            <v>39514</v>
          </cell>
          <cell r="E1937">
            <v>39518</v>
          </cell>
          <cell r="F1937" t="str">
            <v>p</v>
          </cell>
          <cell r="G1937">
            <v>196500</v>
          </cell>
          <cell r="H1937">
            <v>13.142748091603053</v>
          </cell>
          <cell r="I1937">
            <v>2582550</v>
          </cell>
          <cell r="J1937">
            <v>516.51</v>
          </cell>
          <cell r="K1937">
            <v>2583066.5099999998</v>
          </cell>
          <cell r="L1937">
            <v>0</v>
          </cell>
          <cell r="M1937">
            <v>9825</v>
          </cell>
          <cell r="N1937">
            <v>13.195376641221372</v>
          </cell>
          <cell r="O1937">
            <v>2592891.5099999998</v>
          </cell>
          <cell r="P1937">
            <v>2592891.5099999998</v>
          </cell>
          <cell r="Q1937">
            <v>0</v>
          </cell>
          <cell r="R1937" t="str">
            <v>AHL</v>
          </cell>
          <cell r="S1937" t="str">
            <v>mar</v>
          </cell>
        </row>
        <row r="1938">
          <cell r="A1938">
            <v>1620</v>
          </cell>
          <cell r="B1938">
            <v>277</v>
          </cell>
          <cell r="C1938" t="str">
            <v>PSAF</v>
          </cell>
          <cell r="D1938">
            <v>39514</v>
          </cell>
          <cell r="E1938">
            <v>39518</v>
          </cell>
          <cell r="F1938" t="str">
            <v>p</v>
          </cell>
          <cell r="G1938">
            <v>139500</v>
          </cell>
          <cell r="H1938">
            <v>9.2756272401433684</v>
          </cell>
          <cell r="I1938">
            <v>1293950</v>
          </cell>
          <cell r="J1938">
            <v>258.79000000000002</v>
          </cell>
          <cell r="K1938">
            <v>1294208.79</v>
          </cell>
          <cell r="L1938">
            <v>0</v>
          </cell>
          <cell r="M1938">
            <v>6975</v>
          </cell>
          <cell r="N1938">
            <v>9.3274823655913988</v>
          </cell>
          <cell r="O1938">
            <v>1301183.79</v>
          </cell>
          <cell r="P1938">
            <v>1301183.79</v>
          </cell>
          <cell r="Q1938">
            <v>0</v>
          </cell>
          <cell r="R1938" t="str">
            <v>AHL</v>
          </cell>
          <cell r="S1938" t="str">
            <v>mar</v>
          </cell>
        </row>
        <row r="1939">
          <cell r="A1939">
            <v>1621</v>
          </cell>
          <cell r="B1939">
            <v>303</v>
          </cell>
          <cell r="C1939" t="str">
            <v>PPF</v>
          </cell>
          <cell r="D1939">
            <v>39517</v>
          </cell>
          <cell r="E1939">
            <v>39519</v>
          </cell>
          <cell r="F1939" t="str">
            <v>p</v>
          </cell>
          <cell r="G1939">
            <v>303500</v>
          </cell>
          <cell r="H1939">
            <v>13.112767710049424</v>
          </cell>
          <cell r="I1939">
            <v>3979725</v>
          </cell>
          <cell r="J1939">
            <v>795.94500000000005</v>
          </cell>
          <cell r="K1939">
            <v>3980520.9449999998</v>
          </cell>
          <cell r="L1939">
            <v>0</v>
          </cell>
          <cell r="M1939">
            <v>15175</v>
          </cell>
          <cell r="N1939">
            <v>13.165390263591433</v>
          </cell>
          <cell r="O1939">
            <v>3995695.9449999998</v>
          </cell>
          <cell r="P1939">
            <v>3995695.9449999998</v>
          </cell>
          <cell r="Q1939">
            <v>0</v>
          </cell>
          <cell r="R1939" t="str">
            <v>AHL</v>
          </cell>
          <cell r="S1939" t="str">
            <v>mar</v>
          </cell>
        </row>
        <row r="1940">
          <cell r="A1940">
            <v>1622</v>
          </cell>
          <cell r="B1940">
            <v>305</v>
          </cell>
          <cell r="C1940" t="str">
            <v>PSAF</v>
          </cell>
          <cell r="D1940">
            <v>39517</v>
          </cell>
          <cell r="E1940">
            <v>39519</v>
          </cell>
          <cell r="F1940" t="str">
            <v>p</v>
          </cell>
          <cell r="G1940">
            <v>1500</v>
          </cell>
          <cell r="H1940">
            <v>9.25</v>
          </cell>
          <cell r="I1940">
            <v>13875</v>
          </cell>
          <cell r="J1940">
            <v>2.7749999999999999</v>
          </cell>
          <cell r="K1940">
            <v>13877.775</v>
          </cell>
          <cell r="L1940">
            <v>0</v>
          </cell>
          <cell r="M1940">
            <v>75</v>
          </cell>
          <cell r="N1940">
            <v>9.30185</v>
          </cell>
          <cell r="O1940">
            <v>13952.775</v>
          </cell>
          <cell r="P1940">
            <v>13952.775</v>
          </cell>
          <cell r="Q1940">
            <v>0</v>
          </cell>
          <cell r="R1940" t="str">
            <v>AHL</v>
          </cell>
          <cell r="S1940" t="str">
            <v>mar</v>
          </cell>
        </row>
        <row r="1941">
          <cell r="A1941">
            <v>1623</v>
          </cell>
          <cell r="B1941">
            <v>323</v>
          </cell>
          <cell r="C1941" t="str">
            <v>IBFL</v>
          </cell>
          <cell r="D1941">
            <v>39518</v>
          </cell>
          <cell r="E1941">
            <v>39520</v>
          </cell>
          <cell r="F1941" t="str">
            <v>p</v>
          </cell>
          <cell r="G1941">
            <v>14000</v>
          </cell>
          <cell r="H1941">
            <v>62.35</v>
          </cell>
          <cell r="I1941">
            <v>872900</v>
          </cell>
          <cell r="J1941">
            <v>174.58</v>
          </cell>
          <cell r="K1941">
            <v>873074.58</v>
          </cell>
          <cell r="L1941">
            <v>0</v>
          </cell>
          <cell r="M1941">
            <v>1745.8</v>
          </cell>
          <cell r="N1941">
            <v>62.487169999999999</v>
          </cell>
          <cell r="O1941">
            <v>874820.38</v>
          </cell>
          <cell r="P1941">
            <v>874820.38</v>
          </cell>
          <cell r="Q1941">
            <v>0</v>
          </cell>
          <cell r="R1941" t="str">
            <v>AHL</v>
          </cell>
          <cell r="S1941" t="str">
            <v>mar</v>
          </cell>
        </row>
        <row r="1942">
          <cell r="A1942">
            <v>1624</v>
          </cell>
          <cell r="B1942">
            <v>343</v>
          </cell>
          <cell r="C1942" t="str">
            <v>ffbQ</v>
          </cell>
          <cell r="D1942">
            <v>39519</v>
          </cell>
          <cell r="E1942">
            <v>39521</v>
          </cell>
          <cell r="F1942" t="str">
            <v>p</v>
          </cell>
          <cell r="G1942">
            <v>1000000</v>
          </cell>
          <cell r="H1942">
            <v>46.851149999999997</v>
          </cell>
          <cell r="I1942">
            <v>46851150</v>
          </cell>
          <cell r="J1942">
            <v>9370.23</v>
          </cell>
          <cell r="K1942">
            <v>46860520.229999997</v>
          </cell>
          <cell r="L1942">
            <v>0</v>
          </cell>
          <cell r="M1942">
            <v>93702.3</v>
          </cell>
          <cell r="N1942">
            <v>46.954222529999996</v>
          </cell>
          <cell r="O1942">
            <v>46954222.529999994</v>
          </cell>
          <cell r="P1942">
            <v>46954222.529999994</v>
          </cell>
          <cell r="Q1942">
            <v>0</v>
          </cell>
          <cell r="R1942" t="str">
            <v>AHL</v>
          </cell>
          <cell r="S1942" t="str">
            <v>mar</v>
          </cell>
        </row>
        <row r="1943">
          <cell r="A1943">
            <v>1625</v>
          </cell>
          <cell r="B1943">
            <v>342</v>
          </cell>
          <cell r="C1943" t="str">
            <v>PSAF</v>
          </cell>
          <cell r="D1943">
            <v>39519</v>
          </cell>
          <cell r="E1943">
            <v>39521</v>
          </cell>
          <cell r="F1943" t="str">
            <v>p</v>
          </cell>
          <cell r="G1943">
            <v>359000</v>
          </cell>
          <cell r="H1943">
            <v>9.2096100278551525</v>
          </cell>
          <cell r="I1943">
            <v>3306250</v>
          </cell>
          <cell r="J1943">
            <v>661.25</v>
          </cell>
          <cell r="K1943">
            <v>3306911.25</v>
          </cell>
          <cell r="L1943">
            <v>0</v>
          </cell>
          <cell r="M1943">
            <v>17950</v>
          </cell>
          <cell r="N1943">
            <v>9.2614519498607244</v>
          </cell>
          <cell r="O1943">
            <v>3324861.25</v>
          </cell>
          <cell r="P1943">
            <v>3324861.25</v>
          </cell>
          <cell r="Q1943">
            <v>0</v>
          </cell>
          <cell r="R1943" t="str">
            <v>AHL</v>
          </cell>
          <cell r="S1943" t="str">
            <v>mar</v>
          </cell>
        </row>
        <row r="1944">
          <cell r="A1944">
            <v>1626</v>
          </cell>
          <cell r="B1944">
            <v>359</v>
          </cell>
          <cell r="C1944" t="str">
            <v>IBFL</v>
          </cell>
          <cell r="D1944">
            <v>39520</v>
          </cell>
          <cell r="E1944">
            <v>39524</v>
          </cell>
          <cell r="F1944" t="str">
            <v>p</v>
          </cell>
          <cell r="G1944">
            <v>55000</v>
          </cell>
          <cell r="H1944">
            <v>70.819090909090903</v>
          </cell>
          <cell r="I1944">
            <v>3895050</v>
          </cell>
          <cell r="J1944">
            <v>779.01</v>
          </cell>
          <cell r="K1944">
            <v>3895829.01</v>
          </cell>
          <cell r="L1944">
            <v>0</v>
          </cell>
          <cell r="M1944">
            <v>7790.1</v>
          </cell>
          <cell r="N1944">
            <v>70.974892909090912</v>
          </cell>
          <cell r="O1944">
            <v>3903619.11</v>
          </cell>
          <cell r="P1944">
            <v>3903619.11</v>
          </cell>
          <cell r="Q1944">
            <v>0</v>
          </cell>
          <cell r="R1944" t="str">
            <v>AHL</v>
          </cell>
          <cell r="S1944" t="str">
            <v>mar</v>
          </cell>
        </row>
        <row r="1945">
          <cell r="A1945">
            <v>1627</v>
          </cell>
          <cell r="B1945">
            <v>385</v>
          </cell>
          <cell r="C1945" t="str">
            <v>BOP</v>
          </cell>
          <cell r="D1945">
            <v>39524</v>
          </cell>
          <cell r="E1945">
            <v>39525</v>
          </cell>
          <cell r="F1945" t="str">
            <v>p</v>
          </cell>
          <cell r="G1945">
            <v>550000</v>
          </cell>
          <cell r="H1945">
            <v>86.806154545454547</v>
          </cell>
          <cell r="I1945">
            <v>47743385</v>
          </cell>
          <cell r="J1945">
            <v>9548.6769999999997</v>
          </cell>
          <cell r="K1945">
            <v>47752933.677000001</v>
          </cell>
          <cell r="L1945">
            <v>0</v>
          </cell>
          <cell r="M1945">
            <v>71615.08</v>
          </cell>
          <cell r="N1945">
            <v>86.953725012727276</v>
          </cell>
          <cell r="O1945">
            <v>47824548.756999999</v>
          </cell>
          <cell r="P1945">
            <v>47824548.756999999</v>
          </cell>
          <cell r="Q1945">
            <v>0</v>
          </cell>
          <cell r="R1945" t="str">
            <v>LIVE</v>
          </cell>
          <cell r="S1945" t="str">
            <v>mar</v>
          </cell>
        </row>
        <row r="1946">
          <cell r="A1946">
            <v>1628</v>
          </cell>
          <cell r="B1946">
            <v>0</v>
          </cell>
          <cell r="C1946" t="str">
            <v>AKBL</v>
          </cell>
          <cell r="D1946">
            <v>39159</v>
          </cell>
          <cell r="E1946">
            <v>39159</v>
          </cell>
          <cell r="F1946" t="str">
            <v>S</v>
          </cell>
          <cell r="G1946">
            <v>507500</v>
          </cell>
          <cell r="H1946">
            <v>0</v>
          </cell>
          <cell r="I1946">
            <v>0</v>
          </cell>
          <cell r="J1946">
            <v>0</v>
          </cell>
          <cell r="K1946">
            <v>0</v>
          </cell>
          <cell r="L1946">
            <v>0</v>
          </cell>
          <cell r="M1946">
            <v>0</v>
          </cell>
          <cell r="N1946">
            <v>0</v>
          </cell>
          <cell r="O1946">
            <v>0</v>
          </cell>
          <cell r="P1946">
            <v>0</v>
          </cell>
          <cell r="R1946" t="str">
            <v>bonus</v>
          </cell>
          <cell r="S1946" t="str">
            <v>oct</v>
          </cell>
          <cell r="T1946">
            <v>0.35</v>
          </cell>
        </row>
        <row r="1947">
          <cell r="A1947">
            <v>1629</v>
          </cell>
          <cell r="B1947">
            <v>0</v>
          </cell>
          <cell r="C1947" t="str">
            <v>bop</v>
          </cell>
          <cell r="D1947">
            <v>39159</v>
          </cell>
          <cell r="E1947">
            <v>39159</v>
          </cell>
          <cell r="F1947" t="str">
            <v>S</v>
          </cell>
          <cell r="G1947">
            <v>137500</v>
          </cell>
          <cell r="H1947">
            <v>0</v>
          </cell>
          <cell r="I1947">
            <v>0</v>
          </cell>
          <cell r="J1947">
            <v>0</v>
          </cell>
          <cell r="K1947">
            <v>0</v>
          </cell>
          <cell r="L1947">
            <v>0</v>
          </cell>
          <cell r="M1947">
            <v>0</v>
          </cell>
          <cell r="N1947">
            <v>0</v>
          </cell>
          <cell r="O1947">
            <v>0</v>
          </cell>
          <cell r="P1947">
            <v>0</v>
          </cell>
          <cell r="R1947" t="str">
            <v>bonus</v>
          </cell>
          <cell r="S1947" t="str">
            <v>oct</v>
          </cell>
          <cell r="T1947">
            <v>0.25</v>
          </cell>
        </row>
        <row r="1948">
          <cell r="A1948">
            <v>1630</v>
          </cell>
          <cell r="B1948">
            <v>421</v>
          </cell>
          <cell r="C1948" t="str">
            <v>ffc</v>
          </cell>
          <cell r="D1948">
            <v>39511</v>
          </cell>
          <cell r="E1948">
            <v>39517</v>
          </cell>
          <cell r="F1948" t="str">
            <v>s</v>
          </cell>
          <cell r="G1948">
            <v>-500000</v>
          </cell>
          <cell r="H1948">
            <v>140.85879</v>
          </cell>
          <cell r="I1948">
            <v>-70429395</v>
          </cell>
          <cell r="J1948">
            <v>0</v>
          </cell>
          <cell r="K1948">
            <v>-70429395</v>
          </cell>
          <cell r="L1948">
            <v>0</v>
          </cell>
          <cell r="M1948">
            <v>140858.79</v>
          </cell>
          <cell r="N1948">
            <v>140.85879</v>
          </cell>
          <cell r="O1948">
            <v>-70429395</v>
          </cell>
          <cell r="P1948">
            <v>-61259500</v>
          </cell>
          <cell r="Q1948">
            <v>9169895</v>
          </cell>
          <cell r="R1948" t="str">
            <v>ahl</v>
          </cell>
          <cell r="S1948" t="str">
            <v>mar</v>
          </cell>
        </row>
        <row r="1949">
          <cell r="A1949">
            <v>1631</v>
          </cell>
          <cell r="Q1949">
            <v>6797137</v>
          </cell>
          <cell r="T1949" t="str">
            <v>revlautaion at 31 dec 2007hft (pkgs ffbq,psmc)</v>
          </cell>
        </row>
        <row r="1950">
          <cell r="A1950">
            <v>1632</v>
          </cell>
          <cell r="B1950">
            <v>433</v>
          </cell>
          <cell r="C1950" t="str">
            <v>paks(h)</v>
          </cell>
          <cell r="D1950">
            <v>39511</v>
          </cell>
          <cell r="E1950">
            <v>39517</v>
          </cell>
          <cell r="F1950" t="str">
            <v>s</v>
          </cell>
          <cell r="G1950">
            <v>-95300</v>
          </cell>
          <cell r="H1950">
            <v>256</v>
          </cell>
          <cell r="I1950">
            <v>-24396800</v>
          </cell>
          <cell r="J1950">
            <v>0</v>
          </cell>
          <cell r="K1950">
            <v>-24396800</v>
          </cell>
          <cell r="L1950">
            <v>0</v>
          </cell>
          <cell r="M1950">
            <v>48793.599999999999</v>
          </cell>
          <cell r="N1950">
            <v>256</v>
          </cell>
          <cell r="O1950">
            <v>-24396800</v>
          </cell>
          <cell r="P1950">
            <v>-36231874.299999997</v>
          </cell>
          <cell r="Q1950">
            <v>-11835074.299999997</v>
          </cell>
          <cell r="R1950" t="str">
            <v>ahl</v>
          </cell>
          <cell r="S1950" t="str">
            <v>mar</v>
          </cell>
        </row>
        <row r="1951">
          <cell r="A1951">
            <v>1633</v>
          </cell>
          <cell r="B1951">
            <v>442</v>
          </cell>
          <cell r="C1951" t="str">
            <v>paks</v>
          </cell>
          <cell r="D1951">
            <v>39534</v>
          </cell>
          <cell r="E1951">
            <v>39538</v>
          </cell>
          <cell r="F1951" t="str">
            <v>p</v>
          </cell>
          <cell r="G1951">
            <v>95300</v>
          </cell>
          <cell r="H1951">
            <v>259</v>
          </cell>
          <cell r="I1951">
            <v>24682700</v>
          </cell>
          <cell r="J1951">
            <v>4936.54</v>
          </cell>
          <cell r="K1951">
            <v>24687636.539999999</v>
          </cell>
          <cell r="L1951">
            <v>0</v>
          </cell>
          <cell r="M1951">
            <v>49365.4</v>
          </cell>
          <cell r="N1951">
            <v>259.56979999999999</v>
          </cell>
          <cell r="O1951">
            <v>24737001.939999998</v>
          </cell>
          <cell r="P1951">
            <v>24737001.939999998</v>
          </cell>
          <cell r="Q1951">
            <v>0</v>
          </cell>
          <cell r="R1951" t="str">
            <v>ahl</v>
          </cell>
          <cell r="S1951" t="str">
            <v>mar</v>
          </cell>
        </row>
        <row r="1952">
          <cell r="A1952">
            <v>1634</v>
          </cell>
          <cell r="B1952">
            <v>491</v>
          </cell>
          <cell r="C1952" t="str">
            <v>UBL</v>
          </cell>
          <cell r="D1952">
            <v>39541</v>
          </cell>
          <cell r="E1952">
            <v>39545</v>
          </cell>
          <cell r="F1952" t="str">
            <v>s</v>
          </cell>
          <cell r="G1952">
            <v>50000</v>
          </cell>
          <cell r="H1952">
            <v>160.86000000000001</v>
          </cell>
          <cell r="I1952">
            <v>8043000</v>
          </cell>
          <cell r="J1952">
            <v>1608.6000000000001</v>
          </cell>
          <cell r="K1952">
            <v>8044608.5999999996</v>
          </cell>
          <cell r="L1952">
            <v>0</v>
          </cell>
          <cell r="M1952">
            <v>8043</v>
          </cell>
          <cell r="N1952">
            <v>161.053032</v>
          </cell>
          <cell r="O1952">
            <v>8052651.5999999996</v>
          </cell>
          <cell r="P1952">
            <v>8052651.5999999996</v>
          </cell>
          <cell r="Q1952">
            <v>0</v>
          </cell>
          <cell r="R1952" t="str">
            <v>SCS</v>
          </cell>
          <cell r="S1952" t="str">
            <v>APRIL</v>
          </cell>
        </row>
        <row r="1953">
          <cell r="A1953">
            <v>1635</v>
          </cell>
          <cell r="B1953">
            <v>492</v>
          </cell>
          <cell r="C1953" t="str">
            <v>UBL</v>
          </cell>
          <cell r="D1953">
            <v>39541</v>
          </cell>
          <cell r="E1953">
            <v>39545</v>
          </cell>
          <cell r="F1953" t="str">
            <v>s</v>
          </cell>
          <cell r="G1953">
            <v>200000</v>
          </cell>
          <cell r="H1953">
            <v>162.334</v>
          </cell>
          <cell r="I1953">
            <v>32466800</v>
          </cell>
          <cell r="J1953">
            <v>6493.3600000000006</v>
          </cell>
          <cell r="K1953">
            <v>32473293.359999999</v>
          </cell>
          <cell r="L1953">
            <v>0</v>
          </cell>
          <cell r="M1953">
            <v>64933.599999999999</v>
          </cell>
          <cell r="N1953">
            <v>162.69113480000001</v>
          </cell>
          <cell r="O1953">
            <v>32538226.960000001</v>
          </cell>
          <cell r="P1953">
            <v>32538226.960000001</v>
          </cell>
          <cell r="Q1953">
            <v>0</v>
          </cell>
          <cell r="R1953" t="str">
            <v>AHL</v>
          </cell>
          <cell r="S1953" t="str">
            <v>APRIL</v>
          </cell>
        </row>
        <row r="1954">
          <cell r="A1954">
            <v>1636</v>
          </cell>
          <cell r="B1954">
            <v>529</v>
          </cell>
          <cell r="C1954" t="str">
            <v>UBL</v>
          </cell>
          <cell r="D1954">
            <v>39547</v>
          </cell>
          <cell r="E1954">
            <v>39549</v>
          </cell>
          <cell r="F1954" t="str">
            <v>s</v>
          </cell>
          <cell r="G1954">
            <v>-250000</v>
          </cell>
          <cell r="H1954">
            <v>159.55822000000001</v>
          </cell>
          <cell r="I1954">
            <v>-39889555</v>
          </cell>
          <cell r="J1954">
            <v>0</v>
          </cell>
          <cell r="K1954">
            <v>-39889555</v>
          </cell>
          <cell r="L1954">
            <v>0</v>
          </cell>
          <cell r="M1954">
            <v>39893.75</v>
          </cell>
          <cell r="N1954">
            <v>159.55822000000001</v>
          </cell>
          <cell r="O1954">
            <v>-39889555</v>
          </cell>
          <cell r="P1954">
            <v>-40590878.560000002</v>
          </cell>
          <cell r="Q1954">
            <v>-701323.56000000238</v>
          </cell>
          <cell r="R1954" t="str">
            <v>AHCM</v>
          </cell>
          <cell r="S1954" t="str">
            <v>mar</v>
          </cell>
        </row>
        <row r="1955">
          <cell r="A1955">
            <v>1637</v>
          </cell>
          <cell r="B1955">
            <v>527</v>
          </cell>
          <cell r="C1955" t="str">
            <v>BOP</v>
          </cell>
          <cell r="D1955">
            <v>39547</v>
          </cell>
          <cell r="E1955">
            <v>39549</v>
          </cell>
          <cell r="F1955" t="str">
            <v>s</v>
          </cell>
          <cell r="G1955">
            <v>-687500</v>
          </cell>
          <cell r="H1955">
            <v>67.79816727272727</v>
          </cell>
          <cell r="I1955">
            <v>-46611240</v>
          </cell>
          <cell r="J1955">
            <v>0</v>
          </cell>
          <cell r="K1955">
            <v>-46611240</v>
          </cell>
          <cell r="L1955">
            <v>0</v>
          </cell>
          <cell r="M1955">
            <v>93222.48</v>
          </cell>
          <cell r="N1955">
            <v>67.79816727272727</v>
          </cell>
          <cell r="O1955">
            <v>-46611240</v>
          </cell>
          <cell r="P1955">
            <v>-47824548.75</v>
          </cell>
          <cell r="Q1955">
            <v>-1213308.75</v>
          </cell>
          <cell r="R1955" t="str">
            <v>ahl</v>
          </cell>
          <cell r="S1955" t="str">
            <v>mar</v>
          </cell>
        </row>
        <row r="1956">
          <cell r="A1956">
            <v>1638</v>
          </cell>
          <cell r="B1956">
            <v>528</v>
          </cell>
          <cell r="C1956" t="str">
            <v>ffbq</v>
          </cell>
          <cell r="D1956">
            <v>39547</v>
          </cell>
          <cell r="E1956">
            <v>39549</v>
          </cell>
          <cell r="F1956" t="str">
            <v>s</v>
          </cell>
          <cell r="G1956">
            <v>-1500000</v>
          </cell>
          <cell r="H1956">
            <v>43.870366666666669</v>
          </cell>
          <cell r="I1956">
            <v>-65805550</v>
          </cell>
          <cell r="J1956">
            <v>0</v>
          </cell>
          <cell r="K1956">
            <v>-65805550</v>
          </cell>
          <cell r="L1956">
            <v>0</v>
          </cell>
          <cell r="M1956">
            <v>131611.1</v>
          </cell>
          <cell r="N1956">
            <v>43.870366666666669</v>
          </cell>
          <cell r="O1956">
            <v>-65805550</v>
          </cell>
          <cell r="P1956">
            <v>-67753630.780000001</v>
          </cell>
          <cell r="Q1956">
            <v>-1948080.7800000012</v>
          </cell>
          <cell r="R1956" t="str">
            <v>ahl</v>
          </cell>
          <cell r="S1956" t="str">
            <v>mar</v>
          </cell>
        </row>
        <row r="1957">
          <cell r="A1957">
            <v>1639</v>
          </cell>
          <cell r="B1957">
            <v>531</v>
          </cell>
          <cell r="C1957" t="str">
            <v>psl</v>
          </cell>
          <cell r="D1957">
            <v>39547</v>
          </cell>
          <cell r="E1957">
            <v>39549</v>
          </cell>
          <cell r="F1957" t="str">
            <v>s</v>
          </cell>
          <cell r="G1957">
            <v>-3487000</v>
          </cell>
          <cell r="H1957">
            <v>8.5</v>
          </cell>
          <cell r="I1957">
            <v>-29639500</v>
          </cell>
          <cell r="J1957">
            <v>0</v>
          </cell>
          <cell r="K1957">
            <v>-29639500</v>
          </cell>
          <cell r="L1957">
            <v>0</v>
          </cell>
          <cell r="M1957">
            <v>174350</v>
          </cell>
          <cell r="N1957">
            <v>8.5</v>
          </cell>
          <cell r="O1957">
            <v>-29639500</v>
          </cell>
          <cell r="P1957">
            <v>-28773468.68</v>
          </cell>
          <cell r="Q1957">
            <v>866031.3200000003</v>
          </cell>
          <cell r="R1957" t="str">
            <v>ahl</v>
          </cell>
          <cell r="S1957" t="str">
            <v>mar</v>
          </cell>
        </row>
        <row r="1958">
          <cell r="A1958">
            <v>1640</v>
          </cell>
          <cell r="B1958">
            <v>540</v>
          </cell>
          <cell r="C1958" t="str">
            <v>pol</v>
          </cell>
          <cell r="D1958">
            <v>39563</v>
          </cell>
          <cell r="E1958">
            <v>39567</v>
          </cell>
          <cell r="F1958" t="str">
            <v>p</v>
          </cell>
          <cell r="G1958">
            <v>200000</v>
          </cell>
          <cell r="H1958">
            <v>411.91910000000001</v>
          </cell>
          <cell r="I1958">
            <v>82383820</v>
          </cell>
          <cell r="J1958">
            <v>16476.763999999999</v>
          </cell>
          <cell r="K1958">
            <v>82400296.763999999</v>
          </cell>
          <cell r="L1958">
            <v>0</v>
          </cell>
          <cell r="M1958">
            <v>164767.64000000001</v>
          </cell>
          <cell r="N1958">
            <v>412.82532201999999</v>
          </cell>
          <cell r="O1958">
            <v>82565064.403999999</v>
          </cell>
          <cell r="P1958">
            <v>82565064.403999999</v>
          </cell>
          <cell r="Q1958">
            <v>0</v>
          </cell>
          <cell r="R1958" t="str">
            <v>ahl</v>
          </cell>
          <cell r="S1958" t="str">
            <v>APRIL</v>
          </cell>
        </row>
        <row r="1959">
          <cell r="A1959">
            <v>1641</v>
          </cell>
          <cell r="B1959">
            <v>541</v>
          </cell>
          <cell r="C1959" t="str">
            <v>ATRL</v>
          </cell>
          <cell r="D1959">
            <v>39563</v>
          </cell>
          <cell r="E1959">
            <v>39567</v>
          </cell>
          <cell r="F1959" t="str">
            <v>p</v>
          </cell>
          <cell r="G1959">
            <v>200000</v>
          </cell>
          <cell r="H1959">
            <v>284.80074999999999</v>
          </cell>
          <cell r="I1959">
            <v>56960150</v>
          </cell>
          <cell r="J1959">
            <v>11392.03</v>
          </cell>
          <cell r="K1959">
            <v>56971542.030000001</v>
          </cell>
          <cell r="L1959">
            <v>0</v>
          </cell>
          <cell r="M1959">
            <v>113920.3</v>
          </cell>
          <cell r="N1959">
            <v>285.42731164999998</v>
          </cell>
          <cell r="O1959">
            <v>57085462.329999998</v>
          </cell>
          <cell r="P1959">
            <v>57085462.329999998</v>
          </cell>
          <cell r="Q1959">
            <v>0</v>
          </cell>
          <cell r="R1959" t="str">
            <v>ahl</v>
          </cell>
          <cell r="S1959" t="str">
            <v>APRIL</v>
          </cell>
        </row>
        <row r="1960">
          <cell r="A1960">
            <v>1642</v>
          </cell>
          <cell r="B1960">
            <v>544</v>
          </cell>
          <cell r="C1960" t="str">
            <v>PAKS</v>
          </cell>
          <cell r="D1960">
            <v>39566</v>
          </cell>
          <cell r="E1960">
            <v>39568</v>
          </cell>
          <cell r="F1960" t="str">
            <v>s</v>
          </cell>
          <cell r="G1960">
            <v>-200000</v>
          </cell>
          <cell r="H1960">
            <v>250</v>
          </cell>
          <cell r="I1960">
            <v>-50000000</v>
          </cell>
          <cell r="J1960">
            <v>0</v>
          </cell>
          <cell r="K1960">
            <v>-50000000</v>
          </cell>
          <cell r="L1960">
            <v>0</v>
          </cell>
          <cell r="M1960">
            <v>100000</v>
          </cell>
          <cell r="N1960">
            <v>250</v>
          </cell>
          <cell r="O1960">
            <v>-50000000</v>
          </cell>
          <cell r="P1960">
            <v>-61265265.719999999</v>
          </cell>
          <cell r="Q1960">
            <v>-11265265.719999999</v>
          </cell>
          <cell r="R1960" t="str">
            <v>ahl</v>
          </cell>
          <cell r="S1960" t="str">
            <v>APRIL</v>
          </cell>
        </row>
        <row r="1961">
          <cell r="A1961">
            <v>1643</v>
          </cell>
          <cell r="B1961">
            <v>544</v>
          </cell>
          <cell r="C1961" t="str">
            <v>POL</v>
          </cell>
          <cell r="D1961">
            <v>39567</v>
          </cell>
          <cell r="E1961">
            <v>39597</v>
          </cell>
          <cell r="F1961" t="str">
            <v>s</v>
          </cell>
          <cell r="G1961">
            <v>-100000</v>
          </cell>
          <cell r="H1961">
            <v>429.11754999999999</v>
          </cell>
          <cell r="I1961">
            <v>-42911755</v>
          </cell>
          <cell r="J1961">
            <v>0</v>
          </cell>
          <cell r="K1961">
            <v>-42911755</v>
          </cell>
          <cell r="L1961">
            <v>0</v>
          </cell>
          <cell r="M1961">
            <v>85823</v>
          </cell>
          <cell r="N1961">
            <v>429.11754999999999</v>
          </cell>
          <cell r="O1961">
            <v>-42911755</v>
          </cell>
          <cell r="P1961">
            <v>-41282530</v>
          </cell>
          <cell r="Q1961">
            <v>1629225</v>
          </cell>
          <cell r="R1961" t="str">
            <v>ahl</v>
          </cell>
          <cell r="S1961" t="str">
            <v>APRIL</v>
          </cell>
        </row>
        <row r="1962">
          <cell r="A1962">
            <v>1644</v>
          </cell>
          <cell r="B1962">
            <v>544</v>
          </cell>
          <cell r="C1962" t="str">
            <v>ATRL</v>
          </cell>
          <cell r="D1962">
            <v>39567</v>
          </cell>
          <cell r="E1962">
            <v>39597</v>
          </cell>
          <cell r="F1962" t="str">
            <v>s</v>
          </cell>
          <cell r="G1962">
            <v>-100000</v>
          </cell>
          <cell r="H1962">
            <v>306.67813000000001</v>
          </cell>
          <cell r="I1962">
            <v>-30667813</v>
          </cell>
          <cell r="J1962">
            <v>0</v>
          </cell>
          <cell r="K1962">
            <v>-30667813</v>
          </cell>
          <cell r="L1962">
            <v>0</v>
          </cell>
          <cell r="M1962">
            <v>61335.29</v>
          </cell>
          <cell r="N1962">
            <v>306.67813000000001</v>
          </cell>
          <cell r="O1962">
            <v>-30667813</v>
          </cell>
          <cell r="P1962">
            <v>-28542730</v>
          </cell>
          <cell r="Q1962">
            <v>2125083</v>
          </cell>
          <cell r="R1962" t="str">
            <v>ahl</v>
          </cell>
          <cell r="S1962" t="str">
            <v>APRIL</v>
          </cell>
        </row>
        <row r="1963">
          <cell r="A1963">
            <v>1645</v>
          </cell>
          <cell r="B1963">
            <v>558</v>
          </cell>
          <cell r="C1963" t="str">
            <v>pol</v>
          </cell>
          <cell r="D1963">
            <v>39577</v>
          </cell>
          <cell r="E1963">
            <v>39581</v>
          </cell>
          <cell r="F1963" t="str">
            <v>p</v>
          </cell>
          <cell r="G1963">
            <v>15000</v>
          </cell>
          <cell r="H1963">
            <v>411.94560000000001</v>
          </cell>
          <cell r="I1963">
            <v>6179184</v>
          </cell>
          <cell r="J1963">
            <v>1235.8368</v>
          </cell>
          <cell r="K1963">
            <v>6180419.8367999997</v>
          </cell>
          <cell r="L1963">
            <v>0</v>
          </cell>
          <cell r="M1963">
            <v>3708.03</v>
          </cell>
          <cell r="N1963">
            <v>412.27519111999999</v>
          </cell>
          <cell r="O1963">
            <v>6184127.8668</v>
          </cell>
          <cell r="P1963">
            <v>6184127.8668</v>
          </cell>
          <cell r="Q1963">
            <v>0</v>
          </cell>
          <cell r="R1963" t="str">
            <v>ahl</v>
          </cell>
          <cell r="S1963" t="str">
            <v>APRIL</v>
          </cell>
        </row>
        <row r="1964">
          <cell r="A1964">
            <v>1646</v>
          </cell>
          <cell r="B1964">
            <v>558</v>
          </cell>
          <cell r="C1964" t="str">
            <v>pol(h)</v>
          </cell>
          <cell r="D1964">
            <v>39577</v>
          </cell>
          <cell r="E1964">
            <v>39581</v>
          </cell>
          <cell r="F1964" t="str">
            <v>p</v>
          </cell>
          <cell r="G1964">
            <v>35000</v>
          </cell>
          <cell r="H1964">
            <v>411.94560000000001</v>
          </cell>
          <cell r="I1964">
            <v>14418096</v>
          </cell>
          <cell r="J1964">
            <v>2883.6192000000001</v>
          </cell>
          <cell r="K1964">
            <v>14420979.619200001</v>
          </cell>
          <cell r="L1964">
            <v>0</v>
          </cell>
          <cell r="M1964">
            <v>8652.07</v>
          </cell>
          <cell r="N1964">
            <v>412.27519112000004</v>
          </cell>
          <cell r="O1964">
            <v>14429631.689200001</v>
          </cell>
          <cell r="P1964">
            <v>14429631.689200001</v>
          </cell>
          <cell r="Q1964">
            <v>0</v>
          </cell>
          <cell r="R1964" t="str">
            <v>ahl</v>
          </cell>
          <cell r="S1964" t="str">
            <v>APRIL</v>
          </cell>
        </row>
        <row r="1965">
          <cell r="A1965">
            <v>1647</v>
          </cell>
          <cell r="B1965">
            <v>557</v>
          </cell>
          <cell r="C1965" t="str">
            <v>pol(h)</v>
          </cell>
          <cell r="D1965">
            <v>39577</v>
          </cell>
          <cell r="E1965">
            <v>39581</v>
          </cell>
          <cell r="F1965" t="str">
            <v>s</v>
          </cell>
          <cell r="G1965">
            <v>-35000</v>
          </cell>
          <cell r="H1965">
            <v>417</v>
          </cell>
          <cell r="I1965">
            <v>-14595000</v>
          </cell>
          <cell r="J1965">
            <v>0</v>
          </cell>
          <cell r="K1965">
            <v>-14595000</v>
          </cell>
          <cell r="L1965">
            <v>0</v>
          </cell>
          <cell r="N1965">
            <v>417</v>
          </cell>
          <cell r="O1965">
            <v>-14595000</v>
          </cell>
          <cell r="P1965">
            <v>-14429631.689999999</v>
          </cell>
          <cell r="Q1965">
            <v>165368.31000000052</v>
          </cell>
          <cell r="R1965" t="str">
            <v>ahl</v>
          </cell>
          <cell r="S1965" t="str">
            <v>APRIL</v>
          </cell>
        </row>
        <row r="1966">
          <cell r="A1966">
            <v>1648</v>
          </cell>
          <cell r="B1966">
            <v>554</v>
          </cell>
          <cell r="C1966" t="str">
            <v>atrl</v>
          </cell>
          <cell r="D1966">
            <v>39577</v>
          </cell>
          <cell r="E1966">
            <v>39581</v>
          </cell>
          <cell r="F1966" t="str">
            <v>p</v>
          </cell>
          <cell r="G1966">
            <v>50000</v>
          </cell>
          <cell r="H1966">
            <v>282.9117</v>
          </cell>
          <cell r="I1966">
            <v>14145585</v>
          </cell>
          <cell r="J1966">
            <v>2829.1170000000002</v>
          </cell>
          <cell r="K1966">
            <v>14148414.117000001</v>
          </cell>
          <cell r="L1966">
            <v>0</v>
          </cell>
          <cell r="M1966">
            <v>28291.09</v>
          </cell>
          <cell r="N1966">
            <v>283.53410414000001</v>
          </cell>
          <cell r="O1966">
            <v>14176705.207</v>
          </cell>
          <cell r="P1966">
            <v>14176705.207</v>
          </cell>
          <cell r="Q1966">
            <v>0</v>
          </cell>
          <cell r="R1966" t="str">
            <v>ahl</v>
          </cell>
          <cell r="S1966" t="str">
            <v>APRIL</v>
          </cell>
        </row>
        <row r="1967">
          <cell r="A1967">
            <v>1649</v>
          </cell>
          <cell r="B1967">
            <v>556</v>
          </cell>
          <cell r="C1967" t="str">
            <v>ogdc</v>
          </cell>
          <cell r="D1967">
            <v>39577</v>
          </cell>
          <cell r="E1967">
            <v>39581</v>
          </cell>
          <cell r="F1967" t="str">
            <v>p</v>
          </cell>
          <cell r="G1967">
            <v>500000</v>
          </cell>
          <cell r="H1967">
            <v>130.09099000000001</v>
          </cell>
          <cell r="I1967">
            <v>65045495</v>
          </cell>
          <cell r="J1967">
            <v>13009.099</v>
          </cell>
          <cell r="K1967">
            <v>65058504.098999999</v>
          </cell>
          <cell r="L1967">
            <v>0</v>
          </cell>
          <cell r="M1967">
            <v>130090.15</v>
          </cell>
          <cell r="N1967">
            <v>130.37718849800001</v>
          </cell>
          <cell r="O1967">
            <v>65188594.248999998</v>
          </cell>
          <cell r="P1967">
            <v>65188594.248999998</v>
          </cell>
          <cell r="Q1967">
            <v>0</v>
          </cell>
          <cell r="R1967" t="str">
            <v>ahl</v>
          </cell>
          <cell r="S1967" t="str">
            <v>APRIL</v>
          </cell>
        </row>
        <row r="1968">
          <cell r="A1968">
            <v>1650</v>
          </cell>
          <cell r="B1968">
            <v>559</v>
          </cell>
          <cell r="C1968" t="str">
            <v>POL</v>
          </cell>
          <cell r="D1968">
            <v>39580</v>
          </cell>
          <cell r="E1968">
            <v>39582</v>
          </cell>
          <cell r="F1968" t="str">
            <v>s</v>
          </cell>
          <cell r="G1968">
            <v>-15000</v>
          </cell>
          <cell r="H1968">
            <v>417.03466666666668</v>
          </cell>
          <cell r="I1968">
            <v>-6255520</v>
          </cell>
          <cell r="J1968">
            <v>0</v>
          </cell>
          <cell r="K1968">
            <v>-6255520</v>
          </cell>
          <cell r="L1968">
            <v>0</v>
          </cell>
          <cell r="M1968">
            <v>12510.9</v>
          </cell>
          <cell r="N1968">
            <v>417.03466666666668</v>
          </cell>
          <cell r="O1968">
            <v>-6255520</v>
          </cell>
          <cell r="P1968">
            <v>-6191304</v>
          </cell>
          <cell r="Q1968">
            <v>64216</v>
          </cell>
          <cell r="R1968" t="str">
            <v>ahl</v>
          </cell>
          <cell r="S1968" t="str">
            <v>APRIL</v>
          </cell>
        </row>
        <row r="1969">
          <cell r="A1969">
            <v>1651</v>
          </cell>
          <cell r="B1969">
            <v>560</v>
          </cell>
          <cell r="C1969" t="str">
            <v>atrl</v>
          </cell>
          <cell r="D1969">
            <v>39580</v>
          </cell>
          <cell r="E1969">
            <v>39582</v>
          </cell>
          <cell r="F1969" t="str">
            <v>s</v>
          </cell>
          <cell r="G1969">
            <v>-50000</v>
          </cell>
          <cell r="H1969">
            <v>288.779</v>
          </cell>
          <cell r="I1969">
            <v>-14438950</v>
          </cell>
          <cell r="J1969">
            <v>0</v>
          </cell>
          <cell r="K1969">
            <v>-14438950</v>
          </cell>
          <cell r="L1969">
            <v>0</v>
          </cell>
          <cell r="M1969">
            <v>28877.9</v>
          </cell>
          <cell r="N1969">
            <v>288.779</v>
          </cell>
          <cell r="O1969">
            <v>-14438950</v>
          </cell>
          <cell r="P1969">
            <v>-14239814.999999998</v>
          </cell>
          <cell r="Q1969">
            <v>199135.00000000186</v>
          </cell>
          <cell r="R1969" t="str">
            <v>ahl</v>
          </cell>
          <cell r="S1969" t="str">
            <v>APRIL</v>
          </cell>
        </row>
        <row r="1970">
          <cell r="A1970">
            <v>1652</v>
          </cell>
          <cell r="B1970">
            <v>562</v>
          </cell>
          <cell r="C1970" t="str">
            <v>wct</v>
          </cell>
          <cell r="D1970">
            <v>39581</v>
          </cell>
          <cell r="E1970">
            <v>39583</v>
          </cell>
          <cell r="F1970" t="str">
            <v>p</v>
          </cell>
          <cell r="G1970">
            <v>254000</v>
          </cell>
          <cell r="H1970">
            <v>15.587027559055118</v>
          </cell>
          <cell r="I1970">
            <v>3959105</v>
          </cell>
          <cell r="J1970">
            <v>791.82100000000003</v>
          </cell>
          <cell r="K1970">
            <v>3959896.821</v>
          </cell>
          <cell r="L1970">
            <v>0</v>
          </cell>
          <cell r="M1970">
            <v>12700</v>
          </cell>
          <cell r="N1970">
            <v>15.640144964566929</v>
          </cell>
          <cell r="O1970">
            <v>3972596.821</v>
          </cell>
          <cell r="P1970">
            <v>3972596.821</v>
          </cell>
          <cell r="Q1970">
            <v>0</v>
          </cell>
          <cell r="R1970" t="str">
            <v>ahl</v>
          </cell>
          <cell r="S1970" t="str">
            <v>APRIL</v>
          </cell>
        </row>
        <row r="1971">
          <cell r="A1971">
            <v>1653</v>
          </cell>
          <cell r="B1971">
            <v>598</v>
          </cell>
          <cell r="C1971" t="str">
            <v>OGDC</v>
          </cell>
          <cell r="D1971">
            <v>39589</v>
          </cell>
          <cell r="E1971">
            <v>39591</v>
          </cell>
          <cell r="F1971" t="str">
            <v>s</v>
          </cell>
          <cell r="G1971">
            <v>-200000</v>
          </cell>
          <cell r="H1971">
            <v>130.30850000000001</v>
          </cell>
          <cell r="I1971">
            <v>-26061700</v>
          </cell>
          <cell r="K1971">
            <v>-26061700</v>
          </cell>
          <cell r="L1971">
            <v>0</v>
          </cell>
          <cell r="M1971">
            <v>52122.9</v>
          </cell>
          <cell r="N1971">
            <v>130.30850000000001</v>
          </cell>
          <cell r="O1971">
            <v>-26061700</v>
          </cell>
          <cell r="P1971">
            <v>-26075434.25</v>
          </cell>
          <cell r="Q1971">
            <v>-13734.25</v>
          </cell>
          <cell r="R1971" t="str">
            <v>ahl</v>
          </cell>
          <cell r="S1971" t="str">
            <v>may</v>
          </cell>
        </row>
        <row r="1972">
          <cell r="A1972">
            <v>1654</v>
          </cell>
          <cell r="B1972">
            <v>597</v>
          </cell>
          <cell r="C1972" t="str">
            <v>NBP</v>
          </cell>
          <cell r="D1972">
            <v>39589</v>
          </cell>
          <cell r="E1972">
            <v>39591</v>
          </cell>
          <cell r="F1972" t="str">
            <v>p</v>
          </cell>
          <cell r="G1972">
            <v>25000</v>
          </cell>
          <cell r="H1972">
            <v>199</v>
          </cell>
          <cell r="I1972">
            <v>4975000</v>
          </cell>
          <cell r="J1972">
            <v>995</v>
          </cell>
          <cell r="K1972">
            <v>4975995</v>
          </cell>
          <cell r="L1972">
            <v>0</v>
          </cell>
          <cell r="M1972">
            <v>4975</v>
          </cell>
          <cell r="N1972">
            <v>199.2388</v>
          </cell>
          <cell r="O1972">
            <v>4980970</v>
          </cell>
          <cell r="P1972">
            <v>4980970</v>
          </cell>
          <cell r="Q1972">
            <v>0</v>
          </cell>
          <cell r="R1972" t="str">
            <v>AHCM</v>
          </cell>
          <cell r="S1972" t="str">
            <v>APRIL</v>
          </cell>
        </row>
        <row r="1973">
          <cell r="A1973">
            <v>1655</v>
          </cell>
          <cell r="B1973">
            <v>653</v>
          </cell>
          <cell r="C1973" t="str">
            <v>pol</v>
          </cell>
          <cell r="D1973">
            <v>39596</v>
          </cell>
          <cell r="E1973">
            <v>39598</v>
          </cell>
          <cell r="F1973" t="str">
            <v>s</v>
          </cell>
          <cell r="G1973">
            <v>-100000</v>
          </cell>
          <cell r="H1973">
            <v>387</v>
          </cell>
          <cell r="I1973">
            <v>-38700000</v>
          </cell>
          <cell r="J1973">
            <v>0</v>
          </cell>
          <cell r="K1973">
            <v>-38700000</v>
          </cell>
          <cell r="L1973">
            <v>0</v>
          </cell>
          <cell r="M1973">
            <v>77400</v>
          </cell>
          <cell r="N1973">
            <v>387</v>
          </cell>
          <cell r="O1973">
            <v>-38700000</v>
          </cell>
          <cell r="P1973">
            <v>-38580015.649999999</v>
          </cell>
          <cell r="Q1973">
            <v>119984.35000000149</v>
          </cell>
          <cell r="R1973" t="str">
            <v>ahl</v>
          </cell>
          <cell r="S1973" t="str">
            <v>MAY</v>
          </cell>
        </row>
        <row r="1974">
          <cell r="A1974">
            <v>1656</v>
          </cell>
          <cell r="B1974">
            <v>654</v>
          </cell>
          <cell r="C1974" t="str">
            <v>ogdc</v>
          </cell>
          <cell r="D1974">
            <v>39596</v>
          </cell>
          <cell r="E1974">
            <v>39598</v>
          </cell>
          <cell r="F1974" t="str">
            <v>s</v>
          </cell>
          <cell r="G1974">
            <v>-200000</v>
          </cell>
          <cell r="H1974">
            <v>126.5</v>
          </cell>
          <cell r="I1974">
            <v>-25300000</v>
          </cell>
          <cell r="J1974">
            <v>0</v>
          </cell>
          <cell r="K1974">
            <v>-25300000</v>
          </cell>
          <cell r="L1974">
            <v>0</v>
          </cell>
          <cell r="M1974">
            <v>50600</v>
          </cell>
          <cell r="N1974">
            <v>126.5</v>
          </cell>
          <cell r="O1974">
            <v>-25300000</v>
          </cell>
          <cell r="P1974">
            <v>-25040227.460000001</v>
          </cell>
          <cell r="Q1974">
            <v>259772.53999999911</v>
          </cell>
          <cell r="R1974" t="str">
            <v>ahl</v>
          </cell>
          <cell r="S1974" t="str">
            <v>May</v>
          </cell>
        </row>
        <row r="1975">
          <cell r="A1975">
            <v>1657</v>
          </cell>
          <cell r="B1975">
            <v>652</v>
          </cell>
          <cell r="C1975" t="str">
            <v>ATRL</v>
          </cell>
          <cell r="D1975">
            <v>39596</v>
          </cell>
          <cell r="E1975">
            <v>39598</v>
          </cell>
          <cell r="F1975" t="str">
            <v>s</v>
          </cell>
          <cell r="G1975">
            <v>-200000</v>
          </cell>
          <cell r="H1975">
            <v>240</v>
          </cell>
          <cell r="I1975">
            <v>-48000000</v>
          </cell>
          <cell r="J1975">
            <v>0</v>
          </cell>
          <cell r="K1975">
            <v>-48000000</v>
          </cell>
          <cell r="L1975">
            <v>0</v>
          </cell>
          <cell r="M1975">
            <v>96000</v>
          </cell>
          <cell r="N1975">
            <v>240</v>
          </cell>
          <cell r="O1975">
            <v>-48000000</v>
          </cell>
          <cell r="P1975">
            <v>-47674654</v>
          </cell>
          <cell r="Q1975">
            <v>325346</v>
          </cell>
          <cell r="R1975" t="str">
            <v>ahl</v>
          </cell>
          <cell r="S1975" t="str">
            <v>May</v>
          </cell>
        </row>
        <row r="1976">
          <cell r="A1976">
            <v>1658</v>
          </cell>
          <cell r="B1976">
            <v>723</v>
          </cell>
          <cell r="C1976" t="str">
            <v>TCCL</v>
          </cell>
          <cell r="D1976">
            <v>39601</v>
          </cell>
          <cell r="E1976">
            <v>39603</v>
          </cell>
          <cell r="F1976" t="str">
            <v>p</v>
          </cell>
          <cell r="G1976">
            <v>5000000</v>
          </cell>
          <cell r="H1976">
            <v>22.5</v>
          </cell>
          <cell r="I1976">
            <v>112500000</v>
          </cell>
          <cell r="J1976">
            <v>22500</v>
          </cell>
          <cell r="K1976">
            <v>112522500</v>
          </cell>
          <cell r="L1976">
            <v>0</v>
          </cell>
          <cell r="M1976">
            <v>250000</v>
          </cell>
          <cell r="N1976">
            <v>22.554500000000001</v>
          </cell>
          <cell r="O1976">
            <v>112772500</v>
          </cell>
          <cell r="P1976">
            <v>112772500</v>
          </cell>
          <cell r="Q1976">
            <v>0</v>
          </cell>
          <cell r="R1976" t="str">
            <v>AHL</v>
          </cell>
          <cell r="S1976" t="str">
            <v>June</v>
          </cell>
        </row>
        <row r="1977">
          <cell r="A1977">
            <v>1659</v>
          </cell>
          <cell r="B1977">
            <v>719</v>
          </cell>
          <cell r="C1977" t="str">
            <v>engro</v>
          </cell>
          <cell r="D1977">
            <v>39601</v>
          </cell>
          <cell r="E1977">
            <v>39603</v>
          </cell>
          <cell r="F1977" t="str">
            <v>p</v>
          </cell>
          <cell r="G1977">
            <v>50000</v>
          </cell>
          <cell r="H1977">
            <v>286.9667</v>
          </cell>
          <cell r="I1977">
            <v>14348335</v>
          </cell>
          <cell r="J1977">
            <v>2869.6669999999999</v>
          </cell>
          <cell r="K1977">
            <v>14351204.666999999</v>
          </cell>
          <cell r="L1977">
            <v>0</v>
          </cell>
          <cell r="M1977">
            <v>28696.67</v>
          </cell>
          <cell r="N1977">
            <v>287.59802673999997</v>
          </cell>
          <cell r="O1977">
            <v>14379901.336999999</v>
          </cell>
          <cell r="P1977">
            <v>14379901.336999999</v>
          </cell>
          <cell r="Q1977">
            <v>0</v>
          </cell>
          <cell r="R1977" t="str">
            <v>AHL</v>
          </cell>
          <cell r="S1977" t="str">
            <v>June</v>
          </cell>
        </row>
        <row r="1978">
          <cell r="A1978">
            <v>1660</v>
          </cell>
          <cell r="B1978">
            <v>720</v>
          </cell>
          <cell r="C1978" t="str">
            <v>pso</v>
          </cell>
          <cell r="D1978">
            <v>39601</v>
          </cell>
          <cell r="E1978">
            <v>39603</v>
          </cell>
          <cell r="F1978" t="str">
            <v>p</v>
          </cell>
          <cell r="G1978">
            <v>75000</v>
          </cell>
          <cell r="H1978">
            <v>448.06826666666666</v>
          </cell>
          <cell r="I1978">
            <v>33605120</v>
          </cell>
          <cell r="J1978">
            <v>6721.0240000000003</v>
          </cell>
          <cell r="K1978">
            <v>33611841.023999996</v>
          </cell>
          <cell r="L1978">
            <v>0</v>
          </cell>
          <cell r="M1978">
            <v>18750</v>
          </cell>
          <cell r="N1978">
            <v>448.40788031999995</v>
          </cell>
          <cell r="O1978">
            <v>33630591.023999996</v>
          </cell>
          <cell r="P1978">
            <v>33630591.023999996</v>
          </cell>
          <cell r="Q1978">
            <v>0</v>
          </cell>
          <cell r="R1978" t="str">
            <v>peral</v>
          </cell>
          <cell r="S1978" t="str">
            <v>June</v>
          </cell>
        </row>
        <row r="1979">
          <cell r="A1979">
            <v>1661</v>
          </cell>
          <cell r="B1979">
            <v>721</v>
          </cell>
          <cell r="C1979" t="str">
            <v>UBL</v>
          </cell>
          <cell r="D1979">
            <v>39601</v>
          </cell>
          <cell r="E1979">
            <v>39603</v>
          </cell>
          <cell r="F1979" t="str">
            <v>p</v>
          </cell>
          <cell r="G1979">
            <v>200000</v>
          </cell>
          <cell r="H1979">
            <v>101.82454</v>
          </cell>
          <cell r="I1979">
            <v>20364908</v>
          </cell>
          <cell r="J1979">
            <v>4072.9816000000001</v>
          </cell>
          <cell r="K1979">
            <v>20368980.981600001</v>
          </cell>
          <cell r="L1979">
            <v>0</v>
          </cell>
          <cell r="M1979">
            <v>20370.96</v>
          </cell>
          <cell r="N1979">
            <v>101.94675970800002</v>
          </cell>
          <cell r="O1979">
            <v>20389351.941600002</v>
          </cell>
          <cell r="P1979">
            <v>20389351.941600002</v>
          </cell>
          <cell r="Q1979">
            <v>0</v>
          </cell>
          <cell r="R1979" t="str">
            <v>ALFALAH</v>
          </cell>
          <cell r="S1979" t="str">
            <v>June</v>
          </cell>
        </row>
        <row r="1980">
          <cell r="A1980">
            <v>1662</v>
          </cell>
          <cell r="B1980">
            <v>734</v>
          </cell>
          <cell r="C1980" t="str">
            <v>TRG</v>
          </cell>
          <cell r="D1980">
            <v>39602</v>
          </cell>
          <cell r="E1980">
            <v>39604</v>
          </cell>
          <cell r="F1980" t="str">
            <v>p</v>
          </cell>
          <cell r="G1980">
            <v>1000000</v>
          </cell>
          <cell r="H1980">
            <v>7.0596300000000003</v>
          </cell>
          <cell r="I1980">
            <v>7059630</v>
          </cell>
          <cell r="J1980">
            <v>1411.9260000000002</v>
          </cell>
          <cell r="K1980">
            <v>7061041.926</v>
          </cell>
          <cell r="L1980">
            <v>0</v>
          </cell>
          <cell r="M1980">
            <v>50000</v>
          </cell>
          <cell r="N1980">
            <v>7.1110419260000004</v>
          </cell>
          <cell r="O1980">
            <v>7111041.926</v>
          </cell>
          <cell r="P1980">
            <v>7111041.926</v>
          </cell>
          <cell r="Q1980">
            <v>0</v>
          </cell>
          <cell r="R1980" t="str">
            <v>AHL</v>
          </cell>
          <cell r="S1980" t="str">
            <v>June</v>
          </cell>
        </row>
        <row r="1981">
          <cell r="A1981">
            <v>1663</v>
          </cell>
          <cell r="B1981">
            <v>757</v>
          </cell>
          <cell r="C1981" t="str">
            <v>OGDC</v>
          </cell>
          <cell r="D1981">
            <v>39604</v>
          </cell>
          <cell r="E1981">
            <v>39608</v>
          </cell>
          <cell r="F1981" t="str">
            <v>s</v>
          </cell>
          <cell r="G1981">
            <v>-500000</v>
          </cell>
          <cell r="H1981">
            <v>129.72490999999999</v>
          </cell>
          <cell r="I1981">
            <v>-64862455</v>
          </cell>
          <cell r="J1981">
            <v>0</v>
          </cell>
          <cell r="K1981">
            <v>-64862455</v>
          </cell>
          <cell r="L1981">
            <v>0</v>
          </cell>
          <cell r="M1981">
            <v>129722.99</v>
          </cell>
          <cell r="N1981">
            <v>129.72490999999999</v>
          </cell>
          <cell r="O1981">
            <v>-64862455</v>
          </cell>
          <cell r="P1981">
            <v>-59547799.530000001</v>
          </cell>
          <cell r="Q1981">
            <v>5314655.4699999988</v>
          </cell>
          <cell r="R1981" t="str">
            <v>ahl</v>
          </cell>
          <cell r="S1981" t="str">
            <v>JUNE</v>
          </cell>
        </row>
        <row r="1982">
          <cell r="A1982">
            <v>1664</v>
          </cell>
          <cell r="B1982">
            <v>758</v>
          </cell>
          <cell r="C1982" t="str">
            <v>PSO</v>
          </cell>
          <cell r="D1982">
            <v>39604</v>
          </cell>
          <cell r="E1982">
            <v>39608</v>
          </cell>
          <cell r="F1982" t="str">
            <v>s</v>
          </cell>
          <cell r="G1982">
            <v>-50000</v>
          </cell>
          <cell r="H1982">
            <v>482.98689999999999</v>
          </cell>
          <cell r="I1982">
            <v>-24149345</v>
          </cell>
          <cell r="J1982">
            <v>0</v>
          </cell>
          <cell r="K1982">
            <v>-24149345</v>
          </cell>
          <cell r="L1982">
            <v>0</v>
          </cell>
          <cell r="M1982">
            <v>48298.63</v>
          </cell>
          <cell r="N1982">
            <v>482.98689999999999</v>
          </cell>
          <cell r="O1982">
            <v>-24149345</v>
          </cell>
          <cell r="P1982">
            <v>-21741720</v>
          </cell>
          <cell r="Q1982">
            <v>2407625</v>
          </cell>
          <cell r="R1982" t="str">
            <v>ahl</v>
          </cell>
          <cell r="S1982" t="str">
            <v>JUNE</v>
          </cell>
        </row>
        <row r="1983">
          <cell r="A1983">
            <v>1665</v>
          </cell>
          <cell r="B1983">
            <v>756</v>
          </cell>
          <cell r="C1983" t="str">
            <v>ENGRO</v>
          </cell>
          <cell r="D1983">
            <v>39604</v>
          </cell>
          <cell r="E1983">
            <v>39608</v>
          </cell>
          <cell r="F1983" t="str">
            <v>s</v>
          </cell>
          <cell r="G1983">
            <v>-100000</v>
          </cell>
          <cell r="H1983">
            <v>308.99574000000001</v>
          </cell>
          <cell r="I1983">
            <v>-30899574</v>
          </cell>
          <cell r="J1983">
            <v>0</v>
          </cell>
          <cell r="K1983">
            <v>-30899574</v>
          </cell>
          <cell r="L1983">
            <v>0</v>
          </cell>
          <cell r="M1983">
            <v>61798.9</v>
          </cell>
          <cell r="N1983">
            <v>308.99574000000001</v>
          </cell>
          <cell r="O1983">
            <v>-30899574</v>
          </cell>
          <cell r="P1983">
            <v>-29826458.09</v>
          </cell>
          <cell r="Q1983">
            <v>1073115.9100000001</v>
          </cell>
          <cell r="R1983" t="str">
            <v>ahl</v>
          </cell>
          <cell r="S1983" t="str">
            <v>JUNE</v>
          </cell>
        </row>
        <row r="1984">
          <cell r="A1984">
            <v>1666</v>
          </cell>
          <cell r="B1984">
            <v>720</v>
          </cell>
          <cell r="C1984" t="str">
            <v>pso</v>
          </cell>
          <cell r="D1984">
            <v>39601</v>
          </cell>
          <cell r="E1984">
            <v>39603</v>
          </cell>
          <cell r="F1984" t="str">
            <v>p</v>
          </cell>
          <cell r="G1984">
            <v>75000</v>
          </cell>
          <cell r="H1984">
            <v>448.06826666666666</v>
          </cell>
          <cell r="I1984">
            <v>33605120</v>
          </cell>
          <cell r="J1984">
            <v>6721.0240000000003</v>
          </cell>
          <cell r="K1984">
            <v>33611841.023999996</v>
          </cell>
          <cell r="L1984">
            <v>0</v>
          </cell>
          <cell r="M1984">
            <v>18750</v>
          </cell>
          <cell r="N1984">
            <v>448.40788031999995</v>
          </cell>
          <cell r="O1984">
            <v>33630591.023999996</v>
          </cell>
          <cell r="P1984">
            <v>33630591.023999996</v>
          </cell>
          <cell r="Q1984">
            <v>0</v>
          </cell>
          <cell r="R1984" t="str">
            <v>peral</v>
          </cell>
          <cell r="S1984" t="str">
            <v>June</v>
          </cell>
        </row>
        <row r="1985">
          <cell r="A1985">
            <v>1667</v>
          </cell>
          <cell r="B1985">
            <v>721</v>
          </cell>
          <cell r="C1985" t="str">
            <v>UBL</v>
          </cell>
          <cell r="D1985">
            <v>39601</v>
          </cell>
          <cell r="E1985">
            <v>39603</v>
          </cell>
          <cell r="F1985" t="str">
            <v>p</v>
          </cell>
          <cell r="G1985">
            <v>200000</v>
          </cell>
          <cell r="H1985">
            <v>101.82454</v>
          </cell>
          <cell r="I1985">
            <v>20364908</v>
          </cell>
          <cell r="J1985">
            <v>4072.9816000000001</v>
          </cell>
          <cell r="K1985">
            <v>20368980.981600001</v>
          </cell>
          <cell r="L1985">
            <v>0</v>
          </cell>
          <cell r="M1985">
            <v>20370.96</v>
          </cell>
          <cell r="N1985">
            <v>101.94675970800002</v>
          </cell>
          <cell r="O1985">
            <v>20389351.941600002</v>
          </cell>
          <cell r="P1985">
            <v>20389351.941600002</v>
          </cell>
          <cell r="Q1985">
            <v>0</v>
          </cell>
          <cell r="R1985" t="str">
            <v>ALFALAH</v>
          </cell>
          <cell r="S1985" t="str">
            <v>June</v>
          </cell>
        </row>
        <row r="1986">
          <cell r="A1986">
            <v>1668</v>
          </cell>
          <cell r="B1986">
            <v>734</v>
          </cell>
          <cell r="C1986" t="str">
            <v>TRG</v>
          </cell>
          <cell r="D1986">
            <v>39602</v>
          </cell>
          <cell r="E1986">
            <v>39604</v>
          </cell>
          <cell r="F1986" t="str">
            <v>p</v>
          </cell>
          <cell r="G1986">
            <v>1000000</v>
          </cell>
          <cell r="H1986">
            <v>7.0596300000000003</v>
          </cell>
          <cell r="I1986">
            <v>7059630</v>
          </cell>
          <cell r="J1986">
            <v>1411.9260000000002</v>
          </cell>
          <cell r="K1986">
            <v>7061041.926</v>
          </cell>
          <cell r="L1986">
            <v>0</v>
          </cell>
          <cell r="M1986">
            <v>50000</v>
          </cell>
          <cell r="N1986">
            <v>7.1110419260000004</v>
          </cell>
          <cell r="O1986">
            <v>7111041.926</v>
          </cell>
          <cell r="P1986">
            <v>7111041.926</v>
          </cell>
          <cell r="Q1986">
            <v>0</v>
          </cell>
          <cell r="R1986" t="str">
            <v>AHL</v>
          </cell>
          <cell r="S1986" t="str">
            <v>June</v>
          </cell>
        </row>
        <row r="1987">
          <cell r="A1987">
            <v>1669</v>
          </cell>
          <cell r="B1987">
            <v>757</v>
          </cell>
          <cell r="C1987" t="str">
            <v>OGDC</v>
          </cell>
          <cell r="D1987">
            <v>39604</v>
          </cell>
          <cell r="E1987">
            <v>39608</v>
          </cell>
          <cell r="F1987" t="str">
            <v>s</v>
          </cell>
          <cell r="G1987">
            <v>-500000</v>
          </cell>
          <cell r="H1987">
            <v>129.72490999999999</v>
          </cell>
          <cell r="I1987">
            <v>-64862455</v>
          </cell>
          <cell r="J1987">
            <v>0</v>
          </cell>
          <cell r="K1987">
            <v>-64862455</v>
          </cell>
          <cell r="L1987">
            <v>0</v>
          </cell>
          <cell r="M1987">
            <v>129722.99</v>
          </cell>
          <cell r="N1987">
            <v>129.72490999999999</v>
          </cell>
          <cell r="O1987">
            <v>-64862455</v>
          </cell>
          <cell r="P1987">
            <v>-59547799.530000001</v>
          </cell>
          <cell r="Q1987">
            <v>5314655.4699999988</v>
          </cell>
          <cell r="R1987" t="str">
            <v>ahl</v>
          </cell>
          <cell r="S1987" t="str">
            <v>JUNE</v>
          </cell>
        </row>
        <row r="1988">
          <cell r="A1988">
            <v>1670</v>
          </cell>
          <cell r="B1988">
            <v>758</v>
          </cell>
          <cell r="C1988" t="str">
            <v>PSO</v>
          </cell>
          <cell r="D1988">
            <v>39604</v>
          </cell>
          <cell r="E1988">
            <v>39608</v>
          </cell>
          <cell r="F1988" t="str">
            <v>s</v>
          </cell>
          <cell r="G1988">
            <v>-50000</v>
          </cell>
          <cell r="H1988">
            <v>482.98689999999999</v>
          </cell>
          <cell r="I1988">
            <v>-24149345</v>
          </cell>
          <cell r="J1988">
            <v>0</v>
          </cell>
          <cell r="K1988">
            <v>-24149345</v>
          </cell>
          <cell r="L1988">
            <v>0</v>
          </cell>
          <cell r="M1988">
            <v>48298.63</v>
          </cell>
          <cell r="N1988">
            <v>482.98689999999999</v>
          </cell>
          <cell r="O1988">
            <v>-24149345</v>
          </cell>
          <cell r="P1988">
            <v>-21741720</v>
          </cell>
          <cell r="Q1988">
            <v>2407625</v>
          </cell>
          <cell r="R1988" t="str">
            <v>ahl</v>
          </cell>
          <cell r="S1988" t="str">
            <v>JUNE</v>
          </cell>
        </row>
        <row r="1989">
          <cell r="A1989">
            <v>1671</v>
          </cell>
          <cell r="B1989">
            <v>756</v>
          </cell>
          <cell r="C1989" t="str">
            <v>ENGRO</v>
          </cell>
          <cell r="D1989">
            <v>39604</v>
          </cell>
          <cell r="E1989">
            <v>39608</v>
          </cell>
          <cell r="F1989" t="str">
            <v>s</v>
          </cell>
          <cell r="G1989">
            <v>-100000</v>
          </cell>
          <cell r="H1989">
            <v>308.99574000000001</v>
          </cell>
          <cell r="I1989">
            <v>-30899574</v>
          </cell>
          <cell r="J1989">
            <v>0</v>
          </cell>
          <cell r="K1989">
            <v>-30899574</v>
          </cell>
          <cell r="L1989">
            <v>0</v>
          </cell>
          <cell r="M1989">
            <v>61798.9</v>
          </cell>
          <cell r="N1989">
            <v>308.99574000000001</v>
          </cell>
          <cell r="O1989">
            <v>-30899574</v>
          </cell>
          <cell r="P1989">
            <v>-29826458.09</v>
          </cell>
          <cell r="Q1989">
            <v>1073115.9100000001</v>
          </cell>
          <cell r="R1989" t="str">
            <v>ahl</v>
          </cell>
          <cell r="S1989" t="str">
            <v>JUNE</v>
          </cell>
        </row>
        <row r="1990">
          <cell r="A1990">
            <v>1672</v>
          </cell>
          <cell r="B1990">
            <v>819</v>
          </cell>
          <cell r="C1990" t="str">
            <v>psmc</v>
          </cell>
          <cell r="D1990">
            <v>39622</v>
          </cell>
          <cell r="E1990">
            <v>39624</v>
          </cell>
          <cell r="F1990" t="str">
            <v>p</v>
          </cell>
          <cell r="G1990">
            <v>200000</v>
          </cell>
          <cell r="H1990">
            <v>114.95</v>
          </cell>
          <cell r="I1990">
            <v>22990000</v>
          </cell>
          <cell r="J1990">
            <v>4598</v>
          </cell>
          <cell r="K1990">
            <v>22994598</v>
          </cell>
          <cell r="L1990">
            <v>0</v>
          </cell>
          <cell r="M1990">
            <v>45980</v>
          </cell>
          <cell r="N1990">
            <v>115.20289</v>
          </cell>
          <cell r="O1990">
            <v>23040578</v>
          </cell>
          <cell r="P1990">
            <v>23040578</v>
          </cell>
          <cell r="Q1990">
            <v>0</v>
          </cell>
          <cell r="R1990" t="str">
            <v>AHL</v>
          </cell>
          <cell r="S1990" t="str">
            <v>June</v>
          </cell>
        </row>
        <row r="1991">
          <cell r="A1991">
            <v>1673</v>
          </cell>
          <cell r="B1991">
            <v>833</v>
          </cell>
          <cell r="C1991" t="str">
            <v>pol</v>
          </cell>
          <cell r="D1991">
            <v>39623</v>
          </cell>
          <cell r="E1991">
            <v>39625</v>
          </cell>
          <cell r="F1991" t="str">
            <v>p</v>
          </cell>
          <cell r="G1991">
            <v>150000</v>
          </cell>
          <cell r="H1991">
            <v>353.5</v>
          </cell>
          <cell r="I1991">
            <v>53025000</v>
          </cell>
          <cell r="J1991">
            <v>10605</v>
          </cell>
          <cell r="K1991">
            <v>53035605</v>
          </cell>
          <cell r="L1991">
            <v>0</v>
          </cell>
          <cell r="M1991">
            <v>53025</v>
          </cell>
          <cell r="N1991">
            <v>353.92419999999998</v>
          </cell>
          <cell r="O1991">
            <v>53088630</v>
          </cell>
          <cell r="P1991">
            <v>53088630</v>
          </cell>
          <cell r="Q1991">
            <v>0</v>
          </cell>
          <cell r="R1991" t="str">
            <v>moti</v>
          </cell>
          <cell r="S1991" t="str">
            <v>June</v>
          </cell>
          <cell r="T1991" t="str">
            <v>DIRECT</v>
          </cell>
        </row>
        <row r="1992">
          <cell r="A1992">
            <v>1674</v>
          </cell>
          <cell r="B1992">
            <v>830</v>
          </cell>
          <cell r="C1992" t="str">
            <v>akbl</v>
          </cell>
          <cell r="D1992">
            <v>39623</v>
          </cell>
          <cell r="E1992">
            <v>39625</v>
          </cell>
          <cell r="F1992" t="str">
            <v>p</v>
          </cell>
          <cell r="G1992">
            <v>1000000</v>
          </cell>
          <cell r="H1992">
            <v>34.5</v>
          </cell>
          <cell r="I1992">
            <v>34500000</v>
          </cell>
          <cell r="J1992">
            <v>6900</v>
          </cell>
          <cell r="K1992">
            <v>34506900</v>
          </cell>
          <cell r="L1992">
            <v>0</v>
          </cell>
          <cell r="M1992">
            <v>69000</v>
          </cell>
          <cell r="N1992">
            <v>34.575899999999997</v>
          </cell>
          <cell r="O1992">
            <v>34575900</v>
          </cell>
          <cell r="P1992">
            <v>34575900</v>
          </cell>
          <cell r="Q1992">
            <v>0</v>
          </cell>
          <cell r="R1992" t="str">
            <v>ahl</v>
          </cell>
          <cell r="S1992" t="str">
            <v>June</v>
          </cell>
          <cell r="T1992" t="str">
            <v>DIRECT</v>
          </cell>
        </row>
        <row r="1993">
          <cell r="A1993">
            <v>1675</v>
          </cell>
          <cell r="B1993">
            <v>831</v>
          </cell>
          <cell r="C1993" t="str">
            <v>ahl</v>
          </cell>
          <cell r="D1993">
            <v>39623</v>
          </cell>
          <cell r="E1993">
            <v>39625</v>
          </cell>
          <cell r="F1993" t="str">
            <v>p</v>
          </cell>
          <cell r="G1993">
            <v>1350000</v>
          </cell>
          <cell r="H1993">
            <v>216.33357407407408</v>
          </cell>
          <cell r="I1993">
            <v>292050325</v>
          </cell>
          <cell r="J1993">
            <v>58410.065000000002</v>
          </cell>
          <cell r="K1993">
            <v>292108735.065</v>
          </cell>
          <cell r="L1993">
            <v>0</v>
          </cell>
          <cell r="M1993">
            <v>584100.65</v>
          </cell>
          <cell r="N1993">
            <v>216.80950793703701</v>
          </cell>
          <cell r="O1993">
            <v>292692835.71499997</v>
          </cell>
          <cell r="P1993">
            <v>292692835.71499997</v>
          </cell>
          <cell r="Q1993">
            <v>0</v>
          </cell>
          <cell r="R1993" t="str">
            <v>ahl</v>
          </cell>
          <cell r="S1993" t="str">
            <v>June</v>
          </cell>
        </row>
        <row r="1994">
          <cell r="A1994">
            <v>1676</v>
          </cell>
          <cell r="B1994">
            <v>832</v>
          </cell>
          <cell r="C1994" t="str">
            <v>ibfl</v>
          </cell>
          <cell r="D1994">
            <v>39623</v>
          </cell>
          <cell r="E1994">
            <v>39625</v>
          </cell>
          <cell r="F1994" t="str">
            <v>p</v>
          </cell>
          <cell r="G1994">
            <v>100000</v>
          </cell>
          <cell r="H1994">
            <v>50.737650000000002</v>
          </cell>
          <cell r="I1994">
            <v>5073765</v>
          </cell>
          <cell r="J1994">
            <v>1014.753</v>
          </cell>
          <cell r="K1994">
            <v>5074779.7529999996</v>
          </cell>
          <cell r="L1994">
            <v>0</v>
          </cell>
          <cell r="M1994">
            <v>10147.450000000001</v>
          </cell>
          <cell r="N1994">
            <v>50.849272029999995</v>
          </cell>
          <cell r="O1994">
            <v>5084927.2029999997</v>
          </cell>
          <cell r="P1994">
            <v>5084927.2029999997</v>
          </cell>
          <cell r="Q1994">
            <v>0</v>
          </cell>
          <cell r="R1994" t="str">
            <v>ahl</v>
          </cell>
          <cell r="S1994" t="str">
            <v>June</v>
          </cell>
        </row>
        <row r="1995">
          <cell r="A1995">
            <v>1677</v>
          </cell>
          <cell r="B1995">
            <v>838</v>
          </cell>
          <cell r="C1995" t="str">
            <v>ahl</v>
          </cell>
          <cell r="D1995">
            <v>39624</v>
          </cell>
          <cell r="E1995">
            <v>39595</v>
          </cell>
          <cell r="F1995" t="str">
            <v>s</v>
          </cell>
          <cell r="G1995">
            <v>-1350000</v>
          </cell>
          <cell r="H1995">
            <v>243.50248148148148</v>
          </cell>
          <cell r="I1995">
            <v>-328728350</v>
          </cell>
          <cell r="J1995">
            <v>0</v>
          </cell>
          <cell r="K1995">
            <v>-328728350</v>
          </cell>
          <cell r="L1995">
            <v>0</v>
          </cell>
          <cell r="M1995">
            <v>657456.5</v>
          </cell>
          <cell r="N1995">
            <v>243.50248148148148</v>
          </cell>
          <cell r="O1995">
            <v>-328728350</v>
          </cell>
          <cell r="P1995">
            <v>-292692835.70999998</v>
          </cell>
          <cell r="Q1995">
            <v>36035514.290000021</v>
          </cell>
          <cell r="R1995" t="str">
            <v>ahl</v>
          </cell>
          <cell r="S1995" t="str">
            <v>JUNE</v>
          </cell>
        </row>
        <row r="1996">
          <cell r="A1996">
            <v>1678</v>
          </cell>
          <cell r="B1996">
            <v>837</v>
          </cell>
          <cell r="C1996" t="str">
            <v>wct</v>
          </cell>
          <cell r="D1996">
            <v>39624</v>
          </cell>
          <cell r="E1996">
            <v>39595</v>
          </cell>
          <cell r="F1996" t="str">
            <v>s</v>
          </cell>
          <cell r="G1996">
            <v>-1254000</v>
          </cell>
          <cell r="H1996">
            <v>13.45</v>
          </cell>
          <cell r="I1996">
            <v>-16866300</v>
          </cell>
          <cell r="J1996">
            <v>0</v>
          </cell>
          <cell r="K1996">
            <v>-16866300</v>
          </cell>
          <cell r="L1996">
            <v>0</v>
          </cell>
          <cell r="M1996">
            <v>62700</v>
          </cell>
          <cell r="N1996">
            <v>13.45</v>
          </cell>
          <cell r="O1996">
            <v>-16866300</v>
          </cell>
          <cell r="P1996">
            <v>-21425342.399999999</v>
          </cell>
          <cell r="Q1996">
            <v>-4559042.3999999985</v>
          </cell>
          <cell r="R1996" t="str">
            <v>ahl</v>
          </cell>
          <cell r="S1996" t="str">
            <v>JUNE</v>
          </cell>
        </row>
        <row r="1997">
          <cell r="A1997">
            <v>1679</v>
          </cell>
          <cell r="B1997">
            <v>835</v>
          </cell>
          <cell r="C1997" t="str">
            <v>pol</v>
          </cell>
          <cell r="D1997">
            <v>39624</v>
          </cell>
          <cell r="E1997">
            <v>39595</v>
          </cell>
          <cell r="F1997" t="str">
            <v>s</v>
          </cell>
          <cell r="G1997">
            <v>-150000</v>
          </cell>
          <cell r="H1997">
            <v>377.24666666666667</v>
          </cell>
          <cell r="I1997">
            <v>-56587000</v>
          </cell>
          <cell r="J1997">
            <v>0</v>
          </cell>
          <cell r="K1997">
            <v>-56587000</v>
          </cell>
          <cell r="L1997">
            <v>0</v>
          </cell>
          <cell r="M1997">
            <v>113173.8</v>
          </cell>
          <cell r="N1997">
            <v>377.24666666666667</v>
          </cell>
          <cell r="O1997">
            <v>-56587000</v>
          </cell>
          <cell r="P1997">
            <v>-53415450</v>
          </cell>
          <cell r="Q1997">
            <v>3171550</v>
          </cell>
          <cell r="R1997" t="str">
            <v>ahl</v>
          </cell>
          <cell r="S1997" t="str">
            <v>JUNE</v>
          </cell>
        </row>
        <row r="1998">
          <cell r="A1998">
            <v>1680</v>
          </cell>
          <cell r="B1998">
            <v>835</v>
          </cell>
          <cell r="C1998" t="str">
            <v>trg</v>
          </cell>
          <cell r="D1998">
            <v>39624</v>
          </cell>
          <cell r="E1998">
            <v>39595</v>
          </cell>
          <cell r="F1998" t="str">
            <v>s</v>
          </cell>
          <cell r="G1998">
            <v>-200000</v>
          </cell>
          <cell r="H1998">
            <v>6.45</v>
          </cell>
          <cell r="I1998">
            <v>-1290000</v>
          </cell>
          <cell r="J1998">
            <v>0</v>
          </cell>
          <cell r="K1998">
            <v>-1290000</v>
          </cell>
          <cell r="L1998">
            <v>0</v>
          </cell>
          <cell r="M1998">
            <v>10000</v>
          </cell>
          <cell r="N1998">
            <v>6.45</v>
          </cell>
          <cell r="O1998">
            <v>-1290000</v>
          </cell>
          <cell r="P1998">
            <v>-2029240</v>
          </cell>
          <cell r="Q1998">
            <v>-739240</v>
          </cell>
          <cell r="R1998" t="str">
            <v>ahl</v>
          </cell>
          <cell r="S1998" t="str">
            <v>JUNE</v>
          </cell>
        </row>
        <row r="1999">
          <cell r="A1999">
            <v>1681</v>
          </cell>
          <cell r="B1999">
            <v>847</v>
          </cell>
          <cell r="C1999" t="str">
            <v>DGKC</v>
          </cell>
          <cell r="D1999">
            <v>39624</v>
          </cell>
          <cell r="E1999">
            <v>39595</v>
          </cell>
          <cell r="F1999" t="str">
            <v>p</v>
          </cell>
          <cell r="G1999">
            <v>500000</v>
          </cell>
          <cell r="H1999">
            <v>62.6</v>
          </cell>
          <cell r="I1999">
            <v>31300000</v>
          </cell>
          <cell r="J1999">
            <v>6260</v>
          </cell>
          <cell r="K1999">
            <v>31306260</v>
          </cell>
          <cell r="L1999">
            <v>0</v>
          </cell>
          <cell r="M1999">
            <v>31000</v>
          </cell>
          <cell r="N1999">
            <v>62.674520000000001</v>
          </cell>
          <cell r="O1999">
            <v>31337260</v>
          </cell>
          <cell r="P1999">
            <v>31337260</v>
          </cell>
          <cell r="Q1999">
            <v>0</v>
          </cell>
          <cell r="R1999" t="str">
            <v>djm</v>
          </cell>
          <cell r="S1999" t="str">
            <v>June</v>
          </cell>
          <cell r="T1999" t="str">
            <v>DIRECT</v>
          </cell>
        </row>
        <row r="2000">
          <cell r="A2000">
            <v>1682</v>
          </cell>
          <cell r="B2000">
            <v>848</v>
          </cell>
          <cell r="C2000" t="str">
            <v>UBL</v>
          </cell>
          <cell r="D2000">
            <v>39624</v>
          </cell>
          <cell r="E2000">
            <v>39595</v>
          </cell>
          <cell r="F2000" t="str">
            <v>p</v>
          </cell>
          <cell r="G2000">
            <v>200000</v>
          </cell>
          <cell r="H2000">
            <v>84</v>
          </cell>
          <cell r="I2000">
            <v>16800000</v>
          </cell>
          <cell r="J2000">
            <v>3360</v>
          </cell>
          <cell r="K2000">
            <v>16803360</v>
          </cell>
          <cell r="L2000">
            <v>0</v>
          </cell>
          <cell r="M2000">
            <v>16800</v>
          </cell>
          <cell r="N2000">
            <v>84.100800000000007</v>
          </cell>
          <cell r="O2000">
            <v>16820160</v>
          </cell>
          <cell r="P2000">
            <v>16820160</v>
          </cell>
          <cell r="Q2000">
            <v>0</v>
          </cell>
          <cell r="R2000" t="str">
            <v>djm</v>
          </cell>
          <cell r="S2000" t="str">
            <v>June</v>
          </cell>
          <cell r="T2000" t="str">
            <v>DIRECT</v>
          </cell>
        </row>
        <row r="2001">
          <cell r="A2001">
            <v>1683</v>
          </cell>
          <cell r="B2001">
            <v>852</v>
          </cell>
          <cell r="C2001" t="str">
            <v>trg</v>
          </cell>
          <cell r="D2001">
            <v>39625</v>
          </cell>
          <cell r="E2001">
            <v>39629</v>
          </cell>
          <cell r="F2001" t="str">
            <v>s</v>
          </cell>
          <cell r="G2001">
            <v>-1800000</v>
          </cell>
          <cell r="H2001">
            <v>6.37</v>
          </cell>
          <cell r="I2001">
            <v>-11466000</v>
          </cell>
          <cell r="J2001">
            <v>0</v>
          </cell>
          <cell r="K2001">
            <v>-11466000</v>
          </cell>
          <cell r="L2001">
            <v>0</v>
          </cell>
          <cell r="M2001">
            <v>90000</v>
          </cell>
          <cell r="N2001">
            <v>6.37</v>
          </cell>
          <cell r="O2001">
            <v>-11466000</v>
          </cell>
          <cell r="P2001">
            <v>-18263227.690000001</v>
          </cell>
          <cell r="Q2001">
            <v>-6797227.6900000013</v>
          </cell>
          <cell r="R2001" t="str">
            <v>ahl</v>
          </cell>
          <cell r="S2001" t="str">
            <v>JUNE</v>
          </cell>
        </row>
        <row r="2002">
          <cell r="A2002">
            <v>1684</v>
          </cell>
          <cell r="B2002">
            <v>853</v>
          </cell>
          <cell r="C2002" t="str">
            <v>ATRL</v>
          </cell>
          <cell r="D2002">
            <v>39625</v>
          </cell>
          <cell r="E2002">
            <v>39629</v>
          </cell>
          <cell r="F2002" t="str">
            <v>s</v>
          </cell>
          <cell r="G2002">
            <v>-200000</v>
          </cell>
          <cell r="H2002">
            <v>260.78724999999997</v>
          </cell>
          <cell r="I2002">
            <v>-52157450</v>
          </cell>
          <cell r="J2002">
            <v>0</v>
          </cell>
          <cell r="K2002">
            <v>-52157450</v>
          </cell>
          <cell r="L2002">
            <v>0</v>
          </cell>
          <cell r="M2002">
            <v>52157.45</v>
          </cell>
          <cell r="N2002">
            <v>260.78724999999997</v>
          </cell>
          <cell r="O2002">
            <v>-52157450</v>
          </cell>
          <cell r="P2002">
            <v>-43006988.799999997</v>
          </cell>
          <cell r="Q2002">
            <v>9150461.200000003</v>
          </cell>
          <cell r="R2002" t="str">
            <v>ahl</v>
          </cell>
          <cell r="S2002" t="str">
            <v>JUNE</v>
          </cell>
        </row>
        <row r="2003">
          <cell r="A2003">
            <v>1685</v>
          </cell>
          <cell r="B2003">
            <v>848</v>
          </cell>
          <cell r="C2003" t="str">
            <v>POL</v>
          </cell>
          <cell r="D2003">
            <v>39646</v>
          </cell>
          <cell r="E2003">
            <v>39650</v>
          </cell>
          <cell r="F2003" t="str">
            <v>p</v>
          </cell>
          <cell r="G2003">
            <v>200000</v>
          </cell>
          <cell r="H2003">
            <v>284.29000000000002</v>
          </cell>
          <cell r="I2003">
            <v>56858000</v>
          </cell>
          <cell r="J2003">
            <v>11371.6</v>
          </cell>
          <cell r="K2003">
            <v>56869371.600000001</v>
          </cell>
          <cell r="L2003">
            <v>0</v>
          </cell>
          <cell r="M2003">
            <v>113700</v>
          </cell>
          <cell r="N2003">
            <v>284.91535800000003</v>
          </cell>
          <cell r="O2003">
            <v>56983071.600000001</v>
          </cell>
          <cell r="P2003">
            <v>56983071.600000001</v>
          </cell>
          <cell r="Q2003">
            <v>0</v>
          </cell>
          <cell r="R2003" t="str">
            <v>AHL</v>
          </cell>
          <cell r="S2003" t="str">
            <v>June</v>
          </cell>
        </row>
        <row r="2004">
          <cell r="A2004">
            <v>1686</v>
          </cell>
          <cell r="B2004">
            <v>874</v>
          </cell>
          <cell r="C2004" t="str">
            <v>PSO</v>
          </cell>
          <cell r="D2004">
            <v>39646</v>
          </cell>
          <cell r="E2004">
            <v>39650</v>
          </cell>
          <cell r="F2004" t="str">
            <v>p</v>
          </cell>
          <cell r="G2004">
            <v>100000</v>
          </cell>
          <cell r="H2004">
            <v>362.99619000000001</v>
          </cell>
          <cell r="I2004">
            <v>36299619</v>
          </cell>
          <cell r="J2004">
            <v>7259.9238000000005</v>
          </cell>
          <cell r="K2004">
            <v>36306878.923799999</v>
          </cell>
          <cell r="L2004">
            <v>0</v>
          </cell>
          <cell r="M2004">
            <v>72599.23</v>
          </cell>
          <cell r="N2004">
            <v>363.79478153799994</v>
          </cell>
          <cell r="O2004">
            <v>36379478.153799996</v>
          </cell>
          <cell r="P2004">
            <v>36379478.153799996</v>
          </cell>
          <cell r="Q2004">
            <v>0</v>
          </cell>
          <cell r="R2004" t="str">
            <v>AHL</v>
          </cell>
          <cell r="S2004" t="str">
            <v>June</v>
          </cell>
        </row>
        <row r="2005">
          <cell r="A2005">
            <v>1687</v>
          </cell>
          <cell r="B2005">
            <v>875</v>
          </cell>
          <cell r="C2005" t="str">
            <v>OGDC</v>
          </cell>
          <cell r="D2005">
            <v>39646</v>
          </cell>
          <cell r="E2005">
            <v>39650</v>
          </cell>
          <cell r="F2005" t="str">
            <v>p</v>
          </cell>
          <cell r="G2005">
            <v>200000</v>
          </cell>
          <cell r="H2005">
            <v>102.65514</v>
          </cell>
          <cell r="I2005">
            <v>20531028</v>
          </cell>
          <cell r="J2005">
            <v>4106.2056000000002</v>
          </cell>
          <cell r="K2005">
            <v>20535134.205600001</v>
          </cell>
          <cell r="L2005">
            <v>0</v>
          </cell>
          <cell r="M2005">
            <v>41062.03</v>
          </cell>
          <cell r="N2005">
            <v>102.88098117800001</v>
          </cell>
          <cell r="O2005">
            <v>20576196.235600002</v>
          </cell>
          <cell r="P2005">
            <v>20576196.235600002</v>
          </cell>
          <cell r="Q2005">
            <v>0</v>
          </cell>
          <cell r="R2005" t="str">
            <v>AHL</v>
          </cell>
          <cell r="S2005" t="str">
            <v>June</v>
          </cell>
        </row>
        <row r="2006">
          <cell r="A2006">
            <v>1688</v>
          </cell>
          <cell r="B2006">
            <v>875</v>
          </cell>
          <cell r="C2006" t="str">
            <v>AKBL</v>
          </cell>
          <cell r="D2006">
            <v>39646</v>
          </cell>
          <cell r="E2006">
            <v>39650</v>
          </cell>
          <cell r="F2006" t="str">
            <v>p</v>
          </cell>
          <cell r="G2006">
            <v>1042500</v>
          </cell>
          <cell r="H2006">
            <v>30.86</v>
          </cell>
          <cell r="I2006">
            <v>32171550</v>
          </cell>
          <cell r="J2006">
            <v>6434.31</v>
          </cell>
          <cell r="K2006">
            <v>32177984.309999999</v>
          </cell>
          <cell r="L2006">
            <v>0</v>
          </cell>
          <cell r="M2006">
            <v>64229.7</v>
          </cell>
          <cell r="N2006">
            <v>30.927783223021581</v>
          </cell>
          <cell r="O2006">
            <v>32242214.009999998</v>
          </cell>
          <cell r="P2006">
            <v>32242214.009999998</v>
          </cell>
          <cell r="Q2006">
            <v>0</v>
          </cell>
          <cell r="R2006" t="str">
            <v>AHL</v>
          </cell>
          <cell r="S2006" t="str">
            <v>June</v>
          </cell>
        </row>
        <row r="2007">
          <cell r="A2007">
            <v>1689</v>
          </cell>
          <cell r="B2007">
            <v>879</v>
          </cell>
          <cell r="C2007" t="str">
            <v>pso</v>
          </cell>
          <cell r="D2007">
            <v>39651</v>
          </cell>
          <cell r="E2007">
            <v>39653</v>
          </cell>
          <cell r="F2007" t="str">
            <v>s</v>
          </cell>
          <cell r="G2007">
            <v>-100000</v>
          </cell>
          <cell r="H2007">
            <v>418.12358999999998</v>
          </cell>
          <cell r="I2007">
            <v>-41812359</v>
          </cell>
          <cell r="J2007">
            <v>0</v>
          </cell>
          <cell r="K2007">
            <v>-41812359</v>
          </cell>
          <cell r="L2007">
            <v>0</v>
          </cell>
          <cell r="M2007">
            <v>83624.679999999993</v>
          </cell>
          <cell r="N2007">
            <v>418.12358999999998</v>
          </cell>
          <cell r="O2007">
            <v>-41812359</v>
          </cell>
          <cell r="P2007">
            <v>-39931460</v>
          </cell>
          <cell r="Q2007">
            <v>1880899</v>
          </cell>
          <cell r="R2007" t="str">
            <v>AHL</v>
          </cell>
          <cell r="S2007" t="str">
            <v>JUNE</v>
          </cell>
        </row>
        <row r="2008">
          <cell r="A2008">
            <v>1690</v>
          </cell>
          <cell r="B2008">
            <v>880</v>
          </cell>
          <cell r="C2008" t="str">
            <v>ogdc</v>
          </cell>
          <cell r="D2008">
            <v>39651</v>
          </cell>
          <cell r="E2008">
            <v>39653</v>
          </cell>
          <cell r="F2008" t="str">
            <v>s</v>
          </cell>
          <cell r="G2008">
            <v>-200000</v>
          </cell>
          <cell r="H2008">
            <v>115.47125</v>
          </cell>
          <cell r="I2008">
            <v>-23094250</v>
          </cell>
          <cell r="J2008">
            <v>0</v>
          </cell>
          <cell r="K2008">
            <v>-23094250</v>
          </cell>
          <cell r="L2008">
            <v>0</v>
          </cell>
          <cell r="M2008">
            <v>46188.5</v>
          </cell>
          <cell r="N2008">
            <v>115.47125</v>
          </cell>
          <cell r="O2008">
            <v>-23094250</v>
          </cell>
          <cell r="P2008">
            <v>-20576196.239999998</v>
          </cell>
          <cell r="Q2008">
            <v>2518053.7600000016</v>
          </cell>
          <cell r="R2008" t="str">
            <v>AHL</v>
          </cell>
          <cell r="S2008" t="str">
            <v>JUNE</v>
          </cell>
        </row>
        <row r="2009">
          <cell r="A2009">
            <v>1691</v>
          </cell>
          <cell r="B2009">
            <v>881</v>
          </cell>
          <cell r="C2009" t="str">
            <v>AHI</v>
          </cell>
          <cell r="D2009">
            <v>39651</v>
          </cell>
          <cell r="E2009">
            <v>39653</v>
          </cell>
          <cell r="F2009" t="str">
            <v>p</v>
          </cell>
          <cell r="G2009">
            <v>0</v>
          </cell>
          <cell r="H2009" t="e">
            <v>#DIV/0!</v>
          </cell>
          <cell r="I2009">
            <v>225000000</v>
          </cell>
          <cell r="J2009">
            <v>0</v>
          </cell>
          <cell r="K2009">
            <v>225000000</v>
          </cell>
          <cell r="L2009">
            <v>0</v>
          </cell>
          <cell r="M2009">
            <v>0</v>
          </cell>
          <cell r="N2009" t="e">
            <v>#DIV/0!</v>
          </cell>
          <cell r="O2009">
            <v>225000000</v>
          </cell>
          <cell r="P2009">
            <v>225000000</v>
          </cell>
          <cell r="Q2009">
            <v>0</v>
          </cell>
          <cell r="R2009" t="str">
            <v>AHL</v>
          </cell>
          <cell r="S2009" t="str">
            <v>June</v>
          </cell>
        </row>
        <row r="2010">
          <cell r="A2010">
            <v>1692</v>
          </cell>
          <cell r="B2010">
            <v>882</v>
          </cell>
          <cell r="C2010" t="str">
            <v>ffc</v>
          </cell>
          <cell r="D2010">
            <v>39659</v>
          </cell>
          <cell r="E2010">
            <v>39661</v>
          </cell>
          <cell r="F2010" t="str">
            <v>p</v>
          </cell>
          <cell r="G2010">
            <v>100000</v>
          </cell>
          <cell r="H2010">
            <v>128.26778999999999</v>
          </cell>
          <cell r="I2010">
            <v>12826779</v>
          </cell>
          <cell r="J2010">
            <v>2565.3558000000003</v>
          </cell>
          <cell r="K2010">
            <v>12829344.355799999</v>
          </cell>
          <cell r="L2010">
            <v>0</v>
          </cell>
          <cell r="M2010">
            <v>25653.43</v>
          </cell>
          <cell r="N2010">
            <v>128.54997785799998</v>
          </cell>
          <cell r="O2010">
            <v>12854997.785799999</v>
          </cell>
          <cell r="P2010">
            <v>12854997.785799999</v>
          </cell>
          <cell r="Q2010">
            <v>0</v>
          </cell>
          <cell r="R2010" t="str">
            <v>AHL</v>
          </cell>
          <cell r="S2010" t="str">
            <v>June</v>
          </cell>
        </row>
        <row r="2011">
          <cell r="A2011">
            <v>1693</v>
          </cell>
          <cell r="B2011">
            <v>880</v>
          </cell>
          <cell r="C2011" t="str">
            <v>FFC</v>
          </cell>
          <cell r="D2011">
            <v>39651</v>
          </cell>
          <cell r="E2011">
            <v>39653</v>
          </cell>
          <cell r="F2011" t="str">
            <v>s</v>
          </cell>
          <cell r="G2011">
            <v>-45400</v>
          </cell>
          <cell r="H2011">
            <v>129</v>
          </cell>
          <cell r="I2011">
            <v>-5856600</v>
          </cell>
          <cell r="J2011">
            <v>0</v>
          </cell>
          <cell r="K2011">
            <v>-5856600</v>
          </cell>
          <cell r="L2011">
            <v>0</v>
          </cell>
          <cell r="M2011">
            <v>11713</v>
          </cell>
          <cell r="N2011">
            <v>129</v>
          </cell>
          <cell r="O2011">
            <v>-5856600</v>
          </cell>
          <cell r="P2011">
            <v>-5836170.0000000009</v>
          </cell>
          <cell r="Q2011">
            <v>20429.999999999069</v>
          </cell>
          <cell r="R2011" t="str">
            <v>AHL</v>
          </cell>
          <cell r="S2011" t="str">
            <v>JUNE</v>
          </cell>
        </row>
        <row r="2012">
          <cell r="A2012">
            <v>1694</v>
          </cell>
          <cell r="C2012" t="str">
            <v>AHI</v>
          </cell>
          <cell r="D2012">
            <v>39662</v>
          </cell>
          <cell r="E2012">
            <v>39662</v>
          </cell>
          <cell r="F2012" t="str">
            <v>p</v>
          </cell>
          <cell r="G2012">
            <v>0</v>
          </cell>
          <cell r="H2012" t="e">
            <v>#DIV/0!</v>
          </cell>
          <cell r="I2012">
            <v>-23078250</v>
          </cell>
          <cell r="J2012">
            <v>0</v>
          </cell>
          <cell r="K2012">
            <v>-23078250</v>
          </cell>
          <cell r="L2012">
            <v>0</v>
          </cell>
          <cell r="M2012">
            <v>0</v>
          </cell>
          <cell r="N2012" t="e">
            <v>#DIV/0!</v>
          </cell>
          <cell r="O2012">
            <v>-23078250</v>
          </cell>
          <cell r="P2012">
            <v>-23078250</v>
          </cell>
          <cell r="Q2012">
            <v>0</v>
          </cell>
          <cell r="R2012" t="str">
            <v>AHL</v>
          </cell>
          <cell r="S2012" t="str">
            <v>June</v>
          </cell>
          <cell r="T2012" t="str">
            <v>unsuccesful apllication(225000000-201921750accepted)</v>
          </cell>
        </row>
        <row r="2013">
          <cell r="A2013">
            <v>1695</v>
          </cell>
          <cell r="B2013">
            <v>887</v>
          </cell>
          <cell r="C2013" t="str">
            <v>LUCK</v>
          </cell>
          <cell r="D2013">
            <v>39685</v>
          </cell>
          <cell r="E2013">
            <v>39687</v>
          </cell>
          <cell r="F2013" t="str">
            <v>p</v>
          </cell>
          <cell r="G2013">
            <v>100000</v>
          </cell>
          <cell r="H2013">
            <v>67.348929999999996</v>
          </cell>
          <cell r="I2013">
            <v>6734893</v>
          </cell>
          <cell r="J2013">
            <v>1346.9786000000001</v>
          </cell>
          <cell r="K2013">
            <v>6736239.9786</v>
          </cell>
          <cell r="L2013">
            <v>0</v>
          </cell>
          <cell r="M2013">
            <v>13469.13</v>
          </cell>
          <cell r="N2013">
            <v>67.497091085999998</v>
          </cell>
          <cell r="O2013">
            <v>6749709.1085999999</v>
          </cell>
          <cell r="P2013">
            <v>6749709.1085999999</v>
          </cell>
          <cell r="Q2013">
            <v>0</v>
          </cell>
          <cell r="R2013" t="str">
            <v>AHL</v>
          </cell>
          <cell r="S2013" t="str">
            <v>AUG</v>
          </cell>
        </row>
        <row r="2014">
          <cell r="A2014">
            <v>1696</v>
          </cell>
          <cell r="C2014" t="str">
            <v>AHI</v>
          </cell>
          <cell r="D2014">
            <v>39685</v>
          </cell>
          <cell r="E2014">
            <v>39687</v>
          </cell>
          <cell r="F2014" t="str">
            <v>p</v>
          </cell>
          <cell r="G2014">
            <v>50000</v>
          </cell>
          <cell r="H2014">
            <v>109.48302</v>
          </cell>
          <cell r="I2014">
            <v>5474151</v>
          </cell>
          <cell r="J2014">
            <v>1094.8302000000001</v>
          </cell>
          <cell r="K2014">
            <v>5475245.8301999997</v>
          </cell>
          <cell r="L2014">
            <v>0</v>
          </cell>
          <cell r="M2014">
            <v>10948.15</v>
          </cell>
          <cell r="N2014">
            <v>109.723879604</v>
          </cell>
          <cell r="O2014">
            <v>5486193.9802000001</v>
          </cell>
          <cell r="P2014">
            <v>5486193.9802000001</v>
          </cell>
          <cell r="Q2014">
            <v>0</v>
          </cell>
          <cell r="R2014" t="str">
            <v>AHL</v>
          </cell>
          <cell r="S2014" t="str">
            <v>AUG</v>
          </cell>
        </row>
        <row r="2015">
          <cell r="A2015">
            <v>1697</v>
          </cell>
          <cell r="B2015">
            <v>891</v>
          </cell>
          <cell r="C2015" t="str">
            <v>LUCK</v>
          </cell>
          <cell r="D2015">
            <v>39687</v>
          </cell>
          <cell r="E2015">
            <v>39689</v>
          </cell>
          <cell r="F2015" t="str">
            <v>p</v>
          </cell>
          <cell r="G2015">
            <v>100000</v>
          </cell>
          <cell r="H2015">
            <v>58.999299999999998</v>
          </cell>
          <cell r="I2015">
            <v>5899930</v>
          </cell>
          <cell r="J2015">
            <v>1179.9860000000001</v>
          </cell>
          <cell r="K2015">
            <v>5901109.9859999996</v>
          </cell>
          <cell r="L2015">
            <v>0</v>
          </cell>
          <cell r="M2015">
            <v>11799.4</v>
          </cell>
          <cell r="N2015">
            <v>59.129093859999998</v>
          </cell>
          <cell r="O2015">
            <v>5912909.3859999999</v>
          </cell>
          <cell r="P2015">
            <v>5912909.3859999999</v>
          </cell>
          <cell r="Q2015">
            <v>0</v>
          </cell>
          <cell r="R2015" t="str">
            <v>AHL</v>
          </cell>
          <cell r="S2015" t="str">
            <v>AUG</v>
          </cell>
        </row>
        <row r="2016">
          <cell r="A2016">
            <v>1698</v>
          </cell>
          <cell r="B2016">
            <v>852</v>
          </cell>
          <cell r="C2016" t="str">
            <v>AHI</v>
          </cell>
          <cell r="D2016">
            <v>39688</v>
          </cell>
          <cell r="E2016">
            <v>39692</v>
          </cell>
          <cell r="F2016" t="str">
            <v>s</v>
          </cell>
          <cell r="G2016">
            <v>-1615374</v>
          </cell>
          <cell r="H2016">
            <v>127</v>
          </cell>
          <cell r="I2016">
            <v>-205152498</v>
          </cell>
          <cell r="J2016">
            <v>0</v>
          </cell>
          <cell r="K2016">
            <v>-205152498</v>
          </cell>
          <cell r="L2016">
            <v>0</v>
          </cell>
          <cell r="M2016">
            <v>0</v>
          </cell>
          <cell r="N2016">
            <v>127</v>
          </cell>
          <cell r="O2016">
            <v>-205152498</v>
          </cell>
          <cell r="P2016">
            <v>-201921750</v>
          </cell>
          <cell r="Q2016">
            <v>3230748</v>
          </cell>
          <cell r="R2016" t="str">
            <v>ahl</v>
          </cell>
          <cell r="S2016" t="str">
            <v>aug</v>
          </cell>
        </row>
        <row r="2017">
          <cell r="A2017">
            <v>1699</v>
          </cell>
          <cell r="B2017">
            <v>852</v>
          </cell>
          <cell r="C2017" t="str">
            <v>AHI</v>
          </cell>
          <cell r="D2017">
            <v>39688</v>
          </cell>
          <cell r="E2017">
            <v>39692</v>
          </cell>
          <cell r="F2017" t="str">
            <v>s</v>
          </cell>
          <cell r="G2017">
            <v>-1615374</v>
          </cell>
          <cell r="H2017">
            <v>127</v>
          </cell>
          <cell r="I2017">
            <v>-205152498</v>
          </cell>
          <cell r="J2017">
            <v>0</v>
          </cell>
          <cell r="K2017">
            <v>-205152498</v>
          </cell>
          <cell r="L2017">
            <v>0</v>
          </cell>
          <cell r="M2017">
            <v>0</v>
          </cell>
          <cell r="N2017">
            <v>127</v>
          </cell>
          <cell r="O2017">
            <v>-205152498</v>
          </cell>
          <cell r="P2017">
            <v>-201921750</v>
          </cell>
          <cell r="Q2017">
            <v>3230748</v>
          </cell>
          <cell r="R2017" t="str">
            <v>ahl</v>
          </cell>
          <cell r="S2017" t="str">
            <v>aug</v>
          </cell>
        </row>
        <row r="2018">
          <cell r="A2018">
            <v>1700</v>
          </cell>
          <cell r="B2018">
            <v>894</v>
          </cell>
          <cell r="C2018" t="str">
            <v>AACIL</v>
          </cell>
          <cell r="D2018">
            <v>39687</v>
          </cell>
          <cell r="E2018">
            <v>39689</v>
          </cell>
          <cell r="F2018" t="str">
            <v>p</v>
          </cell>
          <cell r="G2018">
            <v>14780025</v>
          </cell>
          <cell r="H2018">
            <v>6.1</v>
          </cell>
          <cell r="I2018">
            <v>90158152.5</v>
          </cell>
          <cell r="J2018">
            <v>18031.630499999999</v>
          </cell>
          <cell r="K2018">
            <v>90176184.130500004</v>
          </cell>
          <cell r="L2018">
            <v>0</v>
          </cell>
          <cell r="M2018">
            <v>739001.25</v>
          </cell>
          <cell r="N2018">
            <v>6.1512200000000004</v>
          </cell>
          <cell r="O2018">
            <v>90915185.380500004</v>
          </cell>
          <cell r="P2018">
            <v>90915185.380500004</v>
          </cell>
          <cell r="Q2018">
            <v>0</v>
          </cell>
          <cell r="R2018" t="str">
            <v>AHL</v>
          </cell>
          <cell r="S2018" t="str">
            <v>AUG</v>
          </cell>
        </row>
        <row r="2019">
          <cell r="C2019" t="str">
            <v>PCPF</v>
          </cell>
          <cell r="D2019">
            <v>40054</v>
          </cell>
          <cell r="E2019">
            <v>40054</v>
          </cell>
          <cell r="F2019" t="str">
            <v>p</v>
          </cell>
          <cell r="G2019">
            <v>198000</v>
          </cell>
          <cell r="J2019">
            <v>0</v>
          </cell>
          <cell r="K2019">
            <v>0</v>
          </cell>
          <cell r="L2019">
            <v>0</v>
          </cell>
          <cell r="N2019">
            <v>0</v>
          </cell>
          <cell r="O2019">
            <v>0</v>
          </cell>
          <cell r="P2019">
            <v>0</v>
          </cell>
          <cell r="Q2019">
            <v>0</v>
          </cell>
          <cell r="R2019" t="str">
            <v>Direct</v>
          </cell>
          <cell r="S2019" t="str">
            <v>FEB--09</v>
          </cell>
        </row>
        <row r="2020">
          <cell r="A2020">
            <v>1701</v>
          </cell>
          <cell r="B2020">
            <v>0</v>
          </cell>
          <cell r="C2020" t="str">
            <v>OGDC</v>
          </cell>
          <cell r="D2020">
            <v>39745</v>
          </cell>
          <cell r="E2020">
            <v>39745</v>
          </cell>
          <cell r="F2020" t="str">
            <v>S</v>
          </cell>
          <cell r="G2020">
            <v>0</v>
          </cell>
          <cell r="H2020" t="e">
            <v>#DIV/0!</v>
          </cell>
          <cell r="I2020">
            <v>-175000</v>
          </cell>
          <cell r="J2020">
            <v>0</v>
          </cell>
          <cell r="K2020">
            <v>0</v>
          </cell>
          <cell r="L2020">
            <v>0</v>
          </cell>
          <cell r="M2020">
            <v>0</v>
          </cell>
          <cell r="N2020" t="e">
            <v>#DIV/0!</v>
          </cell>
          <cell r="O2020">
            <v>0</v>
          </cell>
          <cell r="P2020">
            <v>-175000</v>
          </cell>
          <cell r="R2020" t="str">
            <v>DIVIDEND</v>
          </cell>
          <cell r="S2020" t="str">
            <v>OCT--08</v>
          </cell>
        </row>
        <row r="2021">
          <cell r="A2021">
            <v>1702</v>
          </cell>
          <cell r="B2021">
            <v>0</v>
          </cell>
          <cell r="C2021" t="str">
            <v>POL</v>
          </cell>
          <cell r="D2021">
            <v>39745</v>
          </cell>
          <cell r="E2021">
            <v>39745</v>
          </cell>
          <cell r="F2021" t="str">
            <v>S</v>
          </cell>
          <cell r="G2021">
            <v>80000</v>
          </cell>
          <cell r="H2021">
            <v>0</v>
          </cell>
          <cell r="I2021">
            <v>0</v>
          </cell>
          <cell r="J2021">
            <v>0</v>
          </cell>
          <cell r="K2021">
            <v>0</v>
          </cell>
          <cell r="L2021">
            <v>0</v>
          </cell>
          <cell r="M2021">
            <v>0</v>
          </cell>
          <cell r="N2021">
            <v>0</v>
          </cell>
          <cell r="O2021">
            <v>0</v>
          </cell>
          <cell r="P2021">
            <v>0</v>
          </cell>
          <cell r="R2021" t="str">
            <v>BONUS</v>
          </cell>
          <cell r="S2021" t="str">
            <v>OCT--08</v>
          </cell>
        </row>
        <row r="2022">
          <cell r="A2022">
            <v>1703</v>
          </cell>
          <cell r="B2022">
            <v>16</v>
          </cell>
          <cell r="C2022" t="str">
            <v>NBP</v>
          </cell>
          <cell r="D2022">
            <v>39853</v>
          </cell>
          <cell r="E2022">
            <v>39855</v>
          </cell>
          <cell r="F2022" t="str">
            <v>p</v>
          </cell>
          <cell r="G2022">
            <v>75000</v>
          </cell>
          <cell r="H2022">
            <v>66.406786666666662</v>
          </cell>
          <cell r="I2022">
            <v>4980509</v>
          </cell>
          <cell r="J2022">
            <v>996.10180000000003</v>
          </cell>
          <cell r="K2022">
            <v>4981505.1018000003</v>
          </cell>
          <cell r="L2022">
            <v>0</v>
          </cell>
          <cell r="M2022">
            <v>3750</v>
          </cell>
          <cell r="N2022">
            <v>66.470068024</v>
          </cell>
          <cell r="O2022">
            <v>4985255.1018000003</v>
          </cell>
          <cell r="P2022">
            <v>4985255.1018000003</v>
          </cell>
          <cell r="Q2022">
            <v>0</v>
          </cell>
          <cell r="R2022" t="str">
            <v>AHL</v>
          </cell>
          <cell r="S2022" t="str">
            <v>FEB--09</v>
          </cell>
        </row>
        <row r="2023">
          <cell r="A2023">
            <v>1704</v>
          </cell>
          <cell r="B2023">
            <v>17</v>
          </cell>
          <cell r="C2023" t="str">
            <v>MCB</v>
          </cell>
          <cell r="D2023">
            <v>39853</v>
          </cell>
          <cell r="E2023">
            <v>39855</v>
          </cell>
          <cell r="F2023" t="str">
            <v>p</v>
          </cell>
          <cell r="G2023">
            <v>100000</v>
          </cell>
          <cell r="H2023">
            <v>120.56952</v>
          </cell>
          <cell r="I2023">
            <v>12056952</v>
          </cell>
          <cell r="J2023">
            <v>2411.3904000000002</v>
          </cell>
          <cell r="K2023">
            <v>12059363.3904</v>
          </cell>
          <cell r="L2023">
            <v>0</v>
          </cell>
          <cell r="M2023">
            <v>10000</v>
          </cell>
          <cell r="N2023">
            <v>120.693633904</v>
          </cell>
          <cell r="O2023">
            <v>12069363.3904</v>
          </cell>
          <cell r="P2023">
            <v>12069363.3904</v>
          </cell>
          <cell r="Q2023">
            <v>0</v>
          </cell>
          <cell r="R2023" t="str">
            <v>AHL</v>
          </cell>
          <cell r="S2023" t="str">
            <v>FEB--09</v>
          </cell>
        </row>
        <row r="2024">
          <cell r="A2024">
            <v>1705</v>
          </cell>
          <cell r="B2024">
            <v>60</v>
          </cell>
          <cell r="C2024" t="str">
            <v>PPFL</v>
          </cell>
          <cell r="D2024">
            <v>39864</v>
          </cell>
          <cell r="E2024">
            <v>39868</v>
          </cell>
          <cell r="F2024" t="str">
            <v>p</v>
          </cell>
          <cell r="G2024">
            <v>1000000</v>
          </cell>
          <cell r="H2024">
            <v>3.5656850000000002</v>
          </cell>
          <cell r="I2024">
            <v>3565685</v>
          </cell>
          <cell r="J2024">
            <v>713.13700000000006</v>
          </cell>
          <cell r="K2024">
            <v>3566398.1370000001</v>
          </cell>
          <cell r="L2024">
            <v>0</v>
          </cell>
          <cell r="M2024">
            <v>30000</v>
          </cell>
          <cell r="N2024">
            <v>3.596398137</v>
          </cell>
          <cell r="O2024">
            <v>3596398.1370000001</v>
          </cell>
          <cell r="P2024">
            <v>3596398.1370000001</v>
          </cell>
          <cell r="Q2024">
            <v>0</v>
          </cell>
          <cell r="R2024" t="str">
            <v>AHL</v>
          </cell>
          <cell r="S2024" t="str">
            <v>FEB--09</v>
          </cell>
        </row>
        <row r="2025">
          <cell r="A2025">
            <v>1706</v>
          </cell>
          <cell r="B2025">
            <v>61</v>
          </cell>
          <cell r="C2025" t="str">
            <v>PSAF</v>
          </cell>
          <cell r="D2025">
            <v>39864</v>
          </cell>
          <cell r="E2025">
            <v>39868</v>
          </cell>
          <cell r="F2025" t="str">
            <v>p</v>
          </cell>
          <cell r="G2025">
            <v>1000000</v>
          </cell>
          <cell r="H2025">
            <v>2.2999399999999999</v>
          </cell>
          <cell r="I2025">
            <v>2299940</v>
          </cell>
          <cell r="J2025">
            <v>459.988</v>
          </cell>
          <cell r="K2025">
            <v>2300399.9879999999</v>
          </cell>
          <cell r="L2025">
            <v>0</v>
          </cell>
          <cell r="M2025">
            <v>30000</v>
          </cell>
          <cell r="N2025">
            <v>2.3303999879999999</v>
          </cell>
          <cell r="O2025">
            <v>2330399.9879999999</v>
          </cell>
          <cell r="P2025">
            <v>2330399.9879999999</v>
          </cell>
          <cell r="Q2025">
            <v>0</v>
          </cell>
          <cell r="R2025" t="str">
            <v>AHL</v>
          </cell>
          <cell r="S2025" t="str">
            <v>FEB--09</v>
          </cell>
        </row>
        <row r="2026">
          <cell r="A2026">
            <v>1707</v>
          </cell>
          <cell r="B2026">
            <v>62</v>
          </cell>
          <cell r="C2026" t="str">
            <v>MCB</v>
          </cell>
          <cell r="D2026">
            <v>39864</v>
          </cell>
          <cell r="E2026">
            <v>39868</v>
          </cell>
          <cell r="F2026" t="str">
            <v>s</v>
          </cell>
          <cell r="G2026">
            <v>-100000</v>
          </cell>
          <cell r="H2026">
            <v>138.38542000000001</v>
          </cell>
          <cell r="I2026">
            <v>-13838542</v>
          </cell>
          <cell r="J2026">
            <v>0</v>
          </cell>
          <cell r="K2026">
            <v>-13838542</v>
          </cell>
          <cell r="L2026">
            <v>0</v>
          </cell>
          <cell r="M2026">
            <v>10000</v>
          </cell>
          <cell r="N2026">
            <v>138.38542000000001</v>
          </cell>
          <cell r="O2026">
            <v>-13838542</v>
          </cell>
          <cell r="P2026">
            <v>-12069363.390000001</v>
          </cell>
          <cell r="Q2026">
            <v>1769178.6099999994</v>
          </cell>
          <cell r="R2026" t="str">
            <v>AHL</v>
          </cell>
          <cell r="S2026" t="str">
            <v>FEB--09</v>
          </cell>
        </row>
        <row r="2027">
          <cell r="A2027">
            <v>1708</v>
          </cell>
          <cell r="B2027">
            <v>91</v>
          </cell>
          <cell r="C2027" t="str">
            <v>AACIL</v>
          </cell>
          <cell r="D2027">
            <v>39870</v>
          </cell>
          <cell r="E2027">
            <v>39874</v>
          </cell>
          <cell r="F2027" t="str">
            <v>p</v>
          </cell>
          <cell r="G2027">
            <v>335500</v>
          </cell>
          <cell r="H2027">
            <v>4.1494932935916546</v>
          </cell>
          <cell r="I2027">
            <v>1392155</v>
          </cell>
          <cell r="J2027">
            <v>278.43100000000004</v>
          </cell>
          <cell r="K2027">
            <v>1392433.4310000001</v>
          </cell>
          <cell r="L2027">
            <v>0</v>
          </cell>
          <cell r="M2027">
            <v>10065</v>
          </cell>
          <cell r="N2027">
            <v>4.1803231922503725</v>
          </cell>
          <cell r="O2027">
            <v>1402498.4310000001</v>
          </cell>
          <cell r="P2027">
            <v>1402498.4310000001</v>
          </cell>
          <cell r="Q2027">
            <v>0</v>
          </cell>
          <cell r="R2027" t="str">
            <v>AHL</v>
          </cell>
          <cell r="S2027" t="str">
            <v>FEB--09</v>
          </cell>
        </row>
        <row r="2028">
          <cell r="A2028">
            <v>1709</v>
          </cell>
          <cell r="B2028">
            <v>0</v>
          </cell>
          <cell r="C2028" t="str">
            <v>FFC</v>
          </cell>
          <cell r="F2028" t="str">
            <v>p</v>
          </cell>
          <cell r="G2028">
            <v>13650</v>
          </cell>
          <cell r="J2028">
            <v>0</v>
          </cell>
          <cell r="K2028">
            <v>0</v>
          </cell>
          <cell r="L2028">
            <v>0</v>
          </cell>
          <cell r="N2028">
            <v>0</v>
          </cell>
          <cell r="P2028">
            <v>0</v>
          </cell>
          <cell r="Q2028">
            <v>0</v>
          </cell>
          <cell r="S2028" t="str">
            <v>FEB--09</v>
          </cell>
          <cell r="T2028" t="str">
            <v>bonus @ 25%</v>
          </cell>
        </row>
        <row r="2029">
          <cell r="A2029">
            <v>1710</v>
          </cell>
          <cell r="B2029">
            <v>122</v>
          </cell>
          <cell r="C2029" t="str">
            <v>OGDC(H)</v>
          </cell>
          <cell r="D2029">
            <v>39889</v>
          </cell>
          <cell r="E2029">
            <v>39891</v>
          </cell>
          <cell r="F2029" t="str">
            <v>p</v>
          </cell>
          <cell r="G2029">
            <v>50000</v>
          </cell>
          <cell r="H2029">
            <v>60.801499999999997</v>
          </cell>
          <cell r="I2029">
            <v>3040075</v>
          </cell>
          <cell r="J2029">
            <v>608.01499999999999</v>
          </cell>
          <cell r="K2029">
            <v>3040683.0150000001</v>
          </cell>
          <cell r="L2029">
            <v>0</v>
          </cell>
          <cell r="M2029">
            <v>2500</v>
          </cell>
          <cell r="N2029">
            <v>60.863660299999999</v>
          </cell>
          <cell r="O2029">
            <v>3043183.0150000001</v>
          </cell>
          <cell r="P2029">
            <v>3043183.0150000001</v>
          </cell>
          <cell r="Q2029">
            <v>0</v>
          </cell>
          <cell r="R2029" t="str">
            <v>MUNAF</v>
          </cell>
          <cell r="S2029" t="str">
            <v>MAR</v>
          </cell>
        </row>
        <row r="2030">
          <cell r="A2030">
            <v>1711</v>
          </cell>
          <cell r="B2030">
            <v>123</v>
          </cell>
          <cell r="C2030" t="str">
            <v>OGDC(H)</v>
          </cell>
          <cell r="D2030">
            <v>39889</v>
          </cell>
          <cell r="E2030">
            <v>39891</v>
          </cell>
          <cell r="F2030" t="str">
            <v>p</v>
          </cell>
          <cell r="G2030">
            <v>113500</v>
          </cell>
          <cell r="H2030">
            <v>61.270740088105725</v>
          </cell>
          <cell r="I2030">
            <v>6954229</v>
          </cell>
          <cell r="J2030">
            <v>1390.8458000000001</v>
          </cell>
          <cell r="K2030">
            <v>6955619.8458000002</v>
          </cell>
          <cell r="L2030">
            <v>0</v>
          </cell>
          <cell r="M2030">
            <v>5675</v>
          </cell>
          <cell r="N2030">
            <v>61.332994236123348</v>
          </cell>
          <cell r="O2030">
            <v>6961294.8458000002</v>
          </cell>
          <cell r="P2030">
            <v>6961294.8458000002</v>
          </cell>
          <cell r="Q2030">
            <v>0</v>
          </cell>
          <cell r="R2030" t="str">
            <v>TAURUS</v>
          </cell>
          <cell r="S2030" t="str">
            <v>MAR</v>
          </cell>
        </row>
        <row r="2031">
          <cell r="A2031">
            <v>1712</v>
          </cell>
          <cell r="B2031">
            <v>142</v>
          </cell>
          <cell r="C2031" t="str">
            <v>PPFL</v>
          </cell>
          <cell r="D2031">
            <v>39891</v>
          </cell>
          <cell r="E2031">
            <v>39896</v>
          </cell>
          <cell r="F2031" t="str">
            <v>p</v>
          </cell>
          <cell r="G2031">
            <v>500000</v>
          </cell>
          <cell r="H2031">
            <v>3.7934100000000002</v>
          </cell>
          <cell r="I2031">
            <v>1896705</v>
          </cell>
          <cell r="J2031">
            <v>379.34100000000001</v>
          </cell>
          <cell r="K2031">
            <v>1897084.341</v>
          </cell>
          <cell r="L2031">
            <v>0</v>
          </cell>
          <cell r="M2031">
            <v>15000</v>
          </cell>
          <cell r="N2031">
            <v>3.8241686819999998</v>
          </cell>
          <cell r="O2031">
            <v>1912084.341</v>
          </cell>
          <cell r="P2031">
            <v>1912084.341</v>
          </cell>
          <cell r="Q2031">
            <v>0</v>
          </cell>
          <cell r="R2031" t="str">
            <v>AHL</v>
          </cell>
          <cell r="S2031" t="str">
            <v>mar</v>
          </cell>
        </row>
        <row r="2032">
          <cell r="A2032">
            <v>1713</v>
          </cell>
          <cell r="B2032">
            <v>140</v>
          </cell>
          <cell r="C2032" t="str">
            <v>psaf</v>
          </cell>
          <cell r="D2032">
            <v>39891</v>
          </cell>
          <cell r="E2032">
            <v>39896</v>
          </cell>
          <cell r="F2032" t="str">
            <v>p</v>
          </cell>
          <cell r="G2032">
            <v>1000000</v>
          </cell>
          <cell r="H2032">
            <v>2.7446950000000001</v>
          </cell>
          <cell r="I2032">
            <v>2744695</v>
          </cell>
          <cell r="J2032">
            <v>548.93900000000008</v>
          </cell>
          <cell r="K2032">
            <v>2745243.9389999998</v>
          </cell>
          <cell r="L2032">
            <v>0</v>
          </cell>
          <cell r="M2032">
            <v>30000</v>
          </cell>
          <cell r="N2032">
            <v>2.7752439389999997</v>
          </cell>
          <cell r="O2032">
            <v>2775243.9389999998</v>
          </cell>
          <cell r="P2032">
            <v>2775243.9389999998</v>
          </cell>
          <cell r="Q2032">
            <v>0</v>
          </cell>
          <cell r="R2032" t="str">
            <v>AHL</v>
          </cell>
          <cell r="S2032" t="str">
            <v>mar</v>
          </cell>
        </row>
        <row r="2033">
          <cell r="A2033">
            <v>1714</v>
          </cell>
          <cell r="B2033">
            <v>141</v>
          </cell>
          <cell r="C2033" t="str">
            <v>IBFL</v>
          </cell>
          <cell r="D2033">
            <v>39891</v>
          </cell>
          <cell r="E2033">
            <v>39896</v>
          </cell>
          <cell r="F2033" t="str">
            <v>p</v>
          </cell>
          <cell r="G2033">
            <v>32500</v>
          </cell>
          <cell r="H2033">
            <v>18.878615384615383</v>
          </cell>
          <cell r="I2033">
            <v>613555</v>
          </cell>
          <cell r="J2033">
            <v>122.71100000000001</v>
          </cell>
          <cell r="K2033">
            <v>613677.71100000001</v>
          </cell>
          <cell r="L2033">
            <v>0</v>
          </cell>
          <cell r="M2033">
            <v>1625</v>
          </cell>
          <cell r="N2033">
            <v>18.932391107692307</v>
          </cell>
          <cell r="O2033">
            <v>615302.71100000001</v>
          </cell>
          <cell r="P2033">
            <v>615302.71100000001</v>
          </cell>
          <cell r="Q2033">
            <v>0</v>
          </cell>
          <cell r="R2033" t="str">
            <v>AHL</v>
          </cell>
          <cell r="S2033" t="str">
            <v>mar</v>
          </cell>
        </row>
        <row r="2034">
          <cell r="A2034">
            <v>1715</v>
          </cell>
          <cell r="B2034">
            <v>154</v>
          </cell>
          <cell r="C2034" t="str">
            <v>IBFL</v>
          </cell>
          <cell r="D2034">
            <v>39892</v>
          </cell>
          <cell r="E2034">
            <v>39897</v>
          </cell>
          <cell r="F2034" t="str">
            <v>p</v>
          </cell>
          <cell r="G2034">
            <v>3500</v>
          </cell>
          <cell r="H2034">
            <v>19.899999999999999</v>
          </cell>
          <cell r="I2034">
            <v>69650</v>
          </cell>
          <cell r="J2034">
            <v>13.930000000000001</v>
          </cell>
          <cell r="K2034">
            <v>69663.929999999993</v>
          </cell>
          <cell r="L2034">
            <v>0</v>
          </cell>
          <cell r="M2034">
            <v>175</v>
          </cell>
          <cell r="N2034">
            <v>19.953979999999998</v>
          </cell>
          <cell r="O2034">
            <v>69838.929999999993</v>
          </cell>
          <cell r="P2034">
            <v>69838.929999999993</v>
          </cell>
          <cell r="Q2034">
            <v>0</v>
          </cell>
          <cell r="R2034" t="str">
            <v>AHL</v>
          </cell>
          <cell r="S2034" t="str">
            <v>mar</v>
          </cell>
        </row>
        <row r="2035">
          <cell r="A2035">
            <v>1716</v>
          </cell>
          <cell r="B2035">
            <v>155</v>
          </cell>
          <cell r="C2035" t="str">
            <v>PPFL</v>
          </cell>
          <cell r="D2035">
            <v>39892</v>
          </cell>
          <cell r="E2035">
            <v>39897</v>
          </cell>
          <cell r="F2035" t="str">
            <v>p</v>
          </cell>
          <cell r="G2035">
            <v>338500</v>
          </cell>
          <cell r="H2035">
            <v>4.1087887740029538</v>
          </cell>
          <cell r="I2035">
            <v>1390825</v>
          </cell>
          <cell r="J2035">
            <v>278.16500000000002</v>
          </cell>
          <cell r="K2035">
            <v>1391103.165</v>
          </cell>
          <cell r="L2035">
            <v>0</v>
          </cell>
          <cell r="M2035">
            <v>10155</v>
          </cell>
          <cell r="N2035">
            <v>4.1396105317577545</v>
          </cell>
          <cell r="O2035">
            <v>1401258.165</v>
          </cell>
          <cell r="P2035">
            <v>1401258.165</v>
          </cell>
          <cell r="Q2035">
            <v>0</v>
          </cell>
          <cell r="R2035" t="str">
            <v>AHL</v>
          </cell>
          <cell r="S2035" t="str">
            <v>mar</v>
          </cell>
        </row>
        <row r="2036">
          <cell r="A2036">
            <v>1717</v>
          </cell>
          <cell r="B2036">
            <v>155</v>
          </cell>
          <cell r="C2036" t="str">
            <v>AKBL</v>
          </cell>
          <cell r="F2036" t="str">
            <v>p</v>
          </cell>
          <cell r="G2036">
            <v>1000000</v>
          </cell>
          <cell r="J2036">
            <v>0</v>
          </cell>
          <cell r="K2036">
            <v>0</v>
          </cell>
          <cell r="N2036">
            <v>0</v>
          </cell>
          <cell r="O2036">
            <v>0</v>
          </cell>
          <cell r="P2036">
            <v>0</v>
          </cell>
          <cell r="Q2036">
            <v>0</v>
          </cell>
          <cell r="R2036" t="str">
            <v>AHL</v>
          </cell>
          <cell r="S2036" t="str">
            <v>mar</v>
          </cell>
          <cell r="T2036" t="str">
            <v>bonus @ 25%</v>
          </cell>
        </row>
        <row r="2037">
          <cell r="A2037">
            <v>1718</v>
          </cell>
          <cell r="B2037">
            <v>161</v>
          </cell>
          <cell r="C2037" t="str">
            <v>ppl(h)</v>
          </cell>
          <cell r="D2037">
            <v>39896</v>
          </cell>
          <cell r="E2037">
            <v>39898</v>
          </cell>
          <cell r="F2037" t="str">
            <v>p</v>
          </cell>
          <cell r="G2037">
            <v>35000</v>
          </cell>
          <cell r="H2037">
            <v>169.29957142857143</v>
          </cell>
          <cell r="I2037">
            <v>5925485</v>
          </cell>
          <cell r="J2037">
            <v>1185.097</v>
          </cell>
          <cell r="K2037">
            <v>5926670.0970000001</v>
          </cell>
          <cell r="L2037">
            <v>0</v>
          </cell>
          <cell r="M2037">
            <v>5925.99</v>
          </cell>
          <cell r="N2037">
            <v>169.50274534285714</v>
          </cell>
          <cell r="O2037">
            <v>5932596.0870000003</v>
          </cell>
          <cell r="P2037">
            <v>5932596.0870000003</v>
          </cell>
          <cell r="Q2037">
            <v>0</v>
          </cell>
          <cell r="R2037" t="str">
            <v xml:space="preserve">JS </v>
          </cell>
          <cell r="S2037" t="str">
            <v>MAR</v>
          </cell>
        </row>
        <row r="2038">
          <cell r="A2038">
            <v>1719</v>
          </cell>
          <cell r="B2038">
            <v>166</v>
          </cell>
          <cell r="C2038" t="str">
            <v>ppl(h)</v>
          </cell>
          <cell r="D2038">
            <v>39896</v>
          </cell>
          <cell r="E2038">
            <v>39898</v>
          </cell>
          <cell r="F2038" t="str">
            <v>p</v>
          </cell>
          <cell r="G2038">
            <v>10000</v>
          </cell>
          <cell r="H2038">
            <v>172.88550000000001</v>
          </cell>
          <cell r="I2038">
            <v>1728855</v>
          </cell>
          <cell r="J2038">
            <v>345.77100000000002</v>
          </cell>
          <cell r="K2038">
            <v>1729200.7709999999</v>
          </cell>
          <cell r="L2038">
            <v>0</v>
          </cell>
          <cell r="M2038">
            <v>2593.2800000000002</v>
          </cell>
          <cell r="N2038">
            <v>173.1794051</v>
          </cell>
          <cell r="O2038">
            <v>1731794.051</v>
          </cell>
          <cell r="P2038">
            <v>1731794.051</v>
          </cell>
          <cell r="Q2038">
            <v>0</v>
          </cell>
          <cell r="R2038" t="str">
            <v>PEARL</v>
          </cell>
          <cell r="S2038" t="str">
            <v>MAR</v>
          </cell>
        </row>
        <row r="2039">
          <cell r="A2039">
            <v>1720</v>
          </cell>
          <cell r="B2039">
            <v>159</v>
          </cell>
          <cell r="C2039" t="str">
            <v>NBP(h)</v>
          </cell>
          <cell r="D2039">
            <v>39896</v>
          </cell>
          <cell r="E2039">
            <v>39898</v>
          </cell>
          <cell r="F2039" t="str">
            <v>p</v>
          </cell>
          <cell r="G2039">
            <v>100000</v>
          </cell>
          <cell r="H2039">
            <v>83</v>
          </cell>
          <cell r="I2039">
            <v>8300000</v>
          </cell>
          <cell r="J2039">
            <v>1660</v>
          </cell>
          <cell r="K2039">
            <v>8301660</v>
          </cell>
          <cell r="L2039">
            <v>0</v>
          </cell>
          <cell r="M2039">
            <v>10000</v>
          </cell>
          <cell r="N2039">
            <v>83.116600000000005</v>
          </cell>
          <cell r="O2039">
            <v>8311660</v>
          </cell>
          <cell r="P2039">
            <v>8311660</v>
          </cell>
          <cell r="Q2039">
            <v>0</v>
          </cell>
          <cell r="R2039" t="str">
            <v>GROWTH</v>
          </cell>
          <cell r="S2039" t="str">
            <v>MAR</v>
          </cell>
        </row>
        <row r="2040">
          <cell r="A2040">
            <v>1721</v>
          </cell>
          <cell r="B2040">
            <v>164</v>
          </cell>
          <cell r="C2040" t="str">
            <v>NBP(h)</v>
          </cell>
          <cell r="D2040">
            <v>39896</v>
          </cell>
          <cell r="E2040">
            <v>39898</v>
          </cell>
          <cell r="F2040" t="str">
            <v>p</v>
          </cell>
          <cell r="G2040">
            <v>100000</v>
          </cell>
          <cell r="H2040">
            <v>82.981449999999995</v>
          </cell>
          <cell r="I2040">
            <v>8298145</v>
          </cell>
          <cell r="J2040">
            <v>1659.6290000000001</v>
          </cell>
          <cell r="K2040">
            <v>8299804.6289999997</v>
          </cell>
          <cell r="L2040">
            <v>0</v>
          </cell>
          <cell r="M2040">
            <v>10000</v>
          </cell>
          <cell r="N2040">
            <v>83.098046289999999</v>
          </cell>
          <cell r="O2040">
            <v>8309804.6289999997</v>
          </cell>
          <cell r="P2040">
            <v>8309804.6289999997</v>
          </cell>
          <cell r="Q2040">
            <v>0</v>
          </cell>
          <cell r="R2040" t="str">
            <v>AHL</v>
          </cell>
          <cell r="S2040" t="str">
            <v>MAR</v>
          </cell>
        </row>
        <row r="2041">
          <cell r="A2041">
            <v>1722</v>
          </cell>
          <cell r="B2041">
            <v>162</v>
          </cell>
          <cell r="C2041" t="str">
            <v>OGDC(H)</v>
          </cell>
          <cell r="D2041">
            <v>39896</v>
          </cell>
          <cell r="E2041">
            <v>39898</v>
          </cell>
          <cell r="F2041" t="str">
            <v>p</v>
          </cell>
          <cell r="G2041">
            <v>100000</v>
          </cell>
          <cell r="H2041">
            <v>65.901390000000006</v>
          </cell>
          <cell r="I2041">
            <v>6590139</v>
          </cell>
          <cell r="J2041">
            <v>1318.0278000000001</v>
          </cell>
          <cell r="K2041">
            <v>6591457.0278000003</v>
          </cell>
          <cell r="L2041">
            <v>0</v>
          </cell>
          <cell r="M2041">
            <v>5000</v>
          </cell>
          <cell r="N2041">
            <v>65.964570277999997</v>
          </cell>
          <cell r="O2041">
            <v>6596457.0278000003</v>
          </cell>
          <cell r="P2041">
            <v>6596457.0278000003</v>
          </cell>
          <cell r="Q2041">
            <v>0</v>
          </cell>
          <cell r="R2041" t="str">
            <v>ahl</v>
          </cell>
          <cell r="S2041" t="str">
            <v>MAR</v>
          </cell>
        </row>
        <row r="2042">
          <cell r="A2042">
            <v>1723</v>
          </cell>
          <cell r="B2042">
            <v>165</v>
          </cell>
          <cell r="C2042" t="str">
            <v>OGDC(H)</v>
          </cell>
          <cell r="D2042">
            <v>39896</v>
          </cell>
          <cell r="E2042">
            <v>39898</v>
          </cell>
          <cell r="F2042" t="str">
            <v>p</v>
          </cell>
          <cell r="G2042">
            <v>100000</v>
          </cell>
          <cell r="H2042">
            <v>65.5989</v>
          </cell>
          <cell r="I2042">
            <v>6559890</v>
          </cell>
          <cell r="J2042">
            <v>1311.9780000000001</v>
          </cell>
          <cell r="K2042">
            <v>6561201.9780000001</v>
          </cell>
          <cell r="L2042">
            <v>0</v>
          </cell>
          <cell r="M2042">
            <v>5000</v>
          </cell>
          <cell r="N2042">
            <v>65.662019779999994</v>
          </cell>
          <cell r="O2042">
            <v>6566201.9780000001</v>
          </cell>
          <cell r="P2042">
            <v>6566201.9780000001</v>
          </cell>
          <cell r="Q2042">
            <v>0</v>
          </cell>
          <cell r="R2042" t="str">
            <v>global</v>
          </cell>
          <cell r="S2042" t="str">
            <v>MAR</v>
          </cell>
        </row>
        <row r="2043">
          <cell r="A2043">
            <v>1724</v>
          </cell>
          <cell r="B2043">
            <v>156</v>
          </cell>
          <cell r="C2043" t="str">
            <v>OGDC(H)</v>
          </cell>
          <cell r="D2043">
            <v>39896</v>
          </cell>
          <cell r="E2043">
            <v>39898</v>
          </cell>
          <cell r="F2043" t="str">
            <v>p</v>
          </cell>
          <cell r="G2043">
            <v>50000</v>
          </cell>
          <cell r="H2043">
            <v>66.666979999999995</v>
          </cell>
          <cell r="I2043">
            <v>3333349</v>
          </cell>
          <cell r="J2043">
            <v>666.66980000000001</v>
          </cell>
          <cell r="K2043">
            <v>3334015.6697999998</v>
          </cell>
          <cell r="L2043">
            <v>0</v>
          </cell>
          <cell r="M2043">
            <v>5000.26</v>
          </cell>
          <cell r="N2043">
            <v>66.780318595999987</v>
          </cell>
          <cell r="O2043">
            <v>3339015.9297999996</v>
          </cell>
          <cell r="P2043">
            <v>3339015.9297999996</v>
          </cell>
          <cell r="Q2043">
            <v>0</v>
          </cell>
          <cell r="R2043" t="str">
            <v>SCS</v>
          </cell>
          <cell r="S2043" t="str">
            <v>MAR</v>
          </cell>
        </row>
        <row r="2044">
          <cell r="A2044">
            <v>1725</v>
          </cell>
          <cell r="B2044">
            <v>158</v>
          </cell>
          <cell r="C2044" t="str">
            <v>ppl(h)</v>
          </cell>
          <cell r="D2044">
            <v>39896</v>
          </cell>
          <cell r="E2044">
            <v>39898</v>
          </cell>
          <cell r="F2044" t="str">
            <v>p</v>
          </cell>
          <cell r="G2044">
            <v>100000</v>
          </cell>
          <cell r="H2044">
            <v>170</v>
          </cell>
          <cell r="I2044">
            <v>17000000</v>
          </cell>
          <cell r="J2044">
            <v>3400</v>
          </cell>
          <cell r="K2044">
            <v>17003400</v>
          </cell>
          <cell r="L2044">
            <v>0</v>
          </cell>
          <cell r="M2044">
            <v>15000</v>
          </cell>
          <cell r="N2044">
            <v>170.184</v>
          </cell>
          <cell r="O2044">
            <v>17018400</v>
          </cell>
          <cell r="P2044">
            <v>17018400</v>
          </cell>
          <cell r="Q2044">
            <v>0</v>
          </cell>
          <cell r="R2044" t="str">
            <v>BMA</v>
          </cell>
          <cell r="S2044" t="str">
            <v>MAR</v>
          </cell>
        </row>
        <row r="2045">
          <cell r="A2045">
            <v>1726</v>
          </cell>
          <cell r="B2045">
            <v>163</v>
          </cell>
          <cell r="C2045" t="str">
            <v>FFBL(h)</v>
          </cell>
          <cell r="D2045">
            <v>39896</v>
          </cell>
          <cell r="E2045">
            <v>39898</v>
          </cell>
          <cell r="F2045" t="str">
            <v>p</v>
          </cell>
          <cell r="G2045">
            <v>100000</v>
          </cell>
          <cell r="H2045">
            <v>16.868649999999999</v>
          </cell>
          <cell r="I2045">
            <v>1686865</v>
          </cell>
          <cell r="J2045">
            <v>337.37299999999999</v>
          </cell>
          <cell r="K2045">
            <v>1687202.3729999999</v>
          </cell>
          <cell r="L2045">
            <v>0</v>
          </cell>
          <cell r="M2045">
            <v>5000</v>
          </cell>
          <cell r="N2045">
            <v>16.922023729999999</v>
          </cell>
          <cell r="O2045">
            <v>1692202.3729999999</v>
          </cell>
          <cell r="P2045">
            <v>1692202.3729999999</v>
          </cell>
          <cell r="Q2045">
            <v>0</v>
          </cell>
          <cell r="R2045" t="str">
            <v>AHL</v>
          </cell>
          <cell r="S2045" t="str">
            <v>MAR</v>
          </cell>
        </row>
        <row r="2046">
          <cell r="A2046">
            <v>1727</v>
          </cell>
          <cell r="B2046">
            <v>168</v>
          </cell>
          <cell r="C2046" t="str">
            <v>FFBL(h)</v>
          </cell>
          <cell r="D2046">
            <v>39896</v>
          </cell>
          <cell r="E2046">
            <v>39898</v>
          </cell>
          <cell r="F2046" t="str">
            <v>p</v>
          </cell>
          <cell r="G2046">
            <v>300000</v>
          </cell>
          <cell r="H2046">
            <v>17.445033333333335</v>
          </cell>
          <cell r="I2046">
            <v>5233510</v>
          </cell>
          <cell r="J2046">
            <v>1046.702</v>
          </cell>
          <cell r="K2046">
            <v>5234556.7019999996</v>
          </cell>
          <cell r="L2046">
            <v>0</v>
          </cell>
          <cell r="M2046">
            <v>15000</v>
          </cell>
          <cell r="N2046">
            <v>17.498522339999997</v>
          </cell>
          <cell r="O2046">
            <v>5249556.7019999996</v>
          </cell>
          <cell r="P2046">
            <v>5249556.7019999996</v>
          </cell>
          <cell r="Q2046">
            <v>0</v>
          </cell>
          <cell r="R2046" t="str">
            <v>MUNAF</v>
          </cell>
          <cell r="S2046" t="str">
            <v>MAR</v>
          </cell>
        </row>
        <row r="2047">
          <cell r="A2047">
            <v>1728</v>
          </cell>
          <cell r="B2047">
            <v>157</v>
          </cell>
          <cell r="C2047" t="str">
            <v>ffc(H)</v>
          </cell>
          <cell r="D2047">
            <v>39896</v>
          </cell>
          <cell r="E2047">
            <v>39898</v>
          </cell>
          <cell r="F2047" t="str">
            <v>p</v>
          </cell>
          <cell r="G2047">
            <v>50000</v>
          </cell>
          <cell r="H2047">
            <v>81.955699999999993</v>
          </cell>
          <cell r="I2047">
            <v>4097785</v>
          </cell>
          <cell r="J2047">
            <v>819.55700000000002</v>
          </cell>
          <cell r="K2047">
            <v>4098604.557</v>
          </cell>
          <cell r="L2047">
            <v>0</v>
          </cell>
          <cell r="M2047">
            <v>5000</v>
          </cell>
          <cell r="N2047">
            <v>82.072091139999998</v>
          </cell>
          <cell r="O2047">
            <v>4103604.557</v>
          </cell>
          <cell r="P2047">
            <v>4103604.557</v>
          </cell>
          <cell r="Q2047">
            <v>0</v>
          </cell>
          <cell r="R2047" t="str">
            <v>bma</v>
          </cell>
          <cell r="S2047" t="str">
            <v>MAR</v>
          </cell>
        </row>
        <row r="2048">
          <cell r="A2048">
            <v>1729</v>
          </cell>
          <cell r="B2048">
            <v>167</v>
          </cell>
          <cell r="C2048" t="str">
            <v>ffc(H)</v>
          </cell>
          <cell r="D2048">
            <v>39896</v>
          </cell>
          <cell r="E2048">
            <v>39898</v>
          </cell>
          <cell r="F2048" t="str">
            <v>p</v>
          </cell>
          <cell r="G2048">
            <v>100000</v>
          </cell>
          <cell r="H2048">
            <v>84.160269999999997</v>
          </cell>
          <cell r="I2048">
            <v>8416027</v>
          </cell>
          <cell r="J2048">
            <v>1683.2054000000001</v>
          </cell>
          <cell r="K2048">
            <v>8417710.2053999994</v>
          </cell>
          <cell r="L2048">
            <v>0</v>
          </cell>
          <cell r="M2048">
            <v>5000</v>
          </cell>
          <cell r="N2048">
            <v>84.227102053999999</v>
          </cell>
          <cell r="O2048">
            <v>8422710.2053999994</v>
          </cell>
          <cell r="P2048">
            <v>8422710.2053999994</v>
          </cell>
          <cell r="Q2048">
            <v>0</v>
          </cell>
          <cell r="R2048" t="str">
            <v>MUNAF</v>
          </cell>
          <cell r="S2048" t="str">
            <v>MAR</v>
          </cell>
        </row>
        <row r="2049">
          <cell r="A2049">
            <v>1730</v>
          </cell>
          <cell r="B2049">
            <v>202</v>
          </cell>
          <cell r="C2049" t="str">
            <v>ffc(H)</v>
          </cell>
          <cell r="D2049">
            <v>39897</v>
          </cell>
          <cell r="E2049">
            <v>39899</v>
          </cell>
          <cell r="F2049" t="str">
            <v>p</v>
          </cell>
          <cell r="G2049">
            <v>85000</v>
          </cell>
          <cell r="H2049">
            <v>85.067058823529408</v>
          </cell>
          <cell r="I2049">
            <v>7230700</v>
          </cell>
          <cell r="J2049">
            <v>1446.14</v>
          </cell>
          <cell r="K2049">
            <v>7232146.1399999997</v>
          </cell>
          <cell r="L2049">
            <v>0</v>
          </cell>
          <cell r="M2049">
            <v>10748.35</v>
          </cell>
          <cell r="N2049">
            <v>85.210523411764697</v>
          </cell>
          <cell r="O2049">
            <v>7242894.4899999993</v>
          </cell>
          <cell r="P2049">
            <v>7242894.4899999993</v>
          </cell>
          <cell r="Q2049">
            <v>0</v>
          </cell>
          <cell r="R2049" t="str">
            <v>AL HABIB</v>
          </cell>
          <cell r="S2049" t="str">
            <v>MAR</v>
          </cell>
        </row>
        <row r="2050">
          <cell r="A2050">
            <v>1731</v>
          </cell>
          <cell r="B2050">
            <v>201</v>
          </cell>
          <cell r="C2050" t="str">
            <v>ppl(h)</v>
          </cell>
          <cell r="D2050">
            <v>39897</v>
          </cell>
          <cell r="E2050">
            <v>39899</v>
          </cell>
          <cell r="F2050" t="str">
            <v>p</v>
          </cell>
          <cell r="G2050">
            <v>80000</v>
          </cell>
          <cell r="H2050">
            <v>173.17625000000001</v>
          </cell>
          <cell r="I2050">
            <v>13854100</v>
          </cell>
          <cell r="J2050">
            <v>2770.82</v>
          </cell>
          <cell r="K2050">
            <v>13856870.82</v>
          </cell>
          <cell r="L2050">
            <v>0</v>
          </cell>
          <cell r="M2050">
            <v>11930</v>
          </cell>
          <cell r="N2050">
            <v>173.36001025000002</v>
          </cell>
          <cell r="O2050">
            <v>13868800.82</v>
          </cell>
          <cell r="P2050">
            <v>13868800.82</v>
          </cell>
          <cell r="Q2050">
            <v>0</v>
          </cell>
          <cell r="R2050" t="str">
            <v>BMA</v>
          </cell>
          <cell r="S2050" t="str">
            <v>MAR</v>
          </cell>
        </row>
        <row r="2051">
          <cell r="A2051">
            <v>1732</v>
          </cell>
          <cell r="B2051">
            <v>203</v>
          </cell>
          <cell r="C2051" t="str">
            <v>ogdc(H)</v>
          </cell>
          <cell r="D2051">
            <v>39898</v>
          </cell>
          <cell r="E2051">
            <v>39902</v>
          </cell>
          <cell r="F2051" t="str">
            <v>s</v>
          </cell>
          <cell r="G2051">
            <v>-100000</v>
          </cell>
          <cell r="H2051">
            <v>66.787499999999994</v>
          </cell>
          <cell r="I2051">
            <v>-6678750</v>
          </cell>
          <cell r="J2051">
            <v>0</v>
          </cell>
          <cell r="K2051">
            <v>-6678750</v>
          </cell>
          <cell r="L2051">
            <v>0</v>
          </cell>
          <cell r="M2051">
            <v>5000</v>
          </cell>
          <cell r="N2051">
            <v>66.787499999999994</v>
          </cell>
          <cell r="O2051">
            <v>-6678750</v>
          </cell>
          <cell r="P2051">
            <v>-6410190</v>
          </cell>
          <cell r="Q2051">
            <v>268560</v>
          </cell>
          <cell r="R2051" t="str">
            <v>AHL</v>
          </cell>
          <cell r="S2051" t="str">
            <v>MAR</v>
          </cell>
        </row>
        <row r="2052">
          <cell r="A2052">
            <v>1733</v>
          </cell>
          <cell r="B2052">
            <v>205</v>
          </cell>
          <cell r="C2052" t="str">
            <v>ogdc(H)</v>
          </cell>
          <cell r="D2052">
            <v>39898</v>
          </cell>
          <cell r="E2052">
            <v>39902</v>
          </cell>
          <cell r="F2052" t="str">
            <v>s</v>
          </cell>
          <cell r="G2052">
            <v>-45200</v>
          </cell>
          <cell r="H2052">
            <v>66.893938053097344</v>
          </cell>
          <cell r="I2052">
            <v>-3023606</v>
          </cell>
          <cell r="J2052">
            <v>0</v>
          </cell>
          <cell r="K2052">
            <v>-3023606</v>
          </cell>
          <cell r="L2052">
            <v>0</v>
          </cell>
          <cell r="M2052">
            <v>4535.41</v>
          </cell>
          <cell r="N2052">
            <v>66.893938053097344</v>
          </cell>
          <cell r="O2052">
            <v>-3023606</v>
          </cell>
          <cell r="P2052">
            <v>-2897410.4</v>
          </cell>
          <cell r="Q2052">
            <v>126195.60000000009</v>
          </cell>
          <cell r="R2052" t="str">
            <v>jovc</v>
          </cell>
          <cell r="S2052" t="str">
            <v>MAR</v>
          </cell>
        </row>
        <row r="2053">
          <cell r="A2053">
            <v>1734</v>
          </cell>
          <cell r="B2053">
            <v>204</v>
          </cell>
          <cell r="C2053" t="str">
            <v>ogdc(H)</v>
          </cell>
          <cell r="D2053">
            <v>39898</v>
          </cell>
          <cell r="E2053">
            <v>39902</v>
          </cell>
          <cell r="F2053" t="str">
            <v>s</v>
          </cell>
          <cell r="G2053">
            <v>-75000</v>
          </cell>
          <cell r="H2053">
            <v>66.369519999999994</v>
          </cell>
          <cell r="I2053">
            <v>-4977714</v>
          </cell>
          <cell r="J2053">
            <v>0</v>
          </cell>
          <cell r="K2053">
            <v>-4977714</v>
          </cell>
          <cell r="L2053">
            <v>0</v>
          </cell>
          <cell r="M2053">
            <v>7466.57</v>
          </cell>
          <cell r="N2053">
            <v>66.369519999999994</v>
          </cell>
          <cell r="O2053">
            <v>-4977714</v>
          </cell>
          <cell r="P2053">
            <v>-4807642.5</v>
          </cell>
          <cell r="Q2053">
            <v>170071.5</v>
          </cell>
          <cell r="R2053" t="str">
            <v>pearl</v>
          </cell>
          <cell r="S2053" t="str">
            <v>MAR</v>
          </cell>
        </row>
        <row r="2054">
          <cell r="A2054">
            <v>1735</v>
          </cell>
          <cell r="B2054">
            <v>207</v>
          </cell>
          <cell r="C2054" t="str">
            <v>ogdc(H)</v>
          </cell>
          <cell r="D2054">
            <v>39898</v>
          </cell>
          <cell r="E2054">
            <v>39902</v>
          </cell>
          <cell r="F2054" t="str">
            <v>s</v>
          </cell>
          <cell r="G2054">
            <v>-50000</v>
          </cell>
          <cell r="H2054">
            <v>66.154880000000006</v>
          </cell>
          <cell r="I2054">
            <v>-3307744</v>
          </cell>
          <cell r="J2054">
            <v>0</v>
          </cell>
          <cell r="K2054">
            <v>-3307744</v>
          </cell>
          <cell r="L2054">
            <v>0</v>
          </cell>
          <cell r="M2054">
            <v>2500</v>
          </cell>
          <cell r="N2054">
            <v>66.154880000000006</v>
          </cell>
          <cell r="O2054">
            <v>-3307744</v>
          </cell>
          <cell r="P2054">
            <v>-3205100</v>
          </cell>
          <cell r="Q2054">
            <v>102644</v>
          </cell>
          <cell r="R2054" t="str">
            <v>MUNAF</v>
          </cell>
          <cell r="S2054" t="str">
            <v>MAR</v>
          </cell>
        </row>
        <row r="2055">
          <cell r="A2055">
            <v>1736</v>
          </cell>
          <cell r="B2055">
            <v>208</v>
          </cell>
          <cell r="C2055" t="str">
            <v>ogdc(H)</v>
          </cell>
          <cell r="D2055">
            <v>39898</v>
          </cell>
          <cell r="E2055">
            <v>39902</v>
          </cell>
          <cell r="F2055" t="str">
            <v>s</v>
          </cell>
          <cell r="G2055">
            <v>-125300</v>
          </cell>
          <cell r="H2055">
            <v>66.442968874700725</v>
          </cell>
          <cell r="I2055">
            <v>-8325304</v>
          </cell>
          <cell r="J2055">
            <v>0</v>
          </cell>
          <cell r="K2055">
            <v>-8325304</v>
          </cell>
          <cell r="L2055">
            <v>0</v>
          </cell>
          <cell r="M2055">
            <v>12530</v>
          </cell>
          <cell r="N2055">
            <v>66.442968874700725</v>
          </cell>
          <cell r="O2055">
            <v>-8325304</v>
          </cell>
          <cell r="P2055">
            <v>-8031980.5999999996</v>
          </cell>
          <cell r="Q2055">
            <v>293323.40000000037</v>
          </cell>
          <cell r="R2055" t="str">
            <v>BMA</v>
          </cell>
          <cell r="S2055" t="str">
            <v>MAR</v>
          </cell>
        </row>
        <row r="2056">
          <cell r="A2056">
            <v>1737</v>
          </cell>
          <cell r="B2056">
            <v>206</v>
          </cell>
          <cell r="C2056" t="str">
            <v>ogdc(H)</v>
          </cell>
          <cell r="D2056">
            <v>39898</v>
          </cell>
          <cell r="E2056">
            <v>39902</v>
          </cell>
          <cell r="F2056" t="str">
            <v>s</v>
          </cell>
          <cell r="G2056">
            <v>-18000</v>
          </cell>
          <cell r="H2056">
            <v>67.022943888888889</v>
          </cell>
          <cell r="I2056">
            <v>-1206412.99</v>
          </cell>
          <cell r="J2056">
            <v>0</v>
          </cell>
          <cell r="K2056">
            <v>-1206412.99</v>
          </cell>
          <cell r="L2056">
            <v>0</v>
          </cell>
          <cell r="M2056">
            <v>1206.79</v>
          </cell>
          <cell r="N2056">
            <v>67.022943888888889</v>
          </cell>
          <cell r="O2056">
            <v>-1206412.99</v>
          </cell>
          <cell r="P2056">
            <v>-1153828.8</v>
          </cell>
          <cell r="Q2056">
            <v>52584.189999999944</v>
          </cell>
          <cell r="R2056" t="str">
            <v xml:space="preserve">JS </v>
          </cell>
          <cell r="S2056" t="str">
            <v>MAR</v>
          </cell>
        </row>
        <row r="2057">
          <cell r="A2057">
            <v>1738</v>
          </cell>
          <cell r="B2057">
            <v>286</v>
          </cell>
          <cell r="C2057" t="str">
            <v>ffc(H)</v>
          </cell>
          <cell r="D2057">
            <v>39899</v>
          </cell>
          <cell r="E2057">
            <v>39903</v>
          </cell>
          <cell r="F2057" t="str">
            <v>s</v>
          </cell>
          <cell r="G2057">
            <v>-30000</v>
          </cell>
          <cell r="H2057">
            <v>86.443333333333328</v>
          </cell>
          <cell r="I2057">
            <v>-2593300</v>
          </cell>
          <cell r="J2057">
            <v>0</v>
          </cell>
          <cell r="K2057">
            <v>-2593300</v>
          </cell>
          <cell r="L2057">
            <v>0</v>
          </cell>
          <cell r="M2057">
            <v>3000</v>
          </cell>
          <cell r="N2057">
            <v>86.443333333333328</v>
          </cell>
          <cell r="O2057">
            <v>-2593300</v>
          </cell>
          <cell r="P2057">
            <v>-2523729</v>
          </cell>
          <cell r="Q2057">
            <v>69571</v>
          </cell>
          <cell r="R2057" t="str">
            <v>pearl</v>
          </cell>
          <cell r="S2057" t="str">
            <v>MAR</v>
          </cell>
        </row>
        <row r="2058">
          <cell r="A2058">
            <v>1739</v>
          </cell>
          <cell r="B2058">
            <v>287</v>
          </cell>
          <cell r="C2058" t="str">
            <v>ppl(h)</v>
          </cell>
          <cell r="D2058">
            <v>39899</v>
          </cell>
          <cell r="E2058">
            <v>39902</v>
          </cell>
          <cell r="F2058" t="str">
            <v>p</v>
          </cell>
          <cell r="G2058">
            <v>200000</v>
          </cell>
          <cell r="H2058">
            <v>177.840655</v>
          </cell>
          <cell r="I2058">
            <v>35568131</v>
          </cell>
          <cell r="J2058">
            <v>7113.6262000000006</v>
          </cell>
          <cell r="K2058">
            <v>35575244.626199998</v>
          </cell>
          <cell r="L2058">
            <v>0</v>
          </cell>
          <cell r="M2058">
            <v>30000</v>
          </cell>
          <cell r="N2058">
            <v>178.02622313099999</v>
          </cell>
          <cell r="O2058">
            <v>35605244.626199998</v>
          </cell>
          <cell r="P2058">
            <v>35605244.626199998</v>
          </cell>
          <cell r="Q2058">
            <v>0</v>
          </cell>
          <cell r="R2058" t="str">
            <v>TAURUS</v>
          </cell>
          <cell r="S2058" t="str">
            <v>MAR</v>
          </cell>
        </row>
        <row r="2059">
          <cell r="A2059">
            <v>1740</v>
          </cell>
          <cell r="B2059">
            <v>285</v>
          </cell>
          <cell r="C2059" t="str">
            <v>ppl(h)</v>
          </cell>
          <cell r="D2059">
            <v>39899</v>
          </cell>
          <cell r="E2059">
            <v>39902</v>
          </cell>
          <cell r="F2059" t="str">
            <v>s</v>
          </cell>
          <cell r="G2059">
            <v>-20000</v>
          </cell>
          <cell r="H2059">
            <v>175.5</v>
          </cell>
          <cell r="I2059">
            <v>-3510000</v>
          </cell>
          <cell r="J2059">
            <v>0</v>
          </cell>
          <cell r="K2059">
            <v>-3510000</v>
          </cell>
          <cell r="L2059">
            <v>0</v>
          </cell>
          <cell r="M2059">
            <v>3510</v>
          </cell>
          <cell r="N2059">
            <v>175.5</v>
          </cell>
          <cell r="O2059">
            <v>-3510000</v>
          </cell>
          <cell r="P2059">
            <v>-3489734</v>
          </cell>
          <cell r="Q2059">
            <v>20266</v>
          </cell>
          <cell r="R2059" t="str">
            <v xml:space="preserve">JS </v>
          </cell>
          <cell r="S2059" t="str">
            <v>MAR</v>
          </cell>
        </row>
        <row r="2060">
          <cell r="A2060">
            <v>1741</v>
          </cell>
          <cell r="B2060">
            <v>284</v>
          </cell>
          <cell r="C2060" t="str">
            <v>ppl(h)</v>
          </cell>
          <cell r="D2060">
            <v>39899</v>
          </cell>
          <cell r="E2060">
            <v>39902</v>
          </cell>
          <cell r="F2060" t="str">
            <v>s</v>
          </cell>
          <cell r="G2060">
            <v>-171800</v>
          </cell>
          <cell r="H2060">
            <v>175.00353899883586</v>
          </cell>
          <cell r="I2060">
            <v>-30065608</v>
          </cell>
          <cell r="J2060">
            <v>0</v>
          </cell>
          <cell r="K2060">
            <v>-30065608</v>
          </cell>
          <cell r="L2060">
            <v>0</v>
          </cell>
          <cell r="M2060">
            <v>0</v>
          </cell>
          <cell r="N2060">
            <v>175.00353899883586</v>
          </cell>
          <cell r="O2060">
            <v>-30065608</v>
          </cell>
          <cell r="P2060">
            <v>-29976815.059999999</v>
          </cell>
          <cell r="Q2060">
            <v>88792.940000001341</v>
          </cell>
          <cell r="R2060" t="str">
            <v>taurus</v>
          </cell>
          <cell r="S2060" t="str">
            <v>MAR</v>
          </cell>
        </row>
        <row r="2061">
          <cell r="A2061">
            <v>1742</v>
          </cell>
          <cell r="B2061">
            <v>288</v>
          </cell>
          <cell r="C2061" t="str">
            <v>NBP(h)</v>
          </cell>
          <cell r="D2061">
            <v>39899</v>
          </cell>
          <cell r="E2061">
            <v>39903</v>
          </cell>
          <cell r="F2061" t="str">
            <v>p</v>
          </cell>
          <cell r="G2061">
            <v>200000</v>
          </cell>
          <cell r="H2061">
            <v>90.847130000000007</v>
          </cell>
          <cell r="I2061">
            <v>18169426</v>
          </cell>
          <cell r="J2061">
            <v>3633.8852000000002</v>
          </cell>
          <cell r="K2061">
            <v>18173059.885200001</v>
          </cell>
          <cell r="L2061">
            <v>0</v>
          </cell>
          <cell r="M2061">
            <v>10000</v>
          </cell>
          <cell r="N2061">
            <v>90.915299426000004</v>
          </cell>
          <cell r="O2061">
            <v>18183059.885200001</v>
          </cell>
          <cell r="P2061">
            <v>18183059.885200001</v>
          </cell>
          <cell r="Q2061">
            <v>0</v>
          </cell>
          <cell r="R2061" t="str">
            <v>PERAL</v>
          </cell>
          <cell r="S2061" t="str">
            <v>MAR</v>
          </cell>
        </row>
        <row r="2062">
          <cell r="A2062">
            <v>1743</v>
          </cell>
          <cell r="B2062">
            <v>290</v>
          </cell>
          <cell r="C2062" t="str">
            <v>NBP(h)</v>
          </cell>
          <cell r="D2062">
            <v>39899</v>
          </cell>
          <cell r="E2062">
            <v>39903</v>
          </cell>
          <cell r="F2062" t="str">
            <v>s</v>
          </cell>
          <cell r="G2062">
            <v>-100000</v>
          </cell>
          <cell r="H2062">
            <v>90.432770000000005</v>
          </cell>
          <cell r="I2062">
            <v>-9043277</v>
          </cell>
          <cell r="J2062">
            <v>0</v>
          </cell>
          <cell r="K2062">
            <v>-9043277</v>
          </cell>
          <cell r="L2062">
            <v>0</v>
          </cell>
          <cell r="M2062">
            <v>10000</v>
          </cell>
          <cell r="N2062">
            <v>90.432770000000005</v>
          </cell>
          <cell r="O2062">
            <v>-9043277</v>
          </cell>
          <cell r="P2062">
            <v>-8701130</v>
          </cell>
          <cell r="Q2062">
            <v>342147</v>
          </cell>
          <cell r="R2062" t="str">
            <v>PERAL</v>
          </cell>
          <cell r="S2062" t="str">
            <v>MAR</v>
          </cell>
        </row>
        <row r="2063">
          <cell r="A2063">
            <v>1744</v>
          </cell>
          <cell r="C2063" t="str">
            <v>HBL-AFS</v>
          </cell>
          <cell r="F2063" t="str">
            <v>p</v>
          </cell>
          <cell r="G2063">
            <v>8401</v>
          </cell>
          <cell r="H2063">
            <v>80.40379954767289</v>
          </cell>
          <cell r="I2063">
            <v>675472.32</v>
          </cell>
          <cell r="K2063">
            <v>675472.32</v>
          </cell>
          <cell r="L2063">
            <v>0</v>
          </cell>
          <cell r="N2063">
            <v>80.40379954767289</v>
          </cell>
          <cell r="O2063">
            <v>675472.32</v>
          </cell>
          <cell r="P2063">
            <v>675472.32</v>
          </cell>
          <cell r="Q2063">
            <v>0</v>
          </cell>
          <cell r="R2063" t="str">
            <v>CFS-AFS</v>
          </cell>
          <cell r="S2063" t="str">
            <v>DEC</v>
          </cell>
        </row>
        <row r="2064">
          <cell r="A2064">
            <v>1745</v>
          </cell>
          <cell r="C2064" t="str">
            <v>HBL-AFS</v>
          </cell>
          <cell r="F2064" t="str">
            <v>p</v>
          </cell>
          <cell r="G2064">
            <v>1680</v>
          </cell>
          <cell r="H2064">
            <v>0</v>
          </cell>
          <cell r="K2064">
            <v>0</v>
          </cell>
          <cell r="L2064">
            <v>0</v>
          </cell>
          <cell r="N2064">
            <v>0</v>
          </cell>
          <cell r="O2064">
            <v>0</v>
          </cell>
          <cell r="P2064">
            <v>0</v>
          </cell>
          <cell r="Q2064">
            <v>0</v>
          </cell>
          <cell r="R2064" t="str">
            <v>CFS-AFS</v>
          </cell>
          <cell r="S2064" t="str">
            <v>DEC</v>
          </cell>
          <cell r="T2064" t="str">
            <v>Bonus shares @ 20% - 55% DIVIDEND</v>
          </cell>
        </row>
        <row r="2065">
          <cell r="A2065">
            <v>1746</v>
          </cell>
          <cell r="C2065" t="str">
            <v>ABL-AFS</v>
          </cell>
          <cell r="F2065" t="str">
            <v>p</v>
          </cell>
          <cell r="G2065">
            <v>29000</v>
          </cell>
          <cell r="H2065">
            <v>33.626300000000001</v>
          </cell>
          <cell r="I2065">
            <v>975162.7</v>
          </cell>
          <cell r="K2065">
            <v>975162.7</v>
          </cell>
          <cell r="L2065">
            <v>0</v>
          </cell>
          <cell r="N2065">
            <v>33.626300000000001</v>
          </cell>
          <cell r="O2065">
            <v>975162.7</v>
          </cell>
          <cell r="P2065">
            <v>975162.7</v>
          </cell>
          <cell r="Q2065">
            <v>0</v>
          </cell>
          <cell r="R2065" t="str">
            <v>CFS-AFS</v>
          </cell>
          <cell r="S2065" t="str">
            <v>DEC</v>
          </cell>
        </row>
        <row r="2066">
          <cell r="A2066">
            <v>1747</v>
          </cell>
          <cell r="C2066" t="str">
            <v>ABL-AFS</v>
          </cell>
          <cell r="F2066" t="str">
            <v>p</v>
          </cell>
          <cell r="G2066">
            <v>2900</v>
          </cell>
          <cell r="H2066">
            <v>0</v>
          </cell>
          <cell r="I2066">
            <v>0</v>
          </cell>
          <cell r="K2066">
            <v>0</v>
          </cell>
          <cell r="L2066">
            <v>0</v>
          </cell>
          <cell r="N2066">
            <v>0</v>
          </cell>
          <cell r="O2066">
            <v>0</v>
          </cell>
          <cell r="P2066">
            <v>0</v>
          </cell>
          <cell r="Q2066">
            <v>0</v>
          </cell>
          <cell r="R2066" t="str">
            <v>CFS-AFS</v>
          </cell>
          <cell r="S2066" t="str">
            <v>DEC</v>
          </cell>
          <cell r="T2066" t="str">
            <v>Bonus shares @ 10% - 10% DIVIDEND</v>
          </cell>
        </row>
        <row r="2067">
          <cell r="A2067">
            <v>1748</v>
          </cell>
          <cell r="C2067" t="str">
            <v>UBL-AFS</v>
          </cell>
          <cell r="F2067" t="str">
            <v>P</v>
          </cell>
          <cell r="G2067">
            <v>306</v>
          </cell>
          <cell r="H2067">
            <v>39.637516339869279</v>
          </cell>
          <cell r="I2067">
            <v>12129.08</v>
          </cell>
          <cell r="K2067">
            <v>12129.08</v>
          </cell>
          <cell r="N2067">
            <v>39.637516339869279</v>
          </cell>
          <cell r="O2067">
            <v>12129.08</v>
          </cell>
          <cell r="P2067">
            <v>12129.08</v>
          </cell>
          <cell r="Q2067">
            <v>0</v>
          </cell>
          <cell r="R2067" t="str">
            <v>CFS-AFS</v>
          </cell>
          <cell r="S2067" t="str">
            <v>DEC</v>
          </cell>
        </row>
        <row r="2068">
          <cell r="C2068" t="str">
            <v>AACIL-AFS</v>
          </cell>
          <cell r="F2068" t="str">
            <v>P</v>
          </cell>
          <cell r="G2068">
            <v>1</v>
          </cell>
          <cell r="H2068">
            <v>2.81</v>
          </cell>
          <cell r="I2068">
            <v>2.81</v>
          </cell>
          <cell r="K2068">
            <v>2.81</v>
          </cell>
          <cell r="N2068">
            <v>2.81</v>
          </cell>
          <cell r="O2068">
            <v>2.81</v>
          </cell>
          <cell r="P2068">
            <v>2.81</v>
          </cell>
          <cell r="Q2068">
            <v>0</v>
          </cell>
          <cell r="R2068" t="str">
            <v>CFS-AFS</v>
          </cell>
          <cell r="S2068" t="str">
            <v>DEC</v>
          </cell>
        </row>
        <row r="2069">
          <cell r="C2069" t="str">
            <v>FCCL-AFS</v>
          </cell>
          <cell r="F2069" t="str">
            <v>P</v>
          </cell>
          <cell r="G2069">
            <v>22</v>
          </cell>
          <cell r="H2069">
            <v>3.5</v>
          </cell>
          <cell r="I2069">
            <v>77</v>
          </cell>
          <cell r="K2069">
            <v>77</v>
          </cell>
          <cell r="N2069">
            <v>3.5</v>
          </cell>
          <cell r="O2069">
            <v>77</v>
          </cell>
          <cell r="P2069">
            <v>77</v>
          </cell>
          <cell r="Q2069">
            <v>0</v>
          </cell>
          <cell r="R2069" t="str">
            <v>CFS-AFS</v>
          </cell>
          <cell r="S2069" t="str">
            <v>DEC</v>
          </cell>
        </row>
        <row r="2070">
          <cell r="C2070" t="str">
            <v>MLCF-AFS</v>
          </cell>
          <cell r="F2070" t="str">
            <v>P</v>
          </cell>
          <cell r="G2070">
            <v>4</v>
          </cell>
          <cell r="H2070">
            <v>2.7050000000000001</v>
          </cell>
          <cell r="I2070">
            <v>10.82</v>
          </cell>
          <cell r="K2070">
            <v>10.82</v>
          </cell>
          <cell r="N2070">
            <v>2.7050000000000001</v>
          </cell>
          <cell r="O2070">
            <v>10.82</v>
          </cell>
          <cell r="P2070">
            <v>10.82</v>
          </cell>
          <cell r="Q2070">
            <v>0</v>
          </cell>
          <cell r="R2070" t="str">
            <v>CFS-AFS</v>
          </cell>
          <cell r="S2070" t="str">
            <v>DEC</v>
          </cell>
        </row>
        <row r="2071">
          <cell r="C2071" t="str">
            <v>PCCL-AFS</v>
          </cell>
          <cell r="F2071" t="str">
            <v>P</v>
          </cell>
          <cell r="G2071">
            <v>64</v>
          </cell>
          <cell r="H2071">
            <v>1.9862500000000001</v>
          </cell>
          <cell r="I2071">
            <v>127.12</v>
          </cell>
          <cell r="K2071">
            <v>127.12</v>
          </cell>
          <cell r="N2071">
            <v>1.9862500000000001</v>
          </cell>
          <cell r="O2071">
            <v>127.12</v>
          </cell>
          <cell r="P2071">
            <v>127.12</v>
          </cell>
          <cell r="Q2071">
            <v>0</v>
          </cell>
          <cell r="R2071" t="str">
            <v>CFS-AFS</v>
          </cell>
          <cell r="S2071" t="str">
            <v>DEC</v>
          </cell>
        </row>
        <row r="2072">
          <cell r="C2072" t="str">
            <v>THCCL-AFS</v>
          </cell>
          <cell r="F2072" t="str">
            <v>P</v>
          </cell>
          <cell r="G2072">
            <v>8</v>
          </cell>
          <cell r="H2072">
            <v>14</v>
          </cell>
          <cell r="I2072">
            <v>112</v>
          </cell>
          <cell r="K2072">
            <v>112</v>
          </cell>
          <cell r="N2072">
            <v>14</v>
          </cell>
          <cell r="O2072">
            <v>112</v>
          </cell>
          <cell r="P2072">
            <v>112</v>
          </cell>
          <cell r="Q2072">
            <v>0</v>
          </cell>
          <cell r="R2072" t="str">
            <v>CFS-AFS</v>
          </cell>
          <cell r="S2072" t="str">
            <v>DEC</v>
          </cell>
        </row>
        <row r="2073">
          <cell r="C2073" t="str">
            <v>AKBL-AFS</v>
          </cell>
          <cell r="F2073" t="str">
            <v>P</v>
          </cell>
          <cell r="G2073">
            <v>11</v>
          </cell>
          <cell r="H2073">
            <v>16.24909090909091</v>
          </cell>
          <cell r="I2073">
            <v>178.74</v>
          </cell>
          <cell r="K2073">
            <v>178.74</v>
          </cell>
          <cell r="N2073">
            <v>16.24909090909091</v>
          </cell>
          <cell r="O2073">
            <v>178.74</v>
          </cell>
          <cell r="P2073">
            <v>178.74</v>
          </cell>
          <cell r="Q2073">
            <v>0</v>
          </cell>
          <cell r="R2073" t="str">
            <v>CFS-AFS</v>
          </cell>
          <cell r="S2073" t="str">
            <v>DEC</v>
          </cell>
        </row>
        <row r="2074">
          <cell r="C2074" t="str">
            <v>BAFL-AFS</v>
          </cell>
          <cell r="F2074" t="str">
            <v>P</v>
          </cell>
          <cell r="G2074">
            <v>10</v>
          </cell>
          <cell r="H2074">
            <v>18.164999999999999</v>
          </cell>
          <cell r="I2074">
            <v>181.65</v>
          </cell>
          <cell r="K2074">
            <v>181.65</v>
          </cell>
          <cell r="N2074">
            <v>18.164999999999999</v>
          </cell>
          <cell r="O2074">
            <v>181.65</v>
          </cell>
          <cell r="P2074">
            <v>181.65</v>
          </cell>
          <cell r="Q2074">
            <v>0</v>
          </cell>
          <cell r="R2074" t="str">
            <v>CFS-AFS</v>
          </cell>
          <cell r="S2074" t="str">
            <v>DEC</v>
          </cell>
        </row>
        <row r="2075">
          <cell r="C2075" t="str">
            <v>BIPL-AFS</v>
          </cell>
          <cell r="F2075" t="str">
            <v>P</v>
          </cell>
          <cell r="G2075">
            <v>7</v>
          </cell>
          <cell r="H2075">
            <v>5.0757142857142856</v>
          </cell>
          <cell r="I2075">
            <v>35.53</v>
          </cell>
          <cell r="K2075">
            <v>35.53</v>
          </cell>
          <cell r="N2075">
            <v>5.0757142857142856</v>
          </cell>
          <cell r="O2075">
            <v>35.53</v>
          </cell>
          <cell r="P2075">
            <v>35.53</v>
          </cell>
          <cell r="Q2075">
            <v>0</v>
          </cell>
          <cell r="R2075" t="str">
            <v>CFS-AFS</v>
          </cell>
          <cell r="S2075" t="str">
            <v>DEC</v>
          </cell>
        </row>
        <row r="2076">
          <cell r="C2076" t="str">
            <v>BOP-AFS</v>
          </cell>
          <cell r="F2076" t="str">
            <v>P</v>
          </cell>
          <cell r="G2076">
            <v>2</v>
          </cell>
          <cell r="H2076">
            <v>15.05</v>
          </cell>
          <cell r="I2076">
            <v>30.1</v>
          </cell>
          <cell r="K2076">
            <v>30.1</v>
          </cell>
          <cell r="N2076">
            <v>15.05</v>
          </cell>
          <cell r="O2076">
            <v>30.1</v>
          </cell>
          <cell r="P2076">
            <v>30.1</v>
          </cell>
          <cell r="Q2076">
            <v>0</v>
          </cell>
          <cell r="R2076" t="str">
            <v>CFS-AFS</v>
          </cell>
          <cell r="S2076" t="str">
            <v>DEC</v>
          </cell>
        </row>
        <row r="2077">
          <cell r="C2077" t="str">
            <v>FABL-AFS</v>
          </cell>
          <cell r="F2077" t="str">
            <v>P</v>
          </cell>
          <cell r="G2077">
            <v>1</v>
          </cell>
          <cell r="H2077">
            <v>13.57</v>
          </cell>
          <cell r="I2077">
            <v>13.57</v>
          </cell>
          <cell r="K2077">
            <v>13.57</v>
          </cell>
          <cell r="N2077">
            <v>13.57</v>
          </cell>
          <cell r="O2077">
            <v>13.57</v>
          </cell>
          <cell r="P2077">
            <v>13.57</v>
          </cell>
          <cell r="Q2077">
            <v>0</v>
          </cell>
          <cell r="R2077" t="str">
            <v>CFS-AFS</v>
          </cell>
          <cell r="S2077" t="str">
            <v>DEC</v>
          </cell>
        </row>
        <row r="2078">
          <cell r="C2078" t="str">
            <v>MCB-AFS</v>
          </cell>
          <cell r="F2078" t="str">
            <v>P</v>
          </cell>
          <cell r="G2078">
            <v>5</v>
          </cell>
          <cell r="H2078">
            <v>135.14400000000001</v>
          </cell>
          <cell r="I2078">
            <v>675.72</v>
          </cell>
          <cell r="K2078">
            <v>675.72</v>
          </cell>
          <cell r="N2078">
            <v>135.14400000000001</v>
          </cell>
          <cell r="O2078">
            <v>675.72</v>
          </cell>
          <cell r="P2078">
            <v>675.72</v>
          </cell>
          <cell r="Q2078">
            <v>0</v>
          </cell>
          <cell r="R2078" t="str">
            <v>CFS-AFS</v>
          </cell>
          <cell r="S2078" t="str">
            <v>DEC</v>
          </cell>
        </row>
        <row r="2079">
          <cell r="C2079" t="str">
            <v>NBP-AFS</v>
          </cell>
          <cell r="F2079" t="str">
            <v>P</v>
          </cell>
          <cell r="G2079">
            <v>3</v>
          </cell>
          <cell r="H2079">
            <v>54.03</v>
          </cell>
          <cell r="I2079">
            <v>162.09</v>
          </cell>
          <cell r="K2079">
            <v>162.09</v>
          </cell>
          <cell r="N2079">
            <v>54.03</v>
          </cell>
          <cell r="O2079">
            <v>162.09</v>
          </cell>
          <cell r="P2079">
            <v>162.09</v>
          </cell>
          <cell r="Q2079">
            <v>0</v>
          </cell>
          <cell r="R2079" t="str">
            <v>CFS-AFS</v>
          </cell>
          <cell r="S2079" t="str">
            <v>DEC</v>
          </cell>
        </row>
        <row r="2080">
          <cell r="C2080" t="str">
            <v>NIB-AFS</v>
          </cell>
          <cell r="F2080" t="str">
            <v>P</v>
          </cell>
          <cell r="G2080">
            <v>15</v>
          </cell>
          <cell r="H2080">
            <v>2.8959999999999999</v>
          </cell>
          <cell r="I2080">
            <v>43.44</v>
          </cell>
          <cell r="K2080">
            <v>43.44</v>
          </cell>
          <cell r="N2080">
            <v>2.8959999999999999</v>
          </cell>
          <cell r="O2080">
            <v>43.44</v>
          </cell>
          <cell r="P2080">
            <v>43.44</v>
          </cell>
          <cell r="Q2080">
            <v>0</v>
          </cell>
          <cell r="R2080" t="str">
            <v>CFS-AFS</v>
          </cell>
          <cell r="S2080" t="str">
            <v>DEC</v>
          </cell>
        </row>
        <row r="2081">
          <cell r="C2081" t="str">
            <v>SPCB-AFS</v>
          </cell>
          <cell r="F2081" t="str">
            <v>P</v>
          </cell>
          <cell r="G2081">
            <v>19</v>
          </cell>
          <cell r="H2081">
            <v>5.1889473684210525</v>
          </cell>
          <cell r="I2081">
            <v>98.59</v>
          </cell>
          <cell r="K2081">
            <v>98.59</v>
          </cell>
          <cell r="N2081">
            <v>5.1889473684210525</v>
          </cell>
          <cell r="O2081">
            <v>98.59</v>
          </cell>
          <cell r="P2081">
            <v>98.59</v>
          </cell>
          <cell r="Q2081">
            <v>0</v>
          </cell>
          <cell r="R2081" t="str">
            <v>CFS-AFS</v>
          </cell>
          <cell r="S2081" t="str">
            <v>DEC</v>
          </cell>
        </row>
        <row r="2082">
          <cell r="C2082" t="str">
            <v>AKBL-AFS</v>
          </cell>
          <cell r="F2082" t="str">
            <v>P</v>
          </cell>
          <cell r="G2082">
            <v>2</v>
          </cell>
          <cell r="H2082">
            <v>0</v>
          </cell>
          <cell r="I2082">
            <v>0</v>
          </cell>
          <cell r="K2082">
            <v>0</v>
          </cell>
          <cell r="N2082">
            <v>0</v>
          </cell>
          <cell r="O2082">
            <v>0</v>
          </cell>
          <cell r="P2082">
            <v>0</v>
          </cell>
          <cell r="Q2082">
            <v>0</v>
          </cell>
          <cell r="R2082" t="str">
            <v>CFS-AFS</v>
          </cell>
          <cell r="S2082" t="str">
            <v>DEC</v>
          </cell>
          <cell r="T2082" t="str">
            <v>11 SHARES @ 25%</v>
          </cell>
        </row>
        <row r="2083">
          <cell r="C2083" t="str">
            <v>BAFL-AFS</v>
          </cell>
          <cell r="F2083" t="str">
            <v>P</v>
          </cell>
          <cell r="G2083">
            <v>1</v>
          </cell>
          <cell r="H2083">
            <v>0</v>
          </cell>
          <cell r="K2083">
            <v>0</v>
          </cell>
          <cell r="N2083">
            <v>0</v>
          </cell>
          <cell r="O2083">
            <v>0</v>
          </cell>
          <cell r="P2083">
            <v>0</v>
          </cell>
          <cell r="Q2083">
            <v>0</v>
          </cell>
          <cell r="R2083" t="str">
            <v>CFS-AFS</v>
          </cell>
          <cell r="S2083" t="str">
            <v>DEC</v>
          </cell>
          <cell r="T2083" t="str">
            <v>10 SHARES @ 12.5%</v>
          </cell>
        </row>
        <row r="2084">
          <cell r="C2084" t="str">
            <v>bosi-afs</v>
          </cell>
          <cell r="F2084" t="str">
            <v>P</v>
          </cell>
          <cell r="G2084">
            <v>150</v>
          </cell>
          <cell r="H2084">
            <v>3.3075333333333332</v>
          </cell>
          <cell r="I2084">
            <v>496.13</v>
          </cell>
          <cell r="K2084">
            <v>496.13</v>
          </cell>
          <cell r="N2084">
            <v>3.3075333333333332</v>
          </cell>
          <cell r="O2084">
            <v>496.13</v>
          </cell>
          <cell r="P2084">
            <v>496.13</v>
          </cell>
          <cell r="Q2084">
            <v>0</v>
          </cell>
          <cell r="R2084" t="str">
            <v>CFS-AFS</v>
          </cell>
          <cell r="S2084" t="str">
            <v>DEC</v>
          </cell>
        </row>
        <row r="2085">
          <cell r="C2085" t="str">
            <v>csap-afs</v>
          </cell>
          <cell r="F2085" t="str">
            <v>P</v>
          </cell>
          <cell r="G2085">
            <v>15</v>
          </cell>
          <cell r="H2085">
            <v>17.220000000000002</v>
          </cell>
          <cell r="I2085">
            <v>258.3</v>
          </cell>
          <cell r="K2085">
            <v>258.3</v>
          </cell>
          <cell r="N2085">
            <v>17.220000000000002</v>
          </cell>
          <cell r="O2085">
            <v>258.3</v>
          </cell>
          <cell r="P2085">
            <v>258.3</v>
          </cell>
          <cell r="Q2085">
            <v>0</v>
          </cell>
          <cell r="R2085" t="str">
            <v>CFS-AFS</v>
          </cell>
          <cell r="S2085" t="str">
            <v>DEC</v>
          </cell>
        </row>
        <row r="2086">
          <cell r="C2086" t="str">
            <v>dsl-afs</v>
          </cell>
          <cell r="F2086" t="str">
            <v>P</v>
          </cell>
          <cell r="G2086">
            <v>100</v>
          </cell>
          <cell r="H2086">
            <v>8.1374999999999993</v>
          </cell>
          <cell r="I2086">
            <v>813.75</v>
          </cell>
          <cell r="K2086">
            <v>813.75</v>
          </cell>
          <cell r="N2086">
            <v>8.1374999999999993</v>
          </cell>
          <cell r="O2086">
            <v>813.75</v>
          </cell>
          <cell r="P2086">
            <v>813.75</v>
          </cell>
          <cell r="Q2086">
            <v>0</v>
          </cell>
          <cell r="R2086" t="str">
            <v>CFS-AFS</v>
          </cell>
          <cell r="S2086" t="str">
            <v>DEC</v>
          </cell>
        </row>
        <row r="2087">
          <cell r="C2087" t="str">
            <v>dsfl-afs</v>
          </cell>
          <cell r="F2087" t="str">
            <v>P</v>
          </cell>
          <cell r="G2087">
            <v>4</v>
          </cell>
          <cell r="H2087">
            <v>0.92749999999999999</v>
          </cell>
          <cell r="I2087">
            <v>3.71</v>
          </cell>
          <cell r="K2087">
            <v>3.71</v>
          </cell>
          <cell r="N2087">
            <v>0.92749999999999999</v>
          </cell>
          <cell r="O2087">
            <v>3.71</v>
          </cell>
          <cell r="P2087">
            <v>3.71</v>
          </cell>
          <cell r="Q2087">
            <v>0</v>
          </cell>
          <cell r="R2087" t="str">
            <v>CFS-AFS</v>
          </cell>
          <cell r="S2087" t="str">
            <v>DEC</v>
          </cell>
        </row>
        <row r="2088">
          <cell r="C2088" t="str">
            <v>ffbl-afs</v>
          </cell>
          <cell r="F2088" t="str">
            <v>P</v>
          </cell>
          <cell r="G2088">
            <v>21</v>
          </cell>
          <cell r="H2088">
            <v>12.731428571428571</v>
          </cell>
          <cell r="I2088">
            <v>267.36</v>
          </cell>
          <cell r="K2088">
            <v>267.36</v>
          </cell>
          <cell r="N2088">
            <v>12.731428571428571</v>
          </cell>
          <cell r="O2088">
            <v>267.36</v>
          </cell>
          <cell r="P2088">
            <v>267.36</v>
          </cell>
          <cell r="Q2088">
            <v>0</v>
          </cell>
          <cell r="R2088" t="str">
            <v>CFS-AFS</v>
          </cell>
          <cell r="S2088" t="str">
            <v>DEC</v>
          </cell>
        </row>
        <row r="2089">
          <cell r="C2089" t="str">
            <v>JSVFL-AFS</v>
          </cell>
          <cell r="F2089" t="str">
            <v>P</v>
          </cell>
          <cell r="G2089">
            <v>278</v>
          </cell>
          <cell r="H2089">
            <v>2.7562949640287768</v>
          </cell>
          <cell r="I2089">
            <v>766.25</v>
          </cell>
          <cell r="K2089">
            <v>766.25</v>
          </cell>
          <cell r="N2089">
            <v>2.7562949640287768</v>
          </cell>
          <cell r="O2089">
            <v>766.25</v>
          </cell>
          <cell r="P2089">
            <v>766.25</v>
          </cell>
          <cell r="Q2089">
            <v>0</v>
          </cell>
          <cell r="R2089" t="str">
            <v>CFS-AFS</v>
          </cell>
          <cell r="S2089" t="str">
            <v>DEC</v>
          </cell>
        </row>
        <row r="2090">
          <cell r="C2090" t="str">
            <v>PGF-AFS</v>
          </cell>
          <cell r="F2090" t="str">
            <v>P</v>
          </cell>
          <cell r="G2090">
            <v>1</v>
          </cell>
          <cell r="H2090">
            <v>6.97</v>
          </cell>
          <cell r="I2090">
            <v>6.97</v>
          </cell>
          <cell r="K2090">
            <v>6.97</v>
          </cell>
          <cell r="N2090">
            <v>6.97</v>
          </cell>
          <cell r="O2090">
            <v>6.97</v>
          </cell>
          <cell r="P2090">
            <v>6.97</v>
          </cell>
          <cell r="Q2090">
            <v>0</v>
          </cell>
          <cell r="R2090" t="str">
            <v>CFS-AFS</v>
          </cell>
          <cell r="S2090" t="str">
            <v>DEC</v>
          </cell>
        </row>
        <row r="2091">
          <cell r="C2091" t="str">
            <v>PPFL-AFS</v>
          </cell>
          <cell r="F2091" t="str">
            <v>P</v>
          </cell>
          <cell r="G2091">
            <v>12</v>
          </cell>
          <cell r="H2091">
            <v>1.6016666666666666</v>
          </cell>
          <cell r="I2091">
            <v>19.22</v>
          </cell>
          <cell r="K2091">
            <v>19.22</v>
          </cell>
          <cell r="N2091">
            <v>1.6016666666666666</v>
          </cell>
          <cell r="O2091">
            <v>19.22</v>
          </cell>
          <cell r="P2091">
            <v>19.22</v>
          </cell>
          <cell r="Q2091">
            <v>0</v>
          </cell>
          <cell r="R2091" t="str">
            <v>CFS-AFS</v>
          </cell>
          <cell r="S2091" t="str">
            <v>DEC</v>
          </cell>
        </row>
        <row r="2092">
          <cell r="C2092" t="str">
            <v>POL-AFS</v>
          </cell>
          <cell r="F2092" t="str">
            <v>P</v>
          </cell>
          <cell r="G2092">
            <v>1</v>
          </cell>
          <cell r="H2092">
            <v>110.08</v>
          </cell>
          <cell r="I2092">
            <v>110.08</v>
          </cell>
          <cell r="K2092">
            <v>110.08</v>
          </cell>
          <cell r="N2092">
            <v>110.08</v>
          </cell>
          <cell r="O2092">
            <v>110.08</v>
          </cell>
          <cell r="P2092">
            <v>110.08</v>
          </cell>
          <cell r="Q2092">
            <v>0</v>
          </cell>
          <cell r="R2092" t="str">
            <v>CFS-AFS</v>
          </cell>
          <cell r="S2092" t="str">
            <v>DEC</v>
          </cell>
        </row>
        <row r="2093">
          <cell r="C2093" t="str">
            <v>PASL-AFS</v>
          </cell>
          <cell r="F2093" t="str">
            <v>P</v>
          </cell>
          <cell r="G2093">
            <v>50</v>
          </cell>
          <cell r="H2093">
            <v>6.6588000000000003</v>
          </cell>
          <cell r="I2093">
            <v>332.94</v>
          </cell>
          <cell r="K2093">
            <v>332.94</v>
          </cell>
          <cell r="N2093">
            <v>6.6588000000000003</v>
          </cell>
          <cell r="O2093">
            <v>332.94</v>
          </cell>
          <cell r="P2093">
            <v>332.94</v>
          </cell>
          <cell r="Q2093">
            <v>0</v>
          </cell>
          <cell r="R2093" t="str">
            <v>CFS-AFS</v>
          </cell>
          <cell r="S2093" t="str">
            <v>DEC</v>
          </cell>
        </row>
        <row r="2094">
          <cell r="C2094" t="str">
            <v>FNEL-AFS</v>
          </cell>
          <cell r="F2094" t="str">
            <v>P</v>
          </cell>
          <cell r="G2094">
            <v>8</v>
          </cell>
          <cell r="H2094">
            <v>47.416249999999998</v>
          </cell>
          <cell r="I2094">
            <v>379.33</v>
          </cell>
          <cell r="K2094">
            <v>379.33</v>
          </cell>
          <cell r="N2094">
            <v>47.416249999999998</v>
          </cell>
          <cell r="O2094">
            <v>379.33</v>
          </cell>
          <cell r="P2094">
            <v>379.33</v>
          </cell>
          <cell r="Q2094">
            <v>0</v>
          </cell>
          <cell r="R2094" t="str">
            <v>CFS-AFS</v>
          </cell>
          <cell r="S2094" t="str">
            <v>DEC</v>
          </cell>
        </row>
        <row r="2095">
          <cell r="C2095" t="str">
            <v>NETSOL-AFS</v>
          </cell>
          <cell r="F2095" t="str">
            <v>P</v>
          </cell>
          <cell r="G2095">
            <v>4</v>
          </cell>
          <cell r="H2095">
            <v>27.1175</v>
          </cell>
          <cell r="I2095">
            <v>108.47</v>
          </cell>
          <cell r="K2095">
            <v>108.47</v>
          </cell>
          <cell r="N2095">
            <v>27.1175</v>
          </cell>
          <cell r="O2095">
            <v>108.47</v>
          </cell>
          <cell r="P2095">
            <v>108.47</v>
          </cell>
          <cell r="Q2095">
            <v>0</v>
          </cell>
          <cell r="R2095" t="str">
            <v>CFS-AFS</v>
          </cell>
          <cell r="S2095" t="str">
            <v>DEC</v>
          </cell>
        </row>
        <row r="2096">
          <cell r="C2096" t="str">
            <v>NCL-AFS</v>
          </cell>
          <cell r="F2096" t="str">
            <v>P</v>
          </cell>
          <cell r="G2096">
            <v>2</v>
          </cell>
          <cell r="H2096">
            <v>7.29</v>
          </cell>
          <cell r="I2096">
            <v>14.58</v>
          </cell>
          <cell r="K2096">
            <v>14.58</v>
          </cell>
          <cell r="N2096">
            <v>7.29</v>
          </cell>
          <cell r="O2096">
            <v>14.58</v>
          </cell>
          <cell r="P2096">
            <v>14.58</v>
          </cell>
          <cell r="Q2096">
            <v>0</v>
          </cell>
          <cell r="R2096" t="str">
            <v>CFS-AFS</v>
          </cell>
          <cell r="S2096" t="str">
            <v>DEC</v>
          </cell>
        </row>
        <row r="2097">
          <cell r="C2097" t="str">
            <v>ETNL-AFS</v>
          </cell>
          <cell r="F2097" t="str">
            <v>P</v>
          </cell>
          <cell r="G2097">
            <v>65</v>
          </cell>
          <cell r="H2097">
            <v>28.21</v>
          </cell>
          <cell r="I2097">
            <v>1833.65</v>
          </cell>
          <cell r="K2097">
            <v>1833.65</v>
          </cell>
          <cell r="N2097">
            <v>28.21</v>
          </cell>
          <cell r="O2097">
            <v>1833.65</v>
          </cell>
          <cell r="P2097">
            <v>1833.65</v>
          </cell>
          <cell r="Q2097">
            <v>0</v>
          </cell>
          <cell r="R2097" t="str">
            <v>CFS-AFS</v>
          </cell>
          <cell r="S2097" t="str">
            <v>DEC</v>
          </cell>
        </row>
        <row r="2098">
          <cell r="C2098" t="str">
            <v>AHL-AFS</v>
          </cell>
          <cell r="F2098" t="str">
            <v>P</v>
          </cell>
          <cell r="G2098">
            <v>2</v>
          </cell>
          <cell r="H2098">
            <v>74.75</v>
          </cell>
          <cell r="I2098">
            <v>149.5</v>
          </cell>
          <cell r="K2098">
            <v>149.5</v>
          </cell>
          <cell r="N2098">
            <v>74.75</v>
          </cell>
          <cell r="O2098">
            <v>149.5</v>
          </cell>
          <cell r="P2098">
            <v>149.5</v>
          </cell>
          <cell r="Q2098">
            <v>0</v>
          </cell>
          <cell r="R2098" t="str">
            <v>CFS-AFS</v>
          </cell>
          <cell r="S2098" t="str">
            <v>DEC</v>
          </cell>
        </row>
        <row r="2099">
          <cell r="C2099" t="str">
            <v>SNGP-AFS</v>
          </cell>
          <cell r="F2099" t="str">
            <v>P</v>
          </cell>
          <cell r="G2099">
            <v>5</v>
          </cell>
          <cell r="H2099">
            <v>16.206</v>
          </cell>
          <cell r="I2099">
            <v>81.03</v>
          </cell>
          <cell r="K2099">
            <v>81.03</v>
          </cell>
          <cell r="N2099">
            <v>16.206</v>
          </cell>
          <cell r="O2099">
            <v>81.03</v>
          </cell>
          <cell r="P2099">
            <v>81.03</v>
          </cell>
          <cell r="Q2099">
            <v>0</v>
          </cell>
          <cell r="R2099" t="str">
            <v>CFS-AFS</v>
          </cell>
          <cell r="S2099" t="str">
            <v>DEC</v>
          </cell>
        </row>
        <row r="2100">
          <cell r="C2100" t="str">
            <v>PPTA-AFS</v>
          </cell>
          <cell r="F2100" t="str">
            <v>P</v>
          </cell>
          <cell r="G2100">
            <v>54</v>
          </cell>
          <cell r="H2100">
            <v>1.1462962962962964</v>
          </cell>
          <cell r="I2100">
            <v>61.9</v>
          </cell>
          <cell r="K2100">
            <v>61.9</v>
          </cell>
          <cell r="N2100">
            <v>1.1462962962962964</v>
          </cell>
          <cell r="O2100">
            <v>61.9</v>
          </cell>
          <cell r="P2100">
            <v>61.9</v>
          </cell>
        </row>
        <row r="2101">
          <cell r="C2101" t="str">
            <v>PPL-AFS</v>
          </cell>
          <cell r="F2101" t="str">
            <v>P</v>
          </cell>
          <cell r="G2101">
            <v>6</v>
          </cell>
          <cell r="H2101">
            <v>108.07166666666666</v>
          </cell>
          <cell r="I2101">
            <v>648.42999999999995</v>
          </cell>
          <cell r="K2101">
            <v>648.42999999999995</v>
          </cell>
          <cell r="N2101">
            <v>108.07166666666666</v>
          </cell>
          <cell r="O2101">
            <v>648.42999999999995</v>
          </cell>
          <cell r="P2101">
            <v>648.42999999999995</v>
          </cell>
        </row>
        <row r="2102">
          <cell r="C2102" t="str">
            <v>IFSL-AFS</v>
          </cell>
          <cell r="F2102" t="str">
            <v>P</v>
          </cell>
          <cell r="G2102">
            <v>21</v>
          </cell>
          <cell r="H2102">
            <v>3.4914285714285711</v>
          </cell>
          <cell r="I2102">
            <v>73.319999999999993</v>
          </cell>
          <cell r="K2102">
            <v>73.319999999999993</v>
          </cell>
          <cell r="N2102">
            <v>3.4914285714285711</v>
          </cell>
          <cell r="O2102">
            <v>73.319999999999993</v>
          </cell>
          <cell r="P2102">
            <v>73.319999999999993</v>
          </cell>
        </row>
        <row r="2103">
          <cell r="C2103" t="str">
            <v>JSCL-AFS</v>
          </cell>
          <cell r="F2103" t="str">
            <v>P</v>
          </cell>
          <cell r="G2103">
            <v>7</v>
          </cell>
          <cell r="H2103">
            <v>56.14</v>
          </cell>
          <cell r="I2103">
            <v>392.98</v>
          </cell>
          <cell r="K2103">
            <v>392.98</v>
          </cell>
          <cell r="N2103">
            <v>56.14</v>
          </cell>
          <cell r="O2103">
            <v>392.98</v>
          </cell>
          <cell r="P2103">
            <v>392.98</v>
          </cell>
        </row>
        <row r="2104">
          <cell r="C2104" t="str">
            <v>JOVC-AFS</v>
          </cell>
          <cell r="F2104" t="str">
            <v>P</v>
          </cell>
          <cell r="G2104">
            <v>33</v>
          </cell>
          <cell r="H2104">
            <v>11.436363636363636</v>
          </cell>
          <cell r="I2104">
            <v>377.4</v>
          </cell>
          <cell r="K2104">
            <v>377.4</v>
          </cell>
          <cell r="N2104">
            <v>11.436363636363636</v>
          </cell>
          <cell r="O2104">
            <v>377.4</v>
          </cell>
          <cell r="P2104">
            <v>377.4</v>
          </cell>
        </row>
        <row r="2105">
          <cell r="C2105" t="str">
            <v>WTL-AFS</v>
          </cell>
          <cell r="F2105" t="str">
            <v>P</v>
          </cell>
          <cell r="G2105">
            <v>4</v>
          </cell>
          <cell r="H2105">
            <v>2.8174999999999999</v>
          </cell>
          <cell r="I2105">
            <v>11.27</v>
          </cell>
          <cell r="K2105">
            <v>11.27</v>
          </cell>
          <cell r="N2105">
            <v>2.8174999999999999</v>
          </cell>
          <cell r="O2105">
            <v>11.27</v>
          </cell>
          <cell r="P2105">
            <v>11.27</v>
          </cell>
        </row>
        <row r="2106">
          <cell r="C2106" t="str">
            <v>TRG-AFS</v>
          </cell>
          <cell r="F2106" t="str">
            <v>P</v>
          </cell>
          <cell r="G2106">
            <v>8</v>
          </cell>
          <cell r="H2106">
            <v>1.2337499999999999</v>
          </cell>
          <cell r="I2106">
            <v>9.8699999999999992</v>
          </cell>
          <cell r="K2106">
            <v>9.8699999999999992</v>
          </cell>
          <cell r="N2106">
            <v>1.2337499999999999</v>
          </cell>
          <cell r="O2106">
            <v>9.8699999999999992</v>
          </cell>
          <cell r="P2106">
            <v>9.8699999999999992</v>
          </cell>
        </row>
        <row r="2107">
          <cell r="C2107" t="str">
            <v>TELE-AFS</v>
          </cell>
          <cell r="F2107" t="str">
            <v>P</v>
          </cell>
          <cell r="G2107">
            <v>74</v>
          </cell>
          <cell r="H2107">
            <v>1.33</v>
          </cell>
          <cell r="I2107">
            <v>98.42</v>
          </cell>
          <cell r="K2107">
            <v>98.42</v>
          </cell>
          <cell r="N2107">
            <v>1.33</v>
          </cell>
          <cell r="O2107">
            <v>98.42</v>
          </cell>
          <cell r="P2107">
            <v>98.42</v>
          </cell>
        </row>
        <row r="2108">
          <cell r="C2108" t="str">
            <v>SSGC-AFS</v>
          </cell>
          <cell r="F2108" t="str">
            <v>P</v>
          </cell>
          <cell r="G2108">
            <v>1</v>
          </cell>
          <cell r="H2108">
            <v>11.7</v>
          </cell>
          <cell r="I2108">
            <v>11.7</v>
          </cell>
          <cell r="K2108">
            <v>11.7</v>
          </cell>
          <cell r="N2108">
            <v>11.7</v>
          </cell>
          <cell r="O2108">
            <v>11.7</v>
          </cell>
          <cell r="P2108">
            <v>11.7</v>
          </cell>
        </row>
        <row r="2109">
          <cell r="C2109" t="str">
            <v>DLL-AFS</v>
          </cell>
          <cell r="F2109" t="str">
            <v>P</v>
          </cell>
          <cell r="G2109">
            <v>28</v>
          </cell>
          <cell r="H2109">
            <v>43.618928571428569</v>
          </cell>
          <cell r="I2109">
            <v>1221.33</v>
          </cell>
          <cell r="K2109">
            <v>1221.33</v>
          </cell>
          <cell r="N2109">
            <v>43.618928571428569</v>
          </cell>
          <cell r="O2109">
            <v>1221.33</v>
          </cell>
          <cell r="P2109">
            <v>1221.33</v>
          </cell>
        </row>
        <row r="2110">
          <cell r="C2110" t="str">
            <v>DSIL-AFS</v>
          </cell>
          <cell r="F2110" t="str">
            <v>P</v>
          </cell>
          <cell r="G2110">
            <v>60</v>
          </cell>
          <cell r="H2110">
            <v>12.993833333333333</v>
          </cell>
          <cell r="I2110">
            <v>779.63</v>
          </cell>
          <cell r="K2110">
            <v>779.63</v>
          </cell>
          <cell r="N2110">
            <v>12.993833333333333</v>
          </cell>
          <cell r="O2110">
            <v>779.63</v>
          </cell>
          <cell r="P2110">
            <v>779.63</v>
          </cell>
        </row>
        <row r="2111">
          <cell r="A2111">
            <v>1749</v>
          </cell>
          <cell r="B2111">
            <v>291</v>
          </cell>
          <cell r="C2111" t="str">
            <v>NBP(h)</v>
          </cell>
          <cell r="D2111">
            <v>39902</v>
          </cell>
          <cell r="E2111">
            <v>39904</v>
          </cell>
          <cell r="F2111" t="str">
            <v>p</v>
          </cell>
          <cell r="G2111">
            <v>200000</v>
          </cell>
          <cell r="H2111">
            <v>91.933250000000001</v>
          </cell>
          <cell r="I2111">
            <v>18386650</v>
          </cell>
          <cell r="J2111">
            <v>3677.3300000000004</v>
          </cell>
          <cell r="K2111">
            <v>18390327.329999998</v>
          </cell>
          <cell r="L2111">
            <v>0</v>
          </cell>
          <cell r="M2111">
            <v>19767</v>
          </cell>
          <cell r="N2111">
            <v>92.050471649999992</v>
          </cell>
          <cell r="O2111">
            <v>18410094.329999998</v>
          </cell>
          <cell r="P2111">
            <v>18410094.329999998</v>
          </cell>
          <cell r="Q2111">
            <v>0</v>
          </cell>
          <cell r="R2111" t="str">
            <v>BMA</v>
          </cell>
          <cell r="S2111" t="str">
            <v>MAR</v>
          </cell>
        </row>
        <row r="2112">
          <cell r="A2112">
            <v>1750</v>
          </cell>
          <cell r="B2112">
            <v>293</v>
          </cell>
          <cell r="C2112" t="str">
            <v>ppl(h)</v>
          </cell>
          <cell r="D2112">
            <v>39902</v>
          </cell>
          <cell r="E2112">
            <v>39903</v>
          </cell>
          <cell r="F2112" t="str">
            <v>s</v>
          </cell>
          <cell r="G2112">
            <v>-36900</v>
          </cell>
          <cell r="H2112">
            <v>182.11449864498644</v>
          </cell>
          <cell r="I2112">
            <v>-6720025</v>
          </cell>
          <cell r="J2112">
            <v>0</v>
          </cell>
          <cell r="K2112">
            <v>-6720025</v>
          </cell>
          <cell r="L2112">
            <v>0</v>
          </cell>
          <cell r="M2112">
            <v>5535</v>
          </cell>
          <cell r="N2112">
            <v>182.11449864498644</v>
          </cell>
          <cell r="O2112">
            <v>-6720025</v>
          </cell>
          <cell r="P2112">
            <v>-6438555.54</v>
          </cell>
          <cell r="Q2112">
            <v>281469.45999999996</v>
          </cell>
          <cell r="R2112" t="str">
            <v>GROWTH</v>
          </cell>
          <cell r="S2112" t="str">
            <v>MAR</v>
          </cell>
        </row>
        <row r="2113">
          <cell r="A2113">
            <v>1751</v>
          </cell>
          <cell r="B2113">
            <v>292</v>
          </cell>
          <cell r="C2113" t="str">
            <v>ffc(h)</v>
          </cell>
          <cell r="D2113">
            <v>39902</v>
          </cell>
          <cell r="E2113">
            <v>39904</v>
          </cell>
          <cell r="F2113" t="str">
            <v>s</v>
          </cell>
          <cell r="G2113">
            <v>-3500</v>
          </cell>
          <cell r="H2113">
            <v>87.55</v>
          </cell>
          <cell r="I2113">
            <v>-306425</v>
          </cell>
          <cell r="J2113">
            <v>0</v>
          </cell>
          <cell r="K2113">
            <v>-306425</v>
          </cell>
          <cell r="L2113">
            <v>0</v>
          </cell>
          <cell r="M2113">
            <v>350</v>
          </cell>
          <cell r="N2113">
            <v>87.55</v>
          </cell>
          <cell r="O2113">
            <v>-306425</v>
          </cell>
          <cell r="P2113">
            <v>-294435.05</v>
          </cell>
          <cell r="Q2113">
            <v>11989.950000000012</v>
          </cell>
          <cell r="R2113" t="str">
            <v>AL HABIB</v>
          </cell>
          <cell r="S2113" t="str">
            <v>MAR</v>
          </cell>
        </row>
        <row r="2114">
          <cell r="A2114">
            <v>1752</v>
          </cell>
          <cell r="B2114">
            <v>294</v>
          </cell>
          <cell r="C2114" t="str">
            <v>ppl(h)</v>
          </cell>
          <cell r="D2114">
            <v>39902</v>
          </cell>
          <cell r="E2114">
            <v>39903</v>
          </cell>
          <cell r="F2114" t="str">
            <v>s</v>
          </cell>
          <cell r="G2114">
            <v>-13100</v>
          </cell>
          <cell r="H2114">
            <v>181.10534351145037</v>
          </cell>
          <cell r="I2114">
            <v>-2372480</v>
          </cell>
          <cell r="J2114">
            <v>0</v>
          </cell>
          <cell r="K2114">
            <v>-2372480</v>
          </cell>
          <cell r="L2114">
            <v>0</v>
          </cell>
          <cell r="M2114">
            <v>1965</v>
          </cell>
          <cell r="N2114">
            <v>181.10534351145037</v>
          </cell>
          <cell r="O2114">
            <v>-2372480</v>
          </cell>
          <cell r="P2114">
            <v>-2285775.77</v>
          </cell>
          <cell r="Q2114">
            <v>86704.229999999981</v>
          </cell>
          <cell r="R2114" t="str">
            <v>SCS</v>
          </cell>
          <cell r="S2114" t="str">
            <v>MAR</v>
          </cell>
        </row>
        <row r="2115">
          <cell r="A2115">
            <v>1753</v>
          </cell>
          <cell r="B2115">
            <v>374</v>
          </cell>
          <cell r="C2115" t="str">
            <v>POL(h)</v>
          </cell>
          <cell r="D2115">
            <v>39903</v>
          </cell>
          <cell r="E2115">
            <v>39905</v>
          </cell>
          <cell r="F2115" t="str">
            <v>p</v>
          </cell>
          <cell r="G2115">
            <v>100000</v>
          </cell>
          <cell r="H2115">
            <v>177.08448000000001</v>
          </cell>
          <cell r="I2115">
            <v>17708448</v>
          </cell>
          <cell r="J2115">
            <v>3541.6896000000002</v>
          </cell>
          <cell r="K2115">
            <v>17711989.689599998</v>
          </cell>
          <cell r="L2115">
            <v>0</v>
          </cell>
          <cell r="M2115">
            <v>15000</v>
          </cell>
          <cell r="N2115">
            <v>177.26989689599998</v>
          </cell>
          <cell r="O2115">
            <v>17726989.689599998</v>
          </cell>
          <cell r="P2115">
            <v>17726989.689599998</v>
          </cell>
          <cell r="Q2115">
            <v>0</v>
          </cell>
          <cell r="R2115" t="str">
            <v>jovc</v>
          </cell>
          <cell r="S2115" t="str">
            <v>MAR</v>
          </cell>
        </row>
        <row r="2116">
          <cell r="A2116">
            <v>1754</v>
          </cell>
          <cell r="B2116">
            <v>0</v>
          </cell>
          <cell r="C2116" t="str">
            <v>PPL(h)</v>
          </cell>
          <cell r="F2116" t="str">
            <v>p</v>
          </cell>
          <cell r="H2116" t="e">
            <v>#DIV/0!</v>
          </cell>
          <cell r="I2116">
            <v>-916000</v>
          </cell>
          <cell r="K2116">
            <v>-916000</v>
          </cell>
          <cell r="L2116">
            <v>0</v>
          </cell>
          <cell r="N2116" t="e">
            <v>#DIV/0!</v>
          </cell>
          <cell r="O2116">
            <v>-916000</v>
          </cell>
          <cell r="P2116">
            <v>-916000</v>
          </cell>
          <cell r="Q2116">
            <v>0</v>
          </cell>
          <cell r="R2116" t="str">
            <v>dividend</v>
          </cell>
          <cell r="S2116" t="str">
            <v>MAR</v>
          </cell>
          <cell r="T2116" t="str">
            <v>dividend @ 5rs</v>
          </cell>
        </row>
        <row r="2117">
          <cell r="A2117">
            <v>1755</v>
          </cell>
          <cell r="B2117">
            <v>418</v>
          </cell>
          <cell r="C2117" t="str">
            <v>ffc(H)</v>
          </cell>
          <cell r="D2117">
            <v>39904</v>
          </cell>
          <cell r="E2117">
            <v>39906</v>
          </cell>
          <cell r="F2117" t="str">
            <v>s</v>
          </cell>
          <cell r="G2117">
            <v>-61300</v>
          </cell>
          <cell r="H2117">
            <v>89.53629690048939</v>
          </cell>
          <cell r="I2117">
            <v>-5488575</v>
          </cell>
          <cell r="J2117">
            <v>0</v>
          </cell>
          <cell r="K2117">
            <v>-5488575</v>
          </cell>
          <cell r="L2117">
            <v>0</v>
          </cell>
          <cell r="M2117">
            <v>3065</v>
          </cell>
          <cell r="N2117">
            <v>89.53629690048939</v>
          </cell>
          <cell r="O2117">
            <v>-5488575</v>
          </cell>
          <cell r="P2117">
            <v>-5156819.5900000008</v>
          </cell>
          <cell r="Q2117">
            <v>331755.40999999922</v>
          </cell>
          <cell r="R2117" t="str">
            <v>global</v>
          </cell>
          <cell r="S2117" t="str">
            <v>APRIL'09</v>
          </cell>
        </row>
        <row r="2118">
          <cell r="A2118">
            <v>1756</v>
          </cell>
          <cell r="B2118">
            <v>419</v>
          </cell>
          <cell r="C2118" t="str">
            <v>ppl(h)</v>
          </cell>
          <cell r="D2118">
            <v>39904</v>
          </cell>
          <cell r="E2118">
            <v>39906</v>
          </cell>
          <cell r="F2118" t="str">
            <v>p</v>
          </cell>
          <cell r="G2118">
            <v>25000</v>
          </cell>
          <cell r="H2118">
            <v>172.5</v>
          </cell>
          <cell r="I2118">
            <v>4312500</v>
          </cell>
          <cell r="J2118">
            <v>862.5</v>
          </cell>
          <cell r="K2118">
            <v>4313362.5</v>
          </cell>
          <cell r="L2118">
            <v>0</v>
          </cell>
          <cell r="M2118">
            <v>0</v>
          </cell>
          <cell r="N2118">
            <v>172.53450000000001</v>
          </cell>
          <cell r="O2118">
            <v>4313362.5</v>
          </cell>
          <cell r="P2118">
            <v>4313362.5</v>
          </cell>
          <cell r="Q2118">
            <v>0</v>
          </cell>
          <cell r="R2118" t="str">
            <v>TAURUS</v>
          </cell>
          <cell r="S2118" t="str">
            <v>APRIL'09</v>
          </cell>
        </row>
        <row r="2119">
          <cell r="A2119">
            <v>1757</v>
          </cell>
          <cell r="B2119">
            <v>420</v>
          </cell>
          <cell r="C2119" t="str">
            <v>ppl(h)</v>
          </cell>
          <cell r="D2119">
            <v>39904</v>
          </cell>
          <cell r="E2119">
            <v>39906</v>
          </cell>
          <cell r="F2119" t="str">
            <v>s</v>
          </cell>
          <cell r="G2119">
            <v>-45000</v>
          </cell>
          <cell r="H2119">
            <v>175.8908888888889</v>
          </cell>
          <cell r="I2119">
            <v>-7915090</v>
          </cell>
          <cell r="J2119">
            <v>0</v>
          </cell>
          <cell r="K2119">
            <v>-7915090</v>
          </cell>
          <cell r="L2119">
            <v>0</v>
          </cell>
          <cell r="M2119">
            <v>6750</v>
          </cell>
          <cell r="N2119">
            <v>175.8908888888889</v>
          </cell>
          <cell r="O2119">
            <v>-7915090</v>
          </cell>
          <cell r="P2119">
            <v>-7643367</v>
          </cell>
          <cell r="Q2119">
            <v>271723</v>
          </cell>
          <cell r="R2119" t="str">
            <v>TAURUS</v>
          </cell>
          <cell r="S2119" t="str">
            <v>APRIL'09</v>
          </cell>
        </row>
        <row r="2120">
          <cell r="A2120">
            <v>1758</v>
          </cell>
          <cell r="C2120" t="str">
            <v>npl</v>
          </cell>
          <cell r="D2120">
            <v>0</v>
          </cell>
          <cell r="E2120">
            <v>0</v>
          </cell>
          <cell r="F2120" t="str">
            <v>p</v>
          </cell>
          <cell r="G2120">
            <v>0</v>
          </cell>
          <cell r="H2120" t="e">
            <v>#DIV/0!</v>
          </cell>
          <cell r="I2120">
            <v>138000000</v>
          </cell>
          <cell r="J2120">
            <v>0</v>
          </cell>
          <cell r="K2120">
            <v>138000000</v>
          </cell>
          <cell r="L2120">
            <v>0</v>
          </cell>
          <cell r="M2120">
            <v>0</v>
          </cell>
          <cell r="N2120" t="e">
            <v>#DIV/0!</v>
          </cell>
          <cell r="O2120">
            <v>138000000</v>
          </cell>
          <cell r="P2120">
            <v>138000000</v>
          </cell>
          <cell r="Q2120">
            <v>0</v>
          </cell>
          <cell r="R2120">
            <v>0</v>
          </cell>
          <cell r="S2120" t="str">
            <v>APRIL'09</v>
          </cell>
        </row>
        <row r="2121">
          <cell r="A2121">
            <v>1758</v>
          </cell>
          <cell r="B2121">
            <v>465</v>
          </cell>
          <cell r="C2121" t="str">
            <v>UBL-afs</v>
          </cell>
          <cell r="D2121">
            <v>39905</v>
          </cell>
          <cell r="E2121">
            <v>39909</v>
          </cell>
          <cell r="F2121" t="str">
            <v>s</v>
          </cell>
          <cell r="G2121">
            <v>-300</v>
          </cell>
          <cell r="H2121">
            <v>53.3</v>
          </cell>
          <cell r="I2121">
            <v>-15990</v>
          </cell>
          <cell r="J2121">
            <v>0</v>
          </cell>
          <cell r="K2121">
            <v>-15990</v>
          </cell>
          <cell r="L2121">
            <v>0</v>
          </cell>
          <cell r="M2121">
            <v>15</v>
          </cell>
          <cell r="N2121">
            <v>53.3</v>
          </cell>
          <cell r="O2121">
            <v>-15990</v>
          </cell>
          <cell r="P2121">
            <v>-11892</v>
          </cell>
          <cell r="Q2121">
            <v>4098</v>
          </cell>
          <cell r="R2121" t="str">
            <v>ahl</v>
          </cell>
          <cell r="S2121" t="str">
            <v>APRIL'09</v>
          </cell>
        </row>
        <row r="2122">
          <cell r="A2122">
            <v>1759</v>
          </cell>
          <cell r="B2122">
            <v>466</v>
          </cell>
          <cell r="C2122" t="str">
            <v>ABL-AFS</v>
          </cell>
          <cell r="D2122">
            <v>39905</v>
          </cell>
          <cell r="E2122">
            <v>39909</v>
          </cell>
          <cell r="F2122" t="str">
            <v>s</v>
          </cell>
          <cell r="G2122">
            <v>-29000</v>
          </cell>
          <cell r="H2122">
            <v>38.507931034482759</v>
          </cell>
          <cell r="I2122">
            <v>-1116730</v>
          </cell>
          <cell r="J2122">
            <v>0</v>
          </cell>
          <cell r="K2122">
            <v>-1116730</v>
          </cell>
          <cell r="L2122">
            <v>0</v>
          </cell>
          <cell r="M2122">
            <v>1450</v>
          </cell>
          <cell r="N2122">
            <v>38.507931034482759</v>
          </cell>
          <cell r="O2122">
            <v>-1116730</v>
          </cell>
          <cell r="P2122">
            <v>-886530</v>
          </cell>
          <cell r="Q2122">
            <v>230200</v>
          </cell>
          <cell r="R2122" t="str">
            <v>ahl</v>
          </cell>
          <cell r="S2122" t="str">
            <v>APRIL'09</v>
          </cell>
        </row>
        <row r="2123">
          <cell r="A2123">
            <v>1760</v>
          </cell>
          <cell r="B2123">
            <v>467</v>
          </cell>
          <cell r="C2123" t="str">
            <v>HBL-AFS</v>
          </cell>
          <cell r="D2123">
            <v>39905</v>
          </cell>
          <cell r="E2123">
            <v>39909</v>
          </cell>
          <cell r="F2123" t="str">
            <v>p</v>
          </cell>
          <cell r="G2123">
            <v>1600</v>
          </cell>
          <cell r="H2123">
            <v>115</v>
          </cell>
          <cell r="I2123">
            <v>184000</v>
          </cell>
          <cell r="J2123">
            <v>36.799999999999997</v>
          </cell>
          <cell r="K2123">
            <v>184036.8</v>
          </cell>
          <cell r="L2123">
            <v>0</v>
          </cell>
          <cell r="M2123">
            <v>160</v>
          </cell>
          <cell r="N2123">
            <v>115.12299999999999</v>
          </cell>
          <cell r="O2123">
            <v>184196.8</v>
          </cell>
          <cell r="P2123">
            <v>184196.8</v>
          </cell>
          <cell r="Q2123">
            <v>0</v>
          </cell>
          <cell r="R2123" t="str">
            <v>ahl</v>
          </cell>
          <cell r="S2123" t="str">
            <v>APRIL'09</v>
          </cell>
        </row>
        <row r="2124">
          <cell r="A2124">
            <v>1761</v>
          </cell>
          <cell r="B2124">
            <v>471</v>
          </cell>
          <cell r="C2124" t="str">
            <v>HBL-AFS</v>
          </cell>
          <cell r="D2124">
            <v>39905</v>
          </cell>
          <cell r="E2124">
            <v>39909</v>
          </cell>
          <cell r="F2124" t="str">
            <v>s</v>
          </cell>
          <cell r="G2124">
            <v>-10000</v>
          </cell>
          <cell r="H2124">
            <v>115.50620000000001</v>
          </cell>
          <cell r="I2124">
            <v>-1155062</v>
          </cell>
          <cell r="J2124">
            <v>0</v>
          </cell>
          <cell r="K2124">
            <v>-1155062</v>
          </cell>
          <cell r="L2124">
            <v>0</v>
          </cell>
          <cell r="M2124">
            <v>840</v>
          </cell>
          <cell r="N2124">
            <v>115.50620000000001</v>
          </cell>
          <cell r="O2124">
            <v>-1155062</v>
          </cell>
          <cell r="P2124">
            <v>-735955</v>
          </cell>
          <cell r="Q2124">
            <v>419107</v>
          </cell>
          <cell r="R2124" t="str">
            <v>ahl</v>
          </cell>
          <cell r="S2124" t="str">
            <v>APRIL'09</v>
          </cell>
        </row>
        <row r="2125">
          <cell r="A2125">
            <v>1759</v>
          </cell>
          <cell r="B2125">
            <v>464</v>
          </cell>
          <cell r="C2125" t="str">
            <v>nbp(h)</v>
          </cell>
          <cell r="D2125">
            <v>39905</v>
          </cell>
          <cell r="E2125">
            <v>39909</v>
          </cell>
          <cell r="F2125" t="str">
            <v>s</v>
          </cell>
          <cell r="G2125">
            <v>-25000</v>
          </cell>
          <cell r="H2125">
            <v>91.95</v>
          </cell>
          <cell r="I2125">
            <v>-2298750</v>
          </cell>
          <cell r="J2125">
            <v>0</v>
          </cell>
          <cell r="K2125">
            <v>-2298750</v>
          </cell>
          <cell r="L2125">
            <v>0</v>
          </cell>
          <cell r="M2125">
            <v>2500</v>
          </cell>
          <cell r="N2125">
            <v>91.95</v>
          </cell>
          <cell r="O2125">
            <v>-2298750</v>
          </cell>
          <cell r="P2125">
            <v>-2225675</v>
          </cell>
          <cell r="Q2125">
            <v>73075</v>
          </cell>
          <cell r="R2125" t="str">
            <v>PEARL</v>
          </cell>
          <cell r="S2125" t="str">
            <v>APRIL'09</v>
          </cell>
        </row>
        <row r="2126">
          <cell r="A2126">
            <v>1760</v>
          </cell>
          <cell r="B2126">
            <v>468</v>
          </cell>
          <cell r="C2126" t="str">
            <v>ppl(h)</v>
          </cell>
          <cell r="D2126">
            <v>39905</v>
          </cell>
          <cell r="E2126">
            <v>39909</v>
          </cell>
          <cell r="F2126" t="str">
            <v>s</v>
          </cell>
          <cell r="G2126">
            <v>-130000</v>
          </cell>
          <cell r="H2126">
            <v>177.96223076923076</v>
          </cell>
          <cell r="I2126">
            <v>-23135090</v>
          </cell>
          <cell r="J2126">
            <v>0</v>
          </cell>
          <cell r="K2126">
            <v>-23135090</v>
          </cell>
          <cell r="L2126">
            <v>0</v>
          </cell>
          <cell r="M2126">
            <v>19500</v>
          </cell>
          <cell r="N2126">
            <v>177.96223076923076</v>
          </cell>
          <cell r="O2126">
            <v>-23135090</v>
          </cell>
          <cell r="P2126">
            <v>-22080838</v>
          </cell>
          <cell r="Q2126">
            <v>1054252</v>
          </cell>
          <cell r="R2126" t="str">
            <v>alhabib</v>
          </cell>
          <cell r="S2126" t="str">
            <v>APRIL'09</v>
          </cell>
        </row>
        <row r="2127">
          <cell r="A2127">
            <v>1761</v>
          </cell>
          <cell r="B2127">
            <v>469</v>
          </cell>
          <cell r="C2127" t="str">
            <v>ffc(H)</v>
          </cell>
          <cell r="D2127">
            <v>39905</v>
          </cell>
          <cell r="E2127">
            <v>39909</v>
          </cell>
          <cell r="F2127" t="str">
            <v>s</v>
          </cell>
          <cell r="G2127">
            <v>-100000</v>
          </cell>
          <cell r="H2127">
            <v>91.953500000000005</v>
          </cell>
          <cell r="I2127">
            <v>-9195350</v>
          </cell>
          <cell r="J2127">
            <v>0</v>
          </cell>
          <cell r="K2127">
            <v>-9195350</v>
          </cell>
          <cell r="L2127">
            <v>0</v>
          </cell>
          <cell r="M2127">
            <v>10000</v>
          </cell>
          <cell r="N2127">
            <v>91.953500000000005</v>
          </cell>
          <cell r="O2127">
            <v>-9195350</v>
          </cell>
          <cell r="P2127">
            <v>-8412430</v>
          </cell>
          <cell r="Q2127">
            <v>782920</v>
          </cell>
          <cell r="R2127" t="str">
            <v>GROWTH</v>
          </cell>
          <cell r="S2127" t="str">
            <v>APRIL'09</v>
          </cell>
        </row>
        <row r="2128">
          <cell r="A2128">
            <v>1761</v>
          </cell>
          <cell r="B2128">
            <v>470</v>
          </cell>
          <cell r="C2128" t="str">
            <v>POL(h)</v>
          </cell>
          <cell r="D2128">
            <v>39905</v>
          </cell>
          <cell r="E2128">
            <v>39909</v>
          </cell>
          <cell r="F2128" t="str">
            <v>s</v>
          </cell>
          <cell r="G2128">
            <v>-70000</v>
          </cell>
          <cell r="H2128">
            <v>182.43065714285714</v>
          </cell>
          <cell r="I2128">
            <v>-12770146</v>
          </cell>
          <cell r="J2128">
            <v>0</v>
          </cell>
          <cell r="K2128">
            <v>-12770146</v>
          </cell>
          <cell r="L2128">
            <v>0</v>
          </cell>
          <cell r="M2128">
            <v>10500</v>
          </cell>
          <cell r="N2128">
            <v>182.43065714285714</v>
          </cell>
          <cell r="O2128">
            <v>-12770146</v>
          </cell>
          <cell r="P2128">
            <v>-12408893</v>
          </cell>
          <cell r="Q2128">
            <v>361253</v>
          </cell>
          <cell r="R2128" t="str">
            <v>GROWTH</v>
          </cell>
          <cell r="S2128" t="str">
            <v>APRIL'09</v>
          </cell>
        </row>
        <row r="2129">
          <cell r="A2129">
            <v>1761</v>
          </cell>
          <cell r="B2129">
            <v>517</v>
          </cell>
          <cell r="C2129" t="str">
            <v>NBP(h)</v>
          </cell>
          <cell r="D2129">
            <v>39906</v>
          </cell>
          <cell r="E2129">
            <v>39910</v>
          </cell>
          <cell r="F2129" t="str">
            <v>s</v>
          </cell>
          <cell r="G2129">
            <v>-105000</v>
          </cell>
          <cell r="H2129">
            <v>94.19047619047619</v>
          </cell>
          <cell r="I2129">
            <v>-9890000</v>
          </cell>
          <cell r="J2129">
            <v>0</v>
          </cell>
          <cell r="K2129">
            <v>-9890000</v>
          </cell>
          <cell r="L2129">
            <v>0</v>
          </cell>
          <cell r="M2129">
            <v>10500</v>
          </cell>
          <cell r="N2129">
            <v>94.19047619047619</v>
          </cell>
          <cell r="O2129">
            <v>-9890000</v>
          </cell>
          <cell r="P2129">
            <v>-9347835</v>
          </cell>
          <cell r="Q2129">
            <v>542165</v>
          </cell>
          <cell r="R2129" t="str">
            <v>PEARL</v>
          </cell>
          <cell r="S2129" t="str">
            <v>APRIL'09</v>
          </cell>
        </row>
        <row r="2130">
          <cell r="A2130">
            <v>1761</v>
          </cell>
          <cell r="B2130">
            <v>518</v>
          </cell>
          <cell r="C2130" t="str">
            <v>ffc(H)</v>
          </cell>
          <cell r="D2130">
            <v>39906</v>
          </cell>
          <cell r="E2130">
            <v>39910</v>
          </cell>
          <cell r="F2130" t="str">
            <v>s</v>
          </cell>
          <cell r="G2130">
            <v>-35000</v>
          </cell>
          <cell r="H2130">
            <v>95.285714285714292</v>
          </cell>
          <cell r="I2130">
            <v>-3335000</v>
          </cell>
          <cell r="J2130">
            <v>0</v>
          </cell>
          <cell r="K2130">
            <v>-3335000</v>
          </cell>
          <cell r="L2130">
            <v>0</v>
          </cell>
          <cell r="M2130">
            <v>3500</v>
          </cell>
          <cell r="N2130">
            <v>95.285714285714292</v>
          </cell>
          <cell r="O2130">
            <v>-3335000</v>
          </cell>
          <cell r="P2130">
            <v>-2944350.5</v>
          </cell>
          <cell r="Q2130">
            <v>390649.5</v>
          </cell>
          <cell r="R2130" t="str">
            <v>fsl</v>
          </cell>
          <cell r="S2130" t="str">
            <v>APRIL'09</v>
          </cell>
        </row>
        <row r="2131">
          <cell r="A2131">
            <v>1762</v>
          </cell>
          <cell r="B2131">
            <v>519</v>
          </cell>
          <cell r="C2131" t="str">
            <v>POL(h)</v>
          </cell>
          <cell r="D2131">
            <v>39906</v>
          </cell>
          <cell r="E2131">
            <v>39910</v>
          </cell>
          <cell r="F2131" t="str">
            <v>s</v>
          </cell>
          <cell r="G2131">
            <v>-30000</v>
          </cell>
          <cell r="H2131">
            <v>188.33333333333334</v>
          </cell>
          <cell r="I2131">
            <v>-5650000</v>
          </cell>
          <cell r="J2131">
            <v>0</v>
          </cell>
          <cell r="K2131">
            <v>-5650000</v>
          </cell>
          <cell r="L2131">
            <v>0</v>
          </cell>
          <cell r="M2131">
            <v>4500</v>
          </cell>
          <cell r="N2131">
            <v>188.33333333333334</v>
          </cell>
          <cell r="O2131">
            <v>-5650000</v>
          </cell>
          <cell r="P2131">
            <v>-5318097</v>
          </cell>
          <cell r="Q2131">
            <v>331903</v>
          </cell>
          <cell r="R2131" t="str">
            <v>fsl</v>
          </cell>
          <cell r="S2131" t="str">
            <v>APRIL'09</v>
          </cell>
        </row>
        <row r="2132">
          <cell r="A2132">
            <v>1762</v>
          </cell>
          <cell r="B2132">
            <v>520</v>
          </cell>
          <cell r="C2132" t="str">
            <v>ppl(h)</v>
          </cell>
          <cell r="D2132">
            <v>39906</v>
          </cell>
          <cell r="E2132">
            <v>39910</v>
          </cell>
          <cell r="F2132" t="str">
            <v>s</v>
          </cell>
          <cell r="G2132">
            <v>-30000</v>
          </cell>
          <cell r="H2132">
            <v>183.41666666666666</v>
          </cell>
          <cell r="I2132">
            <v>-5502500</v>
          </cell>
          <cell r="J2132">
            <v>0</v>
          </cell>
          <cell r="K2132">
            <v>-5502500</v>
          </cell>
          <cell r="L2132">
            <v>0</v>
          </cell>
          <cell r="M2132">
            <v>4500</v>
          </cell>
          <cell r="N2132">
            <v>183.41666666666666</v>
          </cell>
          <cell r="O2132">
            <v>-5502500</v>
          </cell>
          <cell r="P2132">
            <v>-5095584</v>
          </cell>
          <cell r="Q2132">
            <v>406916</v>
          </cell>
          <cell r="R2132" t="str">
            <v>icap</v>
          </cell>
          <cell r="S2132" t="str">
            <v>APRIL'09</v>
          </cell>
        </row>
        <row r="2133">
          <cell r="A2133">
            <v>1763</v>
          </cell>
          <cell r="B2133">
            <v>521</v>
          </cell>
          <cell r="C2133" t="str">
            <v>LUCK(H)</v>
          </cell>
          <cell r="D2133">
            <v>39904</v>
          </cell>
          <cell r="E2133">
            <v>39906</v>
          </cell>
          <cell r="F2133" t="str">
            <v>p</v>
          </cell>
          <cell r="G2133">
            <v>100000</v>
          </cell>
          <cell r="H2133">
            <v>56.99</v>
          </cell>
          <cell r="I2133">
            <v>5699000</v>
          </cell>
          <cell r="J2133">
            <v>1139.8</v>
          </cell>
          <cell r="K2133">
            <v>5700139.7999999998</v>
          </cell>
          <cell r="L2133">
            <v>0</v>
          </cell>
          <cell r="M2133">
            <v>5000</v>
          </cell>
          <cell r="N2133">
            <v>57.051397999999999</v>
          </cell>
          <cell r="O2133">
            <v>5705139.7999999998</v>
          </cell>
          <cell r="P2133">
            <v>5705139.7999999998</v>
          </cell>
          <cell r="Q2133">
            <v>0</v>
          </cell>
          <cell r="R2133" t="str">
            <v>finex</v>
          </cell>
          <cell r="S2133" t="str">
            <v>APRIL'09</v>
          </cell>
        </row>
        <row r="2134">
          <cell r="A2134">
            <v>1763</v>
          </cell>
          <cell r="B2134">
            <v>571</v>
          </cell>
          <cell r="C2134" t="str">
            <v>DGKC(H)</v>
          </cell>
          <cell r="D2134">
            <v>39909</v>
          </cell>
          <cell r="E2134">
            <v>39911</v>
          </cell>
          <cell r="F2134" t="str">
            <v>p</v>
          </cell>
          <cell r="G2134">
            <v>275000</v>
          </cell>
          <cell r="H2134">
            <v>25.977516363636365</v>
          </cell>
          <cell r="I2134">
            <v>7143817</v>
          </cell>
          <cell r="J2134">
            <v>1428.7634</v>
          </cell>
          <cell r="K2134">
            <v>7145245.7633999996</v>
          </cell>
          <cell r="L2134">
            <v>0</v>
          </cell>
          <cell r="M2134">
            <v>13750</v>
          </cell>
          <cell r="N2134">
            <v>26.032711866909089</v>
          </cell>
          <cell r="O2134">
            <v>7158995.7633999996</v>
          </cell>
          <cell r="P2134">
            <v>7158995.7633999996</v>
          </cell>
          <cell r="Q2134">
            <v>0</v>
          </cell>
          <cell r="R2134" t="str">
            <v>alhabib</v>
          </cell>
          <cell r="S2134" t="str">
            <v>APRIL'09</v>
          </cell>
        </row>
        <row r="2135">
          <cell r="A2135">
            <v>1764</v>
          </cell>
          <cell r="B2135">
            <v>570</v>
          </cell>
          <cell r="C2135" t="str">
            <v>LUCK(H)</v>
          </cell>
          <cell r="D2135">
            <v>39909</v>
          </cell>
          <cell r="E2135">
            <v>39911</v>
          </cell>
          <cell r="F2135" t="str">
            <v>p</v>
          </cell>
          <cell r="G2135">
            <v>25000</v>
          </cell>
          <cell r="H2135">
            <v>60</v>
          </cell>
          <cell r="I2135">
            <v>1500000</v>
          </cell>
          <cell r="J2135">
            <v>300</v>
          </cell>
          <cell r="K2135">
            <v>1500300</v>
          </cell>
          <cell r="L2135">
            <v>0</v>
          </cell>
          <cell r="M2135">
            <v>1250</v>
          </cell>
          <cell r="N2135">
            <v>60.061999999999998</v>
          </cell>
          <cell r="O2135">
            <v>1501550</v>
          </cell>
          <cell r="P2135">
            <v>1501550</v>
          </cell>
          <cell r="Q2135">
            <v>0</v>
          </cell>
          <cell r="R2135" t="str">
            <v>Global</v>
          </cell>
          <cell r="S2135" t="str">
            <v>APRIL'09</v>
          </cell>
        </row>
        <row r="2136">
          <cell r="A2136">
            <v>1763</v>
          </cell>
          <cell r="B2136">
            <v>572</v>
          </cell>
          <cell r="C2136" t="str">
            <v>NBP(h)</v>
          </cell>
          <cell r="D2136">
            <v>39909</v>
          </cell>
          <cell r="E2136">
            <v>39911</v>
          </cell>
          <cell r="F2136" t="str">
            <v>s</v>
          </cell>
          <cell r="G2136">
            <v>-225000</v>
          </cell>
          <cell r="H2136">
            <v>96.99444444444444</v>
          </cell>
          <cell r="I2136">
            <v>-21823750</v>
          </cell>
          <cell r="J2136">
            <v>0</v>
          </cell>
          <cell r="K2136">
            <v>-21823750</v>
          </cell>
          <cell r="L2136">
            <v>0</v>
          </cell>
          <cell r="M2136">
            <v>22500</v>
          </cell>
          <cell r="N2136">
            <v>96.99444444444444</v>
          </cell>
          <cell r="O2136">
            <v>-21823750</v>
          </cell>
          <cell r="P2136">
            <v>-20031075</v>
          </cell>
          <cell r="Q2136">
            <v>1792675</v>
          </cell>
          <cell r="R2136" t="str">
            <v>BMA</v>
          </cell>
          <cell r="S2136" t="str">
            <v>APRIL'09</v>
          </cell>
        </row>
        <row r="2137">
          <cell r="A2137">
            <v>1764</v>
          </cell>
          <cell r="B2137">
            <v>574</v>
          </cell>
          <cell r="C2137" t="str">
            <v>ppl(h)</v>
          </cell>
          <cell r="D2137">
            <v>39909</v>
          </cell>
          <cell r="E2137">
            <v>39911</v>
          </cell>
          <cell r="F2137" t="str">
            <v>p</v>
          </cell>
          <cell r="G2137">
            <v>67900</v>
          </cell>
          <cell r="H2137">
            <v>180.20765832106039</v>
          </cell>
          <cell r="I2137">
            <v>12236100</v>
          </cell>
          <cell r="J2137">
            <v>2447.2200000000003</v>
          </cell>
          <cell r="K2137">
            <v>12238547.220000001</v>
          </cell>
          <cell r="L2137">
            <v>0</v>
          </cell>
          <cell r="M2137">
            <v>7185</v>
          </cell>
          <cell r="N2137">
            <v>180.34951723122239</v>
          </cell>
          <cell r="O2137">
            <v>12245732.220000001</v>
          </cell>
          <cell r="P2137">
            <v>12245732.220000001</v>
          </cell>
          <cell r="Q2137">
            <v>0</v>
          </cell>
          <cell r="R2137" t="str">
            <v>PEARL</v>
          </cell>
          <cell r="S2137" t="str">
            <v>APRIL'09</v>
          </cell>
        </row>
        <row r="2138">
          <cell r="A2138">
            <v>1765</v>
          </cell>
          <cell r="B2138">
            <v>573</v>
          </cell>
          <cell r="C2138" t="str">
            <v>ppl(h)</v>
          </cell>
          <cell r="D2138">
            <v>39909</v>
          </cell>
          <cell r="E2138">
            <v>39911</v>
          </cell>
          <cell r="F2138" t="str">
            <v>s</v>
          </cell>
          <cell r="G2138">
            <v>-20000</v>
          </cell>
          <cell r="H2138">
            <v>183.0095</v>
          </cell>
          <cell r="I2138">
            <v>-3660190</v>
          </cell>
          <cell r="J2138">
            <v>0</v>
          </cell>
          <cell r="K2138">
            <v>-3660190</v>
          </cell>
          <cell r="L2138">
            <v>0</v>
          </cell>
          <cell r="M2138">
            <v>3000</v>
          </cell>
          <cell r="N2138">
            <v>183.0095</v>
          </cell>
          <cell r="O2138">
            <v>-3660190</v>
          </cell>
          <cell r="P2138">
            <v>-3597542.0000000005</v>
          </cell>
          <cell r="Q2138">
            <v>62647.999999999534</v>
          </cell>
          <cell r="R2138" t="str">
            <v>PEARL</v>
          </cell>
          <cell r="S2138" t="str">
            <v>APRIL'09</v>
          </cell>
        </row>
        <row r="2139">
          <cell r="A2139">
            <v>1764</v>
          </cell>
          <cell r="B2139">
            <v>615</v>
          </cell>
          <cell r="C2139" t="str">
            <v>LUCK(H)</v>
          </cell>
          <cell r="D2139">
            <v>39910</v>
          </cell>
          <cell r="E2139">
            <v>39912</v>
          </cell>
          <cell r="F2139" t="str">
            <v>s</v>
          </cell>
          <cell r="G2139">
            <v>-75000</v>
          </cell>
          <cell r="H2139">
            <v>61.75</v>
          </cell>
          <cell r="I2139">
            <v>-4631250</v>
          </cell>
          <cell r="J2139">
            <v>0</v>
          </cell>
          <cell r="K2139">
            <v>-4631250</v>
          </cell>
          <cell r="L2139">
            <v>0</v>
          </cell>
          <cell r="M2139">
            <v>7500</v>
          </cell>
          <cell r="N2139">
            <v>61.75</v>
          </cell>
          <cell r="O2139">
            <v>-4631250</v>
          </cell>
          <cell r="P2139">
            <v>-4324012.5</v>
          </cell>
          <cell r="Q2139">
            <v>307237.5</v>
          </cell>
          <cell r="R2139" t="str">
            <v>MUNAF</v>
          </cell>
          <cell r="S2139" t="str">
            <v>APRIL'09</v>
          </cell>
        </row>
        <row r="2140">
          <cell r="A2140">
            <v>1765</v>
          </cell>
          <cell r="B2140">
            <v>616</v>
          </cell>
          <cell r="C2140" t="str">
            <v>DGKC(H)</v>
          </cell>
          <cell r="D2140">
            <v>39910</v>
          </cell>
          <cell r="E2140">
            <v>39912</v>
          </cell>
          <cell r="F2140" t="str">
            <v>p</v>
          </cell>
          <cell r="G2140">
            <v>200000</v>
          </cell>
          <cell r="H2140">
            <v>27.2</v>
          </cell>
          <cell r="I2140">
            <v>5440000</v>
          </cell>
          <cell r="J2140">
            <v>1088</v>
          </cell>
          <cell r="K2140">
            <v>5441088</v>
          </cell>
          <cell r="L2140">
            <v>0</v>
          </cell>
          <cell r="M2140">
            <v>10000</v>
          </cell>
          <cell r="N2140">
            <v>27.25544</v>
          </cell>
          <cell r="O2140">
            <v>5451088</v>
          </cell>
          <cell r="P2140">
            <v>5451088</v>
          </cell>
          <cell r="Q2140">
            <v>0</v>
          </cell>
          <cell r="R2140" t="str">
            <v>ahl</v>
          </cell>
          <cell r="S2140" t="str">
            <v>APRIL'09</v>
          </cell>
        </row>
        <row r="2141">
          <cell r="A2141">
            <v>1766</v>
          </cell>
          <cell r="B2141">
            <v>617</v>
          </cell>
          <cell r="C2141" t="str">
            <v>DGKC(H)</v>
          </cell>
          <cell r="D2141">
            <v>39910</v>
          </cell>
          <cell r="E2141">
            <v>39912</v>
          </cell>
          <cell r="F2141" t="str">
            <v>p</v>
          </cell>
          <cell r="G2141">
            <v>225000</v>
          </cell>
          <cell r="H2141">
            <v>27.62043111111111</v>
          </cell>
          <cell r="I2141">
            <v>6214597</v>
          </cell>
          <cell r="J2141">
            <v>1242.9194</v>
          </cell>
          <cell r="K2141">
            <v>6215839.9194</v>
          </cell>
          <cell r="L2141">
            <v>0</v>
          </cell>
          <cell r="M2141">
            <v>11250</v>
          </cell>
          <cell r="N2141">
            <v>27.675955197333334</v>
          </cell>
          <cell r="O2141">
            <v>6227089.9194</v>
          </cell>
          <cell r="P2141">
            <v>6227089.9194</v>
          </cell>
          <cell r="Q2141">
            <v>0</v>
          </cell>
          <cell r="R2141" t="str">
            <v>alhabib</v>
          </cell>
          <cell r="S2141" t="str">
            <v>APRIL'09</v>
          </cell>
        </row>
        <row r="2142">
          <cell r="A2142">
            <v>1767</v>
          </cell>
          <cell r="B2142">
            <v>618</v>
          </cell>
          <cell r="C2142" t="str">
            <v>DGKC(H)</v>
          </cell>
          <cell r="D2142">
            <v>39910</v>
          </cell>
          <cell r="E2142">
            <v>39912</v>
          </cell>
          <cell r="F2142" t="str">
            <v>p</v>
          </cell>
          <cell r="G2142">
            <v>132100</v>
          </cell>
          <cell r="H2142">
            <v>27.604087812263437</v>
          </cell>
          <cell r="I2142">
            <v>3646500</v>
          </cell>
          <cell r="J2142">
            <v>729.30000000000007</v>
          </cell>
          <cell r="K2142">
            <v>3647229.3</v>
          </cell>
          <cell r="L2142">
            <v>0</v>
          </cell>
          <cell r="M2142">
            <v>6605</v>
          </cell>
          <cell r="N2142">
            <v>27.65960862982589</v>
          </cell>
          <cell r="O2142">
            <v>3653834.3</v>
          </cell>
          <cell r="P2142">
            <v>3653834.3</v>
          </cell>
          <cell r="Q2142">
            <v>0</v>
          </cell>
          <cell r="R2142" t="str">
            <v>icap</v>
          </cell>
          <cell r="S2142" t="str">
            <v>APRIL'09</v>
          </cell>
        </row>
        <row r="2143">
          <cell r="A2143">
            <v>1768</v>
          </cell>
          <cell r="B2143">
            <v>619</v>
          </cell>
          <cell r="C2143" t="str">
            <v>NBP(h)</v>
          </cell>
          <cell r="D2143">
            <v>39910</v>
          </cell>
          <cell r="E2143">
            <v>39912</v>
          </cell>
          <cell r="F2143" t="str">
            <v>s</v>
          </cell>
          <cell r="G2143">
            <v>-115000</v>
          </cell>
          <cell r="H2143">
            <v>101.81521739130434</v>
          </cell>
          <cell r="I2143">
            <v>-11708750</v>
          </cell>
          <cell r="J2143">
            <v>0</v>
          </cell>
          <cell r="K2143">
            <v>-11708750</v>
          </cell>
          <cell r="L2143">
            <v>0</v>
          </cell>
          <cell r="M2143">
            <v>11500</v>
          </cell>
          <cell r="N2143">
            <v>101.81521739130434</v>
          </cell>
          <cell r="O2143">
            <v>-11708750</v>
          </cell>
          <cell r="P2143">
            <v>-10238093.5</v>
          </cell>
          <cell r="Q2143">
            <v>1470656.5</v>
          </cell>
          <cell r="R2143" t="str">
            <v>global</v>
          </cell>
          <cell r="S2143" t="str">
            <v>APRIL'09</v>
          </cell>
        </row>
        <row r="2144">
          <cell r="A2144">
            <v>1769</v>
          </cell>
          <cell r="B2144">
            <v>620</v>
          </cell>
          <cell r="C2144" t="str">
            <v>ppl(h)</v>
          </cell>
          <cell r="D2144">
            <v>39910</v>
          </cell>
          <cell r="E2144">
            <v>39912</v>
          </cell>
          <cell r="F2144" t="str">
            <v>p</v>
          </cell>
          <cell r="G2144">
            <v>55000</v>
          </cell>
          <cell r="H2144">
            <v>177.85</v>
          </cell>
          <cell r="I2144">
            <v>9781750</v>
          </cell>
          <cell r="J2144">
            <v>1956.3500000000001</v>
          </cell>
          <cell r="K2144">
            <v>9783706.3499999996</v>
          </cell>
          <cell r="L2144">
            <v>0</v>
          </cell>
          <cell r="M2144">
            <v>8250</v>
          </cell>
          <cell r="N2144">
            <v>178.03557000000001</v>
          </cell>
          <cell r="O2144">
            <v>9791956.3499999996</v>
          </cell>
          <cell r="P2144">
            <v>9791956.3499999996</v>
          </cell>
          <cell r="Q2144">
            <v>0</v>
          </cell>
          <cell r="R2144" t="str">
            <v>fsl</v>
          </cell>
          <cell r="S2144" t="str">
            <v>APRIL'09</v>
          </cell>
        </row>
        <row r="2145">
          <cell r="A2145">
            <v>1770</v>
          </cell>
          <cell r="B2145">
            <v>621</v>
          </cell>
          <cell r="C2145" t="str">
            <v>ENGRO(h)</v>
          </cell>
          <cell r="D2145">
            <v>39910</v>
          </cell>
          <cell r="E2145">
            <v>39912</v>
          </cell>
          <cell r="F2145" t="str">
            <v>p</v>
          </cell>
          <cell r="G2145">
            <v>51000</v>
          </cell>
          <cell r="H2145">
            <v>156.6342156862745</v>
          </cell>
          <cell r="I2145">
            <v>7988345</v>
          </cell>
          <cell r="J2145">
            <v>1597.6690000000001</v>
          </cell>
          <cell r="K2145">
            <v>7989942.6689999998</v>
          </cell>
          <cell r="L2145">
            <v>0</v>
          </cell>
          <cell r="M2145">
            <v>3900</v>
          </cell>
          <cell r="N2145">
            <v>156.74201311764705</v>
          </cell>
          <cell r="O2145">
            <v>7993842.6689999998</v>
          </cell>
          <cell r="P2145">
            <v>7993842.6689999998</v>
          </cell>
          <cell r="Q2145">
            <v>0</v>
          </cell>
          <cell r="R2145" t="str">
            <v>TAURUS</v>
          </cell>
          <cell r="S2145" t="str">
            <v>APRIL'09</v>
          </cell>
        </row>
        <row r="2146">
          <cell r="A2146">
            <v>1771</v>
          </cell>
          <cell r="B2146">
            <v>622</v>
          </cell>
          <cell r="C2146" t="str">
            <v>ENGRO(h)</v>
          </cell>
          <cell r="D2146">
            <v>39910</v>
          </cell>
          <cell r="E2146">
            <v>39912</v>
          </cell>
          <cell r="F2146" t="str">
            <v>s</v>
          </cell>
          <cell r="G2146">
            <v>-25000</v>
          </cell>
          <cell r="H2146">
            <v>158.70776000000001</v>
          </cell>
          <cell r="I2146">
            <v>-3967694</v>
          </cell>
          <cell r="J2146">
            <v>0</v>
          </cell>
          <cell r="K2146">
            <v>-3967694</v>
          </cell>
          <cell r="L2146">
            <v>0</v>
          </cell>
          <cell r="M2146">
            <v>3750</v>
          </cell>
          <cell r="N2146">
            <v>158.70776000000001</v>
          </cell>
          <cell r="O2146">
            <v>-3967694</v>
          </cell>
          <cell r="P2146">
            <v>-3918549.9999999995</v>
          </cell>
          <cell r="Q2146">
            <v>49144.000000000466</v>
          </cell>
          <cell r="R2146" t="str">
            <v>TAURUS</v>
          </cell>
          <cell r="S2146" t="str">
            <v>APRIL'09</v>
          </cell>
        </row>
        <row r="2147">
          <cell r="A2147">
            <v>1772</v>
          </cell>
          <cell r="B2147">
            <v>623</v>
          </cell>
          <cell r="C2147" t="str">
            <v>PPL(h)</v>
          </cell>
          <cell r="D2147">
            <v>39911</v>
          </cell>
          <cell r="E2147">
            <v>39913</v>
          </cell>
          <cell r="F2147" t="str">
            <v>p</v>
          </cell>
          <cell r="G2147">
            <v>40000</v>
          </cell>
          <cell r="H2147">
            <v>173.97499999999999</v>
          </cell>
          <cell r="I2147">
            <v>6959000</v>
          </cell>
          <cell r="J2147">
            <v>1391.8</v>
          </cell>
          <cell r="K2147">
            <v>6960391.7999999998</v>
          </cell>
          <cell r="L2147">
            <v>0</v>
          </cell>
          <cell r="M2147">
            <v>6000</v>
          </cell>
          <cell r="N2147">
            <v>174.159795</v>
          </cell>
          <cell r="O2147">
            <v>6966391.7999999998</v>
          </cell>
          <cell r="P2147">
            <v>6966391.7999999998</v>
          </cell>
          <cell r="Q2147">
            <v>0</v>
          </cell>
          <cell r="R2147" t="str">
            <v>Pearl</v>
          </cell>
          <cell r="S2147" t="str">
            <v>APRIL'09</v>
          </cell>
        </row>
        <row r="2148">
          <cell r="A2148">
            <v>1773</v>
          </cell>
          <cell r="B2148">
            <v>624</v>
          </cell>
          <cell r="C2148" t="str">
            <v>nbp(h)</v>
          </cell>
          <cell r="D2148">
            <v>39911</v>
          </cell>
          <cell r="E2148">
            <v>39913</v>
          </cell>
          <cell r="F2148" t="str">
            <v>s</v>
          </cell>
          <cell r="G2148">
            <v>-10000</v>
          </cell>
          <cell r="H2148">
            <v>104</v>
          </cell>
          <cell r="I2148">
            <v>-1040000</v>
          </cell>
          <cell r="J2148">
            <v>0</v>
          </cell>
          <cell r="K2148">
            <v>-1040000</v>
          </cell>
          <cell r="L2148">
            <v>0</v>
          </cell>
          <cell r="M2148">
            <v>1000</v>
          </cell>
          <cell r="N2148">
            <v>104</v>
          </cell>
          <cell r="O2148">
            <v>-1040000</v>
          </cell>
          <cell r="P2148">
            <v>-926761</v>
          </cell>
          <cell r="Q2148">
            <v>113239</v>
          </cell>
          <cell r="R2148" t="str">
            <v>MRA</v>
          </cell>
          <cell r="S2148" t="str">
            <v>APRIL'09</v>
          </cell>
        </row>
        <row r="2149">
          <cell r="A2149">
            <v>1774</v>
          </cell>
          <cell r="B2149">
            <v>625</v>
          </cell>
          <cell r="C2149" t="str">
            <v>NBP(h)</v>
          </cell>
          <cell r="D2149">
            <v>39911</v>
          </cell>
          <cell r="E2149">
            <v>39913</v>
          </cell>
          <cell r="F2149" t="str">
            <v>p</v>
          </cell>
          <cell r="G2149">
            <v>20000</v>
          </cell>
          <cell r="H2149">
            <v>98.08</v>
          </cell>
          <cell r="I2149">
            <v>1961600</v>
          </cell>
          <cell r="J2149">
            <v>392.32</v>
          </cell>
          <cell r="K2149">
            <v>1961992.32</v>
          </cell>
          <cell r="L2149">
            <v>0</v>
          </cell>
          <cell r="M2149">
            <v>1000</v>
          </cell>
          <cell r="N2149">
            <v>98.149616000000009</v>
          </cell>
          <cell r="O2149">
            <v>1962992.32</v>
          </cell>
          <cell r="P2149">
            <v>1962992.32</v>
          </cell>
          <cell r="Q2149">
            <v>0</v>
          </cell>
          <cell r="R2149" t="str">
            <v>MRA</v>
          </cell>
          <cell r="S2149" t="str">
            <v>APRIL'09</v>
          </cell>
        </row>
        <row r="2150">
          <cell r="A2150">
            <v>1775</v>
          </cell>
          <cell r="B2150">
            <v>626</v>
          </cell>
          <cell r="C2150" t="str">
            <v>POL(h)</v>
          </cell>
          <cell r="D2150">
            <v>39911</v>
          </cell>
          <cell r="E2150">
            <v>39912</v>
          </cell>
          <cell r="F2150" t="str">
            <v>p</v>
          </cell>
          <cell r="G2150">
            <v>93500</v>
          </cell>
          <cell r="H2150">
            <v>177.23582887700536</v>
          </cell>
          <cell r="I2150">
            <v>16571550</v>
          </cell>
          <cell r="J2150">
            <v>3314.31</v>
          </cell>
          <cell r="K2150">
            <v>16574864.310000001</v>
          </cell>
          <cell r="L2150">
            <v>0</v>
          </cell>
          <cell r="M2150">
            <v>9350</v>
          </cell>
          <cell r="N2150">
            <v>177.37127604278075</v>
          </cell>
          <cell r="O2150">
            <v>16584214.310000001</v>
          </cell>
          <cell r="P2150">
            <v>16584214.310000001</v>
          </cell>
          <cell r="Q2150">
            <v>0</v>
          </cell>
          <cell r="R2150" t="str">
            <v>MRA</v>
          </cell>
          <cell r="S2150" t="str">
            <v>APRIL'09</v>
          </cell>
        </row>
        <row r="2151">
          <cell r="A2151">
            <v>1776</v>
          </cell>
          <cell r="B2151">
            <v>627</v>
          </cell>
          <cell r="C2151" t="str">
            <v>ENGRO(h)</v>
          </cell>
          <cell r="D2151">
            <v>39911</v>
          </cell>
          <cell r="E2151">
            <v>39913</v>
          </cell>
          <cell r="F2151" t="str">
            <v>p</v>
          </cell>
          <cell r="G2151">
            <v>50000</v>
          </cell>
          <cell r="H2151">
            <v>152.08330000000001</v>
          </cell>
          <cell r="I2151">
            <v>7604165</v>
          </cell>
          <cell r="J2151">
            <v>1520.8330000000001</v>
          </cell>
          <cell r="K2151">
            <v>7605685.8329999996</v>
          </cell>
          <cell r="L2151">
            <v>0</v>
          </cell>
          <cell r="M2151">
            <v>5000</v>
          </cell>
          <cell r="N2151">
            <v>152.21371665999999</v>
          </cell>
          <cell r="O2151">
            <v>7610685.8329999996</v>
          </cell>
          <cell r="P2151">
            <v>7610685.8329999996</v>
          </cell>
          <cell r="Q2151">
            <v>0</v>
          </cell>
          <cell r="R2151" t="str">
            <v>MRA</v>
          </cell>
          <cell r="S2151" t="str">
            <v>APRIL'09</v>
          </cell>
        </row>
        <row r="2152">
          <cell r="A2152">
            <v>1777</v>
          </cell>
          <cell r="B2152">
            <v>693</v>
          </cell>
          <cell r="C2152" t="str">
            <v>FFC(H)</v>
          </cell>
          <cell r="D2152">
            <v>39912</v>
          </cell>
          <cell r="E2152">
            <v>39916</v>
          </cell>
          <cell r="F2152" t="str">
            <v>s</v>
          </cell>
          <cell r="G2152">
            <v>-5200</v>
          </cell>
          <cell r="H2152">
            <v>89</v>
          </cell>
          <cell r="I2152">
            <v>-462800</v>
          </cell>
          <cell r="J2152">
            <v>0</v>
          </cell>
          <cell r="K2152">
            <v>-462800</v>
          </cell>
          <cell r="L2152">
            <v>0.1</v>
          </cell>
          <cell r="M2152">
            <v>520</v>
          </cell>
          <cell r="N2152">
            <v>89</v>
          </cell>
          <cell r="O2152">
            <v>-462800</v>
          </cell>
          <cell r="P2152">
            <v>-437445.32</v>
          </cell>
          <cell r="Q2152">
            <v>25354.679999999993</v>
          </cell>
          <cell r="R2152" t="str">
            <v>PEARL</v>
          </cell>
          <cell r="S2152" t="str">
            <v>APRIL'09</v>
          </cell>
        </row>
        <row r="2153">
          <cell r="A2153">
            <v>1778</v>
          </cell>
          <cell r="B2153">
            <v>694</v>
          </cell>
          <cell r="C2153" t="str">
            <v>NBP(H)</v>
          </cell>
          <cell r="D2153">
            <v>39912</v>
          </cell>
          <cell r="E2153">
            <v>39916</v>
          </cell>
          <cell r="F2153" t="str">
            <v>s</v>
          </cell>
          <cell r="G2153">
            <v>-35000</v>
          </cell>
          <cell r="H2153">
            <v>98.392857142857139</v>
          </cell>
          <cell r="I2153">
            <v>-3443750</v>
          </cell>
          <cell r="J2153">
            <v>0</v>
          </cell>
          <cell r="K2153">
            <v>-3443750</v>
          </cell>
          <cell r="L2153">
            <v>0</v>
          </cell>
          <cell r="M2153">
            <v>4250</v>
          </cell>
          <cell r="N2153">
            <v>98.392857142857139</v>
          </cell>
          <cell r="O2153">
            <v>-3443750</v>
          </cell>
          <cell r="P2153">
            <v>-3243660</v>
          </cell>
          <cell r="Q2153">
            <v>200090</v>
          </cell>
          <cell r="R2153" t="str">
            <v>PEARL</v>
          </cell>
          <cell r="S2153" t="str">
            <v>APRIL'09</v>
          </cell>
        </row>
        <row r="2154">
          <cell r="A2154">
            <v>1779</v>
          </cell>
          <cell r="B2154">
            <v>695</v>
          </cell>
          <cell r="C2154" t="str">
            <v>PPL(H)</v>
          </cell>
          <cell r="D2154">
            <v>39912</v>
          </cell>
          <cell r="E2154">
            <v>39916</v>
          </cell>
          <cell r="F2154" t="str">
            <v>s</v>
          </cell>
          <cell r="G2154">
            <v>-10000</v>
          </cell>
          <cell r="H2154">
            <v>172</v>
          </cell>
          <cell r="I2154">
            <v>-1720000</v>
          </cell>
          <cell r="J2154">
            <v>0</v>
          </cell>
          <cell r="K2154">
            <v>-1720000</v>
          </cell>
          <cell r="L2154">
            <v>0.15</v>
          </cell>
          <cell r="M2154">
            <v>1500</v>
          </cell>
          <cell r="N2154">
            <v>172</v>
          </cell>
          <cell r="O2154">
            <v>-1720000</v>
          </cell>
          <cell r="P2154">
            <v>-1776185</v>
          </cell>
          <cell r="Q2154">
            <v>-56185</v>
          </cell>
          <cell r="R2154" t="str">
            <v>FSL</v>
          </cell>
          <cell r="S2154" t="str">
            <v>APRIL'09</v>
          </cell>
        </row>
        <row r="2155">
          <cell r="A2155">
            <v>1780</v>
          </cell>
          <cell r="B2155">
            <v>696</v>
          </cell>
          <cell r="C2155" t="str">
            <v>POL(H)</v>
          </cell>
          <cell r="D2155">
            <v>39912</v>
          </cell>
          <cell r="E2155">
            <v>39913</v>
          </cell>
          <cell r="F2155" t="str">
            <v>s</v>
          </cell>
          <cell r="G2155">
            <v>-40000</v>
          </cell>
          <cell r="H2155">
            <v>177.5</v>
          </cell>
          <cell r="I2155">
            <v>-7100000</v>
          </cell>
          <cell r="J2155">
            <v>0</v>
          </cell>
          <cell r="K2155">
            <v>-7100000</v>
          </cell>
          <cell r="L2155">
            <v>0.15</v>
          </cell>
          <cell r="M2155">
            <v>6000</v>
          </cell>
          <cell r="N2155">
            <v>177.5</v>
          </cell>
          <cell r="O2155">
            <v>-7100000</v>
          </cell>
          <cell r="P2155">
            <v>-7094852</v>
          </cell>
          <cell r="Q2155">
            <v>5148</v>
          </cell>
          <cell r="R2155" t="str">
            <v>FSL</v>
          </cell>
          <cell r="S2155" t="str">
            <v>APRIL'09</v>
          </cell>
        </row>
        <row r="2156">
          <cell r="A2156">
            <v>1781</v>
          </cell>
          <cell r="B2156">
            <v>697</v>
          </cell>
          <cell r="C2156" t="str">
            <v>ENGRO(H)</v>
          </cell>
          <cell r="D2156">
            <v>39912</v>
          </cell>
          <cell r="E2156">
            <v>39916</v>
          </cell>
          <cell r="F2156" t="str">
            <v>p</v>
          </cell>
          <cell r="G2156">
            <v>70000</v>
          </cell>
          <cell r="H2156">
            <v>144.32142857142858</v>
          </cell>
          <cell r="I2156">
            <v>10102500</v>
          </cell>
          <cell r="J2156">
            <v>2020.5</v>
          </cell>
          <cell r="K2156">
            <v>10104520.5</v>
          </cell>
          <cell r="L2156">
            <v>0</v>
          </cell>
          <cell r="M2156">
            <v>0</v>
          </cell>
          <cell r="N2156">
            <v>144.35029285714285</v>
          </cell>
          <cell r="O2156">
            <v>10104520.5</v>
          </cell>
          <cell r="P2156">
            <v>10104520.5</v>
          </cell>
          <cell r="Q2156">
            <v>0</v>
          </cell>
          <cell r="R2156" t="str">
            <v>TAURUS</v>
          </cell>
          <cell r="S2156" t="str">
            <v>APRIL'09</v>
          </cell>
        </row>
        <row r="2157">
          <cell r="A2157">
            <v>1782</v>
          </cell>
          <cell r="B2157">
            <v>698</v>
          </cell>
          <cell r="C2157" t="str">
            <v>ENGRO(H)</v>
          </cell>
          <cell r="D2157">
            <v>39912</v>
          </cell>
          <cell r="E2157">
            <v>39916</v>
          </cell>
          <cell r="F2157" t="str">
            <v>s</v>
          </cell>
          <cell r="G2157">
            <v>-20000</v>
          </cell>
          <cell r="H2157">
            <v>148.5</v>
          </cell>
          <cell r="I2157">
            <v>-2970000</v>
          </cell>
          <cell r="J2157">
            <v>0</v>
          </cell>
          <cell r="K2157">
            <v>-2970000</v>
          </cell>
          <cell r="L2157">
            <v>0</v>
          </cell>
          <cell r="M2157">
            <v>3000</v>
          </cell>
          <cell r="N2157">
            <v>148.5</v>
          </cell>
          <cell r="O2157">
            <v>-2970000</v>
          </cell>
          <cell r="P2157">
            <v>-2985000</v>
          </cell>
          <cell r="Q2157">
            <v>-15000</v>
          </cell>
          <cell r="R2157" t="str">
            <v>TAURUS</v>
          </cell>
          <cell r="S2157" t="str">
            <v>APRIL'09</v>
          </cell>
        </row>
        <row r="2158">
          <cell r="A2158">
            <v>1783</v>
          </cell>
          <cell r="C2158" t="str">
            <v>pol(H)</v>
          </cell>
          <cell r="I2158">
            <v>-428000</v>
          </cell>
          <cell r="K2158">
            <v>-428000</v>
          </cell>
          <cell r="L2158">
            <v>0</v>
          </cell>
          <cell r="N2158" t="e">
            <v>#DIV/0!</v>
          </cell>
          <cell r="O2158">
            <v>-428000</v>
          </cell>
          <cell r="P2158">
            <v>-428000</v>
          </cell>
          <cell r="Q2158">
            <v>0</v>
          </cell>
          <cell r="R2158" t="str">
            <v>dividend</v>
          </cell>
          <cell r="S2158" t="str">
            <v>APRIL'09</v>
          </cell>
          <cell r="T2158" t="str">
            <v>Rs 8/- per shares 53500</v>
          </cell>
        </row>
        <row r="2159">
          <cell r="A2159">
            <v>1784</v>
          </cell>
          <cell r="B2159">
            <v>700</v>
          </cell>
          <cell r="C2159" t="str">
            <v>POL(h)</v>
          </cell>
          <cell r="D2159">
            <v>39913</v>
          </cell>
          <cell r="E2159">
            <v>39917</v>
          </cell>
          <cell r="F2159" t="str">
            <v>p</v>
          </cell>
          <cell r="G2159">
            <v>25000</v>
          </cell>
          <cell r="H2159">
            <v>170.46451999999999</v>
          </cell>
          <cell r="I2159">
            <v>4261613</v>
          </cell>
          <cell r="J2159">
            <v>852.32260000000008</v>
          </cell>
          <cell r="K2159">
            <v>4262465.3225999996</v>
          </cell>
          <cell r="L2159">
            <v>0</v>
          </cell>
          <cell r="M2159">
            <v>3750</v>
          </cell>
          <cell r="N2159">
            <v>170.64861290399998</v>
          </cell>
          <cell r="O2159">
            <v>4266215.3225999996</v>
          </cell>
          <cell r="P2159">
            <v>4266215.3225999996</v>
          </cell>
          <cell r="Q2159">
            <v>0</v>
          </cell>
          <cell r="R2159" t="str">
            <v>Al-Habib</v>
          </cell>
          <cell r="S2159" t="str">
            <v>APRIL'09</v>
          </cell>
        </row>
        <row r="2160">
          <cell r="A2160">
            <v>1785</v>
          </cell>
          <cell r="B2160">
            <v>699</v>
          </cell>
          <cell r="C2160" t="str">
            <v>Engro(H)</v>
          </cell>
          <cell r="D2160">
            <v>39913</v>
          </cell>
          <cell r="E2160">
            <v>39917</v>
          </cell>
          <cell r="F2160" t="str">
            <v>s</v>
          </cell>
          <cell r="G2160">
            <v>-30000</v>
          </cell>
          <cell r="H2160">
            <v>147</v>
          </cell>
          <cell r="I2160">
            <v>-4410000</v>
          </cell>
          <cell r="J2160">
            <v>0</v>
          </cell>
          <cell r="K2160">
            <v>-4410000</v>
          </cell>
          <cell r="L2160">
            <v>0</v>
          </cell>
          <cell r="M2160">
            <v>4500</v>
          </cell>
          <cell r="N2160">
            <v>146.85</v>
          </cell>
          <cell r="O2160">
            <v>-4405500</v>
          </cell>
          <cell r="P2160">
            <v>-4477500</v>
          </cell>
          <cell r="Q2160">
            <v>-67500</v>
          </cell>
          <cell r="R2160" t="str">
            <v>ICAP</v>
          </cell>
          <cell r="S2160" t="str">
            <v>APRIL'09</v>
          </cell>
        </row>
        <row r="2161">
          <cell r="A2161">
            <v>1786</v>
          </cell>
          <cell r="B2161">
            <v>701</v>
          </cell>
          <cell r="C2161" t="str">
            <v>POL(H)</v>
          </cell>
          <cell r="D2161">
            <v>39913</v>
          </cell>
          <cell r="E2161">
            <v>39917</v>
          </cell>
          <cell r="F2161" t="str">
            <v>s</v>
          </cell>
          <cell r="G2161">
            <v>-50000</v>
          </cell>
          <cell r="H2161">
            <v>174.3</v>
          </cell>
          <cell r="I2161">
            <v>-8715000</v>
          </cell>
          <cell r="J2161">
            <v>0</v>
          </cell>
          <cell r="K2161">
            <v>-8715000</v>
          </cell>
          <cell r="L2161">
            <v>0</v>
          </cell>
          <cell r="M2161">
            <v>3750</v>
          </cell>
          <cell r="N2161">
            <v>174.22499999999999</v>
          </cell>
          <cell r="O2161">
            <v>-8711250</v>
          </cell>
          <cell r="P2161">
            <v>-8486515</v>
          </cell>
          <cell r="Q2161">
            <v>228485</v>
          </cell>
          <cell r="R2161" t="str">
            <v>Al-Habib</v>
          </cell>
          <cell r="S2161" t="str">
            <v>APRIL'09</v>
          </cell>
        </row>
        <row r="2162">
          <cell r="A2162">
            <v>1787</v>
          </cell>
          <cell r="B2162">
            <v>702</v>
          </cell>
          <cell r="C2162" t="str">
            <v>PPL(H)</v>
          </cell>
          <cell r="D2162">
            <v>39913</v>
          </cell>
          <cell r="E2162">
            <v>39917</v>
          </cell>
          <cell r="F2162" t="str">
            <v>s</v>
          </cell>
          <cell r="G2162">
            <v>-45000</v>
          </cell>
          <cell r="H2162">
            <v>177.51555555555555</v>
          </cell>
          <cell r="I2162">
            <v>-7988200</v>
          </cell>
          <cell r="J2162">
            <v>0</v>
          </cell>
          <cell r="K2162">
            <v>-7988200</v>
          </cell>
          <cell r="L2162">
            <v>0</v>
          </cell>
          <cell r="M2162">
            <v>6750</v>
          </cell>
          <cell r="N2162">
            <v>177.36555555555555</v>
          </cell>
          <cell r="O2162">
            <v>-7981450</v>
          </cell>
          <cell r="P2162">
            <v>-7992832.5000000009</v>
          </cell>
          <cell r="Q2162">
            <v>-4632.5000000009313</v>
          </cell>
          <cell r="R2162" t="str">
            <v>Al-Habib</v>
          </cell>
          <cell r="S2162" t="str">
            <v>APRIL'09</v>
          </cell>
        </row>
        <row r="2163">
          <cell r="A2163">
            <v>1788</v>
          </cell>
          <cell r="B2163">
            <v>732</v>
          </cell>
          <cell r="C2163" t="str">
            <v>LUCK(H)</v>
          </cell>
          <cell r="D2163">
            <v>39916</v>
          </cell>
          <cell r="E2163">
            <v>39918</v>
          </cell>
          <cell r="F2163" t="str">
            <v>p</v>
          </cell>
          <cell r="G2163">
            <v>56000</v>
          </cell>
          <cell r="H2163">
            <v>59.824375000000003</v>
          </cell>
          <cell r="I2163">
            <v>3350165</v>
          </cell>
          <cell r="J2163">
            <v>670.03300000000002</v>
          </cell>
          <cell r="K2163">
            <v>3350835.0329999998</v>
          </cell>
          <cell r="L2163">
            <v>0</v>
          </cell>
          <cell r="M2163">
            <v>5600</v>
          </cell>
          <cell r="N2163">
            <v>59.936339874999994</v>
          </cell>
          <cell r="O2163">
            <v>3356435.0329999998</v>
          </cell>
          <cell r="P2163">
            <v>3356435.0329999998</v>
          </cell>
          <cell r="Q2163">
            <v>0</v>
          </cell>
          <cell r="R2163" t="str">
            <v>icap</v>
          </cell>
          <cell r="S2163" t="str">
            <v>APRIL'09</v>
          </cell>
        </row>
        <row r="2164">
          <cell r="A2164">
            <v>1789</v>
          </cell>
          <cell r="B2164">
            <v>733</v>
          </cell>
          <cell r="C2164" t="str">
            <v>POL(h)</v>
          </cell>
          <cell r="D2164">
            <v>39916</v>
          </cell>
          <cell r="E2164">
            <v>39918</v>
          </cell>
          <cell r="F2164" t="str">
            <v>p</v>
          </cell>
          <cell r="G2164">
            <v>45000</v>
          </cell>
          <cell r="H2164">
            <v>183.3310888888889</v>
          </cell>
          <cell r="I2164">
            <v>8249899</v>
          </cell>
          <cell r="J2164">
            <v>1649.9798000000001</v>
          </cell>
          <cell r="K2164">
            <v>8251548.9797999999</v>
          </cell>
          <cell r="L2164">
            <v>0</v>
          </cell>
          <cell r="M2164">
            <v>6750</v>
          </cell>
          <cell r="N2164">
            <v>183.51775510666667</v>
          </cell>
          <cell r="O2164">
            <v>8258298.9797999999</v>
          </cell>
          <cell r="P2164">
            <v>8258298.9797999999</v>
          </cell>
          <cell r="Q2164">
            <v>0</v>
          </cell>
          <cell r="R2164" t="str">
            <v>finex</v>
          </cell>
          <cell r="S2164" t="str">
            <v>APRIL'09</v>
          </cell>
        </row>
        <row r="2165">
          <cell r="A2165">
            <v>1790</v>
          </cell>
          <cell r="B2165">
            <v>735</v>
          </cell>
          <cell r="C2165" t="str">
            <v>engro(h)</v>
          </cell>
          <cell r="D2165">
            <v>39916</v>
          </cell>
          <cell r="E2165">
            <v>39918</v>
          </cell>
          <cell r="F2165" t="str">
            <v>s</v>
          </cell>
          <cell r="G2165">
            <v>-17100</v>
          </cell>
          <cell r="H2165">
            <v>154.09602339181288</v>
          </cell>
          <cell r="I2165">
            <v>-2635042</v>
          </cell>
          <cell r="J2165">
            <v>0</v>
          </cell>
          <cell r="K2165">
            <v>-2635042</v>
          </cell>
          <cell r="L2165">
            <v>0</v>
          </cell>
          <cell r="M2165">
            <v>2565</v>
          </cell>
          <cell r="N2165">
            <v>153.94602339181287</v>
          </cell>
          <cell r="O2165">
            <v>-2632477</v>
          </cell>
          <cell r="P2165">
            <v>-2552175</v>
          </cell>
          <cell r="Q2165">
            <v>82867</v>
          </cell>
          <cell r="R2165" t="str">
            <v>finex</v>
          </cell>
          <cell r="S2165" t="str">
            <v>APRIL'09</v>
          </cell>
        </row>
        <row r="2166">
          <cell r="A2166">
            <v>1791</v>
          </cell>
          <cell r="B2166">
            <v>736</v>
          </cell>
          <cell r="C2166" t="str">
            <v>ppl(h)</v>
          </cell>
          <cell r="D2166">
            <v>39916</v>
          </cell>
          <cell r="E2166">
            <v>39918</v>
          </cell>
          <cell r="F2166" t="str">
            <v>p</v>
          </cell>
          <cell r="G2166">
            <v>10000</v>
          </cell>
          <cell r="H2166">
            <v>186.5</v>
          </cell>
          <cell r="I2166">
            <v>1865000</v>
          </cell>
          <cell r="J2166">
            <v>373</v>
          </cell>
          <cell r="K2166">
            <v>1865373</v>
          </cell>
          <cell r="L2166">
            <v>0</v>
          </cell>
          <cell r="M2166">
            <v>1500</v>
          </cell>
          <cell r="N2166">
            <v>186.68729999999999</v>
          </cell>
          <cell r="O2166">
            <v>1866873</v>
          </cell>
          <cell r="P2166">
            <v>1866873</v>
          </cell>
          <cell r="Q2166">
            <v>0</v>
          </cell>
          <cell r="R2166" t="str">
            <v>finex</v>
          </cell>
          <cell r="S2166" t="str">
            <v>APRIL'09</v>
          </cell>
        </row>
        <row r="2167">
          <cell r="A2167">
            <v>1792</v>
          </cell>
          <cell r="B2167">
            <v>737</v>
          </cell>
          <cell r="C2167" t="str">
            <v>LUCK(h)</v>
          </cell>
          <cell r="D2167">
            <v>39916</v>
          </cell>
          <cell r="E2167">
            <v>39918</v>
          </cell>
          <cell r="F2167" t="str">
            <v>p</v>
          </cell>
          <cell r="G2167">
            <v>130000</v>
          </cell>
          <cell r="H2167">
            <v>60.381999999999998</v>
          </cell>
          <cell r="I2167">
            <v>7849660</v>
          </cell>
          <cell r="J2167">
            <v>1569.932</v>
          </cell>
          <cell r="K2167">
            <v>7851229.932</v>
          </cell>
          <cell r="L2167">
            <v>0</v>
          </cell>
          <cell r="M2167">
            <v>13000</v>
          </cell>
          <cell r="N2167">
            <v>60.494076399999997</v>
          </cell>
          <cell r="O2167">
            <v>7864229.932</v>
          </cell>
          <cell r="P2167">
            <v>7864229.932</v>
          </cell>
          <cell r="Q2167">
            <v>0</v>
          </cell>
          <cell r="R2167" t="str">
            <v>BMA</v>
          </cell>
          <cell r="S2167" t="str">
            <v>APRIL'09</v>
          </cell>
        </row>
        <row r="2168">
          <cell r="A2168">
            <v>1793</v>
          </cell>
          <cell r="B2168">
            <v>738</v>
          </cell>
          <cell r="C2168" t="str">
            <v>engro(h)</v>
          </cell>
          <cell r="D2168">
            <v>39916</v>
          </cell>
          <cell r="E2168">
            <v>39918</v>
          </cell>
          <cell r="F2168" t="str">
            <v>s</v>
          </cell>
          <cell r="G2168">
            <v>-45000</v>
          </cell>
          <cell r="H2168">
            <v>154.02777777777777</v>
          </cell>
          <cell r="I2168">
            <v>-6931250</v>
          </cell>
          <cell r="J2168">
            <v>0</v>
          </cell>
          <cell r="K2168">
            <v>-6931250</v>
          </cell>
          <cell r="L2168">
            <v>0</v>
          </cell>
          <cell r="M2168">
            <v>6750</v>
          </cell>
          <cell r="N2168">
            <v>153.87777777777777</v>
          </cell>
          <cell r="O2168">
            <v>-6924500</v>
          </cell>
          <cell r="P2168">
            <v>-6716250</v>
          </cell>
          <cell r="Q2168">
            <v>215000</v>
          </cell>
          <cell r="R2168" t="str">
            <v>TAURUS</v>
          </cell>
          <cell r="S2168" t="str">
            <v>APRIL'09</v>
          </cell>
        </row>
        <row r="2169">
          <cell r="A2169">
            <v>1794</v>
          </cell>
          <cell r="B2169">
            <v>739</v>
          </cell>
          <cell r="C2169" t="str">
            <v>ppl(h)</v>
          </cell>
          <cell r="D2169">
            <v>39916</v>
          </cell>
          <cell r="E2169">
            <v>39918</v>
          </cell>
          <cell r="F2169" t="str">
            <v>p</v>
          </cell>
          <cell r="G2169">
            <v>10000</v>
          </cell>
          <cell r="H2169">
            <v>187.25</v>
          </cell>
          <cell r="I2169">
            <v>1872500</v>
          </cell>
          <cell r="J2169">
            <v>374.5</v>
          </cell>
          <cell r="K2169">
            <v>1872874.5</v>
          </cell>
          <cell r="L2169">
            <v>0</v>
          </cell>
          <cell r="M2169">
            <v>1500</v>
          </cell>
          <cell r="N2169">
            <v>187.43745000000001</v>
          </cell>
          <cell r="O2169">
            <v>1874374.5</v>
          </cell>
          <cell r="P2169">
            <v>1874374.5</v>
          </cell>
          <cell r="Q2169">
            <v>0</v>
          </cell>
          <cell r="R2169" t="str">
            <v>TAURUS</v>
          </cell>
          <cell r="S2169" t="str">
            <v>APRIL'09</v>
          </cell>
        </row>
        <row r="2170">
          <cell r="A2170">
            <v>1795</v>
          </cell>
          <cell r="B2170">
            <v>740</v>
          </cell>
          <cell r="C2170" t="str">
            <v>POL(h)</v>
          </cell>
          <cell r="D2170">
            <v>39916</v>
          </cell>
          <cell r="E2170">
            <v>39918</v>
          </cell>
          <cell r="F2170" t="str">
            <v>p</v>
          </cell>
          <cell r="G2170">
            <v>20000</v>
          </cell>
          <cell r="H2170">
            <v>183.75</v>
          </cell>
          <cell r="I2170">
            <v>3675000</v>
          </cell>
          <cell r="J2170">
            <v>735</v>
          </cell>
          <cell r="K2170">
            <v>3675735</v>
          </cell>
          <cell r="L2170">
            <v>0</v>
          </cell>
          <cell r="M2170">
            <v>3000</v>
          </cell>
          <cell r="N2170">
            <v>183.93674999999999</v>
          </cell>
          <cell r="O2170">
            <v>3678735</v>
          </cell>
          <cell r="P2170">
            <v>3678735</v>
          </cell>
          <cell r="Q2170">
            <v>0</v>
          </cell>
          <cell r="R2170" t="str">
            <v>TAURUS</v>
          </cell>
          <cell r="S2170" t="str">
            <v>APRIL'09</v>
          </cell>
        </row>
        <row r="2171">
          <cell r="A2171">
            <v>1796</v>
          </cell>
          <cell r="B2171">
            <v>783</v>
          </cell>
          <cell r="C2171" t="str">
            <v>POL(h)</v>
          </cell>
          <cell r="D2171">
            <v>39916</v>
          </cell>
          <cell r="E2171">
            <v>39918</v>
          </cell>
          <cell r="F2171" t="str">
            <v>p</v>
          </cell>
          <cell r="G2171">
            <v>50000</v>
          </cell>
          <cell r="H2171">
            <v>181</v>
          </cell>
          <cell r="I2171">
            <v>9050000</v>
          </cell>
          <cell r="J2171">
            <v>1810</v>
          </cell>
          <cell r="K2171">
            <v>9051810</v>
          </cell>
          <cell r="L2171">
            <v>0</v>
          </cell>
          <cell r="M2171">
            <v>5000</v>
          </cell>
          <cell r="N2171">
            <v>181.1362</v>
          </cell>
          <cell r="O2171">
            <v>9056810</v>
          </cell>
          <cell r="P2171">
            <v>9056810</v>
          </cell>
          <cell r="Q2171">
            <v>0</v>
          </cell>
          <cell r="R2171" t="str">
            <v>AHL</v>
          </cell>
          <cell r="S2171" t="str">
            <v>APRIL'09</v>
          </cell>
        </row>
        <row r="2172">
          <cell r="A2172">
            <v>1797</v>
          </cell>
          <cell r="C2172" t="str">
            <v>UBL</v>
          </cell>
          <cell r="G2172">
            <v>40000</v>
          </cell>
          <cell r="I2172">
            <v>0</v>
          </cell>
          <cell r="J2172">
            <v>0</v>
          </cell>
          <cell r="K2172">
            <v>0</v>
          </cell>
          <cell r="R2172" t="str">
            <v>Bonus</v>
          </cell>
          <cell r="S2172" t="str">
            <v>APRIL'09</v>
          </cell>
          <cell r="T2172" t="str">
            <v>Bonus at 10@ on 400,000/- afs shares</v>
          </cell>
        </row>
        <row r="2173">
          <cell r="A2173">
            <v>1798</v>
          </cell>
          <cell r="B2173">
            <v>781</v>
          </cell>
          <cell r="C2173" t="str">
            <v>AACIL-AFS</v>
          </cell>
          <cell r="D2173">
            <v>39916</v>
          </cell>
          <cell r="E2173">
            <v>39918</v>
          </cell>
          <cell r="F2173" t="str">
            <v>s</v>
          </cell>
          <cell r="G2173">
            <v>-1</v>
          </cell>
          <cell r="H2173">
            <v>7.1</v>
          </cell>
          <cell r="I2173">
            <v>-7.1</v>
          </cell>
          <cell r="J2173">
            <v>0</v>
          </cell>
          <cell r="K2173">
            <v>-7.1</v>
          </cell>
          <cell r="L2173">
            <v>0</v>
          </cell>
          <cell r="M2173">
            <v>0.05</v>
          </cell>
          <cell r="N2173">
            <v>7.05</v>
          </cell>
          <cell r="O2173">
            <v>-7.05</v>
          </cell>
          <cell r="P2173">
            <v>-2.81</v>
          </cell>
          <cell r="Q2173">
            <v>4.2899999999999991</v>
          </cell>
          <cell r="R2173" t="str">
            <v>PEARL</v>
          </cell>
          <cell r="S2173" t="str">
            <v>APRIL'09</v>
          </cell>
        </row>
        <row r="2174">
          <cell r="A2174">
            <v>1799</v>
          </cell>
          <cell r="B2174">
            <v>753</v>
          </cell>
          <cell r="C2174" t="str">
            <v>FCCL-AFS</v>
          </cell>
          <cell r="D2174">
            <v>39916</v>
          </cell>
          <cell r="E2174">
            <v>39918</v>
          </cell>
          <cell r="F2174" t="str">
            <v>s</v>
          </cell>
          <cell r="G2174">
            <v>-22</v>
          </cell>
          <cell r="H2174">
            <v>7.01</v>
          </cell>
          <cell r="I2174">
            <v>-154.22</v>
          </cell>
          <cell r="J2174">
            <v>0</v>
          </cell>
          <cell r="K2174">
            <v>-154.22</v>
          </cell>
          <cell r="L2174">
            <v>0</v>
          </cell>
          <cell r="M2174">
            <v>1.1000000000000001</v>
          </cell>
          <cell r="N2174">
            <v>6.96</v>
          </cell>
          <cell r="O2174">
            <v>-153.12</v>
          </cell>
          <cell r="P2174">
            <v>-77</v>
          </cell>
          <cell r="Q2174">
            <v>77.22</v>
          </cell>
          <cell r="R2174" t="str">
            <v>PEARL</v>
          </cell>
          <cell r="S2174" t="str">
            <v>APRIL'09</v>
          </cell>
        </row>
        <row r="2175">
          <cell r="A2175">
            <v>1800</v>
          </cell>
          <cell r="B2175">
            <v>760</v>
          </cell>
          <cell r="C2175" t="str">
            <v>MLCF-AFS</v>
          </cell>
          <cell r="D2175">
            <v>39916</v>
          </cell>
          <cell r="E2175">
            <v>39918</v>
          </cell>
          <cell r="F2175" t="str">
            <v>s</v>
          </cell>
          <cell r="G2175">
            <v>-4</v>
          </cell>
          <cell r="H2175">
            <v>5.41</v>
          </cell>
          <cell r="I2175">
            <v>-21.64</v>
          </cell>
          <cell r="J2175">
            <v>0</v>
          </cell>
          <cell r="K2175">
            <v>-21.64</v>
          </cell>
          <cell r="L2175">
            <v>0.05</v>
          </cell>
          <cell r="M2175">
            <v>0.2</v>
          </cell>
          <cell r="N2175">
            <v>5.36</v>
          </cell>
          <cell r="O2175">
            <v>-21.44</v>
          </cell>
          <cell r="P2175">
            <v>-10.82</v>
          </cell>
          <cell r="Q2175">
            <v>10.82</v>
          </cell>
          <cell r="R2175" t="str">
            <v>PEARL</v>
          </cell>
          <cell r="S2175" t="str">
            <v>APRIL'09</v>
          </cell>
        </row>
        <row r="2176">
          <cell r="A2176">
            <v>1801</v>
          </cell>
          <cell r="B2176">
            <v>778</v>
          </cell>
          <cell r="C2176" t="str">
            <v>THCCL-AFS</v>
          </cell>
          <cell r="D2176">
            <v>39916</v>
          </cell>
          <cell r="E2176">
            <v>39918</v>
          </cell>
          <cell r="F2176" t="str">
            <v>s</v>
          </cell>
          <cell r="G2176">
            <v>-8</v>
          </cell>
          <cell r="H2176">
            <v>17</v>
          </cell>
          <cell r="I2176">
            <v>-136</v>
          </cell>
          <cell r="J2176">
            <v>0</v>
          </cell>
          <cell r="K2176">
            <v>-136</v>
          </cell>
          <cell r="L2176">
            <v>0.1</v>
          </cell>
          <cell r="M2176">
            <v>0.8</v>
          </cell>
          <cell r="N2176">
            <v>16.899999999999999</v>
          </cell>
          <cell r="O2176">
            <v>-135.19999999999999</v>
          </cell>
          <cell r="P2176">
            <v>-112</v>
          </cell>
          <cell r="Q2176">
            <v>24</v>
          </cell>
          <cell r="R2176" t="str">
            <v>PEARL</v>
          </cell>
          <cell r="S2176" t="str">
            <v>APRIL'09</v>
          </cell>
        </row>
        <row r="2177">
          <cell r="A2177">
            <v>1802</v>
          </cell>
          <cell r="B2177">
            <v>775</v>
          </cell>
          <cell r="C2177" t="str">
            <v>PCCL-AFS</v>
          </cell>
          <cell r="D2177">
            <v>39916</v>
          </cell>
          <cell r="E2177">
            <v>39918</v>
          </cell>
          <cell r="F2177" t="str">
            <v>s</v>
          </cell>
          <cell r="G2177">
            <v>-64</v>
          </cell>
          <cell r="H2177">
            <v>2.5499999999999998</v>
          </cell>
          <cell r="I2177">
            <v>-163.19999999999999</v>
          </cell>
          <cell r="J2177">
            <v>0</v>
          </cell>
          <cell r="K2177">
            <v>-163.19999999999999</v>
          </cell>
          <cell r="L2177">
            <v>0.02</v>
          </cell>
          <cell r="M2177">
            <v>1.28</v>
          </cell>
          <cell r="N2177">
            <v>2.5299999999999998</v>
          </cell>
          <cell r="O2177">
            <v>-161.91999999999999</v>
          </cell>
          <cell r="P2177">
            <v>-127.12</v>
          </cell>
          <cell r="Q2177">
            <v>36.079999999999984</v>
          </cell>
          <cell r="R2177" t="str">
            <v>PEARL</v>
          </cell>
          <cell r="S2177" t="str">
            <v>APRIL'09</v>
          </cell>
        </row>
        <row r="2178">
          <cell r="A2178">
            <v>1803</v>
          </cell>
          <cell r="B2178">
            <v>742</v>
          </cell>
          <cell r="C2178" t="str">
            <v>AKBL-AFS</v>
          </cell>
          <cell r="D2178">
            <v>39916</v>
          </cell>
          <cell r="E2178">
            <v>39918</v>
          </cell>
          <cell r="F2178" t="str">
            <v>s</v>
          </cell>
          <cell r="G2178">
            <v>-11</v>
          </cell>
          <cell r="H2178">
            <v>18.13</v>
          </cell>
          <cell r="I2178">
            <v>-199.43</v>
          </cell>
          <cell r="J2178">
            <v>0</v>
          </cell>
          <cell r="K2178">
            <v>-199.43</v>
          </cell>
          <cell r="L2178">
            <v>0.1</v>
          </cell>
          <cell r="M2178">
            <v>1.1000000000000001</v>
          </cell>
          <cell r="N2178">
            <v>18.03</v>
          </cell>
          <cell r="O2178">
            <v>-198.33</v>
          </cell>
          <cell r="P2178">
            <v>-178.74</v>
          </cell>
          <cell r="Q2178">
            <v>20.689999999999998</v>
          </cell>
          <cell r="R2178" t="str">
            <v>PEARL</v>
          </cell>
          <cell r="S2178" t="str">
            <v>APRIL'09</v>
          </cell>
        </row>
        <row r="2179">
          <cell r="A2179">
            <v>1804</v>
          </cell>
          <cell r="B2179">
            <v>743</v>
          </cell>
          <cell r="C2179" t="str">
            <v>BAFL-AFS</v>
          </cell>
          <cell r="D2179">
            <v>39916</v>
          </cell>
          <cell r="E2179">
            <v>39918</v>
          </cell>
          <cell r="F2179" t="str">
            <v>s</v>
          </cell>
          <cell r="G2179">
            <v>-10</v>
          </cell>
          <cell r="H2179">
            <v>15.1</v>
          </cell>
          <cell r="I2179">
            <v>-151</v>
          </cell>
          <cell r="J2179">
            <v>0</v>
          </cell>
          <cell r="K2179">
            <v>-151</v>
          </cell>
          <cell r="L2179">
            <v>0.1</v>
          </cell>
          <cell r="M2179">
            <v>1</v>
          </cell>
          <cell r="N2179">
            <v>15</v>
          </cell>
          <cell r="O2179">
            <v>-150</v>
          </cell>
          <cell r="P2179">
            <v>-165.10000000000002</v>
          </cell>
          <cell r="Q2179">
            <v>-14.100000000000023</v>
          </cell>
          <cell r="R2179" t="str">
            <v>PEARL</v>
          </cell>
          <cell r="S2179" t="str">
            <v>APRIL'09</v>
          </cell>
        </row>
        <row r="2180">
          <cell r="A2180">
            <v>1805</v>
          </cell>
          <cell r="B2180">
            <v>744</v>
          </cell>
          <cell r="C2180" t="str">
            <v>BIPL-AFS</v>
          </cell>
          <cell r="D2180">
            <v>39916</v>
          </cell>
          <cell r="E2180">
            <v>39918</v>
          </cell>
          <cell r="F2180" t="str">
            <v>s</v>
          </cell>
          <cell r="G2180">
            <v>-7</v>
          </cell>
          <cell r="H2180">
            <v>7</v>
          </cell>
          <cell r="I2180">
            <v>-49</v>
          </cell>
          <cell r="J2180">
            <v>0</v>
          </cell>
          <cell r="K2180">
            <v>-49</v>
          </cell>
          <cell r="L2180">
            <v>0.05</v>
          </cell>
          <cell r="M2180">
            <v>0.35000000000000003</v>
          </cell>
          <cell r="N2180">
            <v>6.95</v>
          </cell>
          <cell r="O2180">
            <v>-48.65</v>
          </cell>
          <cell r="P2180">
            <v>-35.53</v>
          </cell>
          <cell r="Q2180">
            <v>13.469999999999999</v>
          </cell>
          <cell r="R2180" t="str">
            <v>PEARL</v>
          </cell>
          <cell r="S2180" t="str">
            <v>APRIL'09</v>
          </cell>
        </row>
        <row r="2181">
          <cell r="A2181">
            <v>1806</v>
          </cell>
          <cell r="B2181">
            <v>782</v>
          </cell>
          <cell r="C2181" t="str">
            <v>BOP-AFS</v>
          </cell>
          <cell r="D2181">
            <v>39916</v>
          </cell>
          <cell r="E2181">
            <v>39918</v>
          </cell>
          <cell r="F2181" t="str">
            <v>s</v>
          </cell>
          <cell r="G2181">
            <v>-2</v>
          </cell>
          <cell r="H2181">
            <v>14</v>
          </cell>
          <cell r="I2181">
            <v>-28</v>
          </cell>
          <cell r="J2181">
            <v>0</v>
          </cell>
          <cell r="K2181">
            <v>-28</v>
          </cell>
          <cell r="L2181">
            <v>0.1</v>
          </cell>
          <cell r="M2181">
            <v>0.2</v>
          </cell>
          <cell r="N2181">
            <v>13.9</v>
          </cell>
          <cell r="O2181">
            <v>-27.8</v>
          </cell>
          <cell r="P2181">
            <v>-30.1</v>
          </cell>
          <cell r="Q2181">
            <v>-2.1000000000000014</v>
          </cell>
          <cell r="R2181" t="str">
            <v>PEARL</v>
          </cell>
          <cell r="S2181" t="str">
            <v>APRIL'09</v>
          </cell>
        </row>
        <row r="2182">
          <cell r="A2182">
            <v>1807</v>
          </cell>
          <cell r="B2182">
            <v>752</v>
          </cell>
          <cell r="C2182" t="str">
            <v>FABL-AFS</v>
          </cell>
          <cell r="D2182">
            <v>39916</v>
          </cell>
          <cell r="E2182">
            <v>39918</v>
          </cell>
          <cell r="F2182" t="str">
            <v>s</v>
          </cell>
          <cell r="G2182">
            <v>-1</v>
          </cell>
          <cell r="H2182">
            <v>11.61</v>
          </cell>
          <cell r="I2182">
            <v>-11.61</v>
          </cell>
          <cell r="J2182">
            <v>0</v>
          </cell>
          <cell r="K2182">
            <v>-11.61</v>
          </cell>
          <cell r="L2182">
            <v>0.1</v>
          </cell>
          <cell r="M2182">
            <v>0.1</v>
          </cell>
          <cell r="N2182">
            <v>11.51</v>
          </cell>
          <cell r="O2182">
            <v>-11.51</v>
          </cell>
          <cell r="P2182">
            <v>-13.57</v>
          </cell>
          <cell r="Q2182">
            <v>-1.9600000000000009</v>
          </cell>
          <cell r="R2182" t="str">
            <v>PEARL</v>
          </cell>
          <cell r="S2182" t="str">
            <v>APRIL'09</v>
          </cell>
        </row>
        <row r="2183">
          <cell r="A2183">
            <v>1808</v>
          </cell>
          <cell r="B2183">
            <v>754</v>
          </cell>
          <cell r="C2183" t="str">
            <v>MCB-AFS</v>
          </cell>
          <cell r="D2183">
            <v>39916</v>
          </cell>
          <cell r="E2183">
            <v>39918</v>
          </cell>
          <cell r="F2183" t="str">
            <v>s</v>
          </cell>
          <cell r="G2183">
            <v>-5</v>
          </cell>
          <cell r="H2183">
            <v>178.13</v>
          </cell>
          <cell r="I2183">
            <v>-890.65</v>
          </cell>
          <cell r="J2183">
            <v>0</v>
          </cell>
          <cell r="K2183">
            <v>-890.65</v>
          </cell>
          <cell r="L2183">
            <v>0.15</v>
          </cell>
          <cell r="M2183">
            <v>0.75</v>
          </cell>
          <cell r="N2183">
            <v>177.98</v>
          </cell>
          <cell r="O2183">
            <v>-889.9</v>
          </cell>
          <cell r="P2183">
            <v>-675.71999999999991</v>
          </cell>
          <cell r="Q2183">
            <v>214.93000000000006</v>
          </cell>
          <cell r="R2183" t="str">
            <v>PEARL</v>
          </cell>
          <cell r="S2183" t="str">
            <v>APRIL'09</v>
          </cell>
        </row>
        <row r="2184">
          <cell r="A2184">
            <v>1809</v>
          </cell>
          <cell r="B2184">
            <v>764</v>
          </cell>
          <cell r="C2184" t="str">
            <v>NIB-AFS</v>
          </cell>
          <cell r="D2184">
            <v>39916</v>
          </cell>
          <cell r="E2184">
            <v>39918</v>
          </cell>
          <cell r="F2184" t="str">
            <v>s</v>
          </cell>
          <cell r="G2184">
            <v>-15</v>
          </cell>
          <cell r="H2184">
            <v>6.7</v>
          </cell>
          <cell r="I2184">
            <v>-100.5</v>
          </cell>
          <cell r="J2184">
            <v>0</v>
          </cell>
          <cell r="K2184">
            <v>-100.5</v>
          </cell>
          <cell r="L2184">
            <v>0.05</v>
          </cell>
          <cell r="M2184">
            <v>0.75</v>
          </cell>
          <cell r="N2184">
            <v>6.65</v>
          </cell>
          <cell r="O2184">
            <v>-99.75</v>
          </cell>
          <cell r="P2184">
            <v>-43.44</v>
          </cell>
          <cell r="Q2184">
            <v>57.06</v>
          </cell>
          <cell r="R2184" t="str">
            <v>PEARL</v>
          </cell>
          <cell r="S2184" t="str">
            <v>APRIL'09</v>
          </cell>
        </row>
        <row r="2185">
          <cell r="A2185">
            <v>1810</v>
          </cell>
          <cell r="B2185">
            <v>772</v>
          </cell>
          <cell r="C2185" t="str">
            <v>SPCB-AFS</v>
          </cell>
          <cell r="D2185">
            <v>39916</v>
          </cell>
          <cell r="E2185">
            <v>39918</v>
          </cell>
          <cell r="F2185" t="str">
            <v>s</v>
          </cell>
          <cell r="G2185">
            <v>-19</v>
          </cell>
          <cell r="H2185">
            <v>4.6000000000000005</v>
          </cell>
          <cell r="I2185">
            <v>-87.4</v>
          </cell>
          <cell r="J2185">
            <v>0</v>
          </cell>
          <cell r="K2185">
            <v>-87.4</v>
          </cell>
          <cell r="L2185">
            <v>0.02</v>
          </cell>
          <cell r="M2185">
            <v>0.38</v>
          </cell>
          <cell r="N2185">
            <v>4.580000000000001</v>
          </cell>
          <cell r="O2185">
            <v>-87.02000000000001</v>
          </cell>
          <cell r="P2185">
            <v>-98.590000000000018</v>
          </cell>
          <cell r="Q2185">
            <v>-11.190000000000012</v>
          </cell>
          <cell r="R2185" t="str">
            <v>PEARL</v>
          </cell>
          <cell r="S2185" t="str">
            <v>APRIL'09</v>
          </cell>
        </row>
        <row r="2186">
          <cell r="A2186">
            <v>1811</v>
          </cell>
          <cell r="B2186">
            <v>761</v>
          </cell>
          <cell r="C2186" t="str">
            <v>NBP-AFS</v>
          </cell>
          <cell r="D2186">
            <v>39916</v>
          </cell>
          <cell r="E2186">
            <v>39917</v>
          </cell>
          <cell r="F2186" t="str">
            <v>s</v>
          </cell>
          <cell r="G2186">
            <v>-3</v>
          </cell>
          <cell r="H2186">
            <v>106.5</v>
          </cell>
          <cell r="I2186">
            <v>-319.5</v>
          </cell>
          <cell r="J2186">
            <v>0</v>
          </cell>
          <cell r="K2186">
            <v>-319.5</v>
          </cell>
          <cell r="L2186">
            <v>0.15</v>
          </cell>
          <cell r="M2186">
            <v>0.44999999999999996</v>
          </cell>
          <cell r="N2186">
            <v>106.35000000000001</v>
          </cell>
          <cell r="O2186">
            <v>-319.05</v>
          </cell>
          <cell r="P2186">
            <v>-162.09</v>
          </cell>
          <cell r="Q2186">
            <v>157.41</v>
          </cell>
          <cell r="R2186" t="str">
            <v>PEARL</v>
          </cell>
          <cell r="S2186" t="str">
            <v>APRIL'09</v>
          </cell>
        </row>
        <row r="2187">
          <cell r="A2187">
            <v>1812</v>
          </cell>
          <cell r="B2187">
            <v>755</v>
          </cell>
          <cell r="C2187" t="str">
            <v>FFBL-AFS</v>
          </cell>
          <cell r="D2187">
            <v>39916</v>
          </cell>
          <cell r="E2187">
            <v>39918</v>
          </cell>
          <cell r="F2187" t="str">
            <v>s</v>
          </cell>
          <cell r="G2187">
            <v>-21</v>
          </cell>
          <cell r="H2187">
            <v>18.100000000000001</v>
          </cell>
          <cell r="I2187">
            <v>-380.1</v>
          </cell>
          <cell r="J2187">
            <v>0</v>
          </cell>
          <cell r="K2187">
            <v>-380.1</v>
          </cell>
          <cell r="L2187">
            <v>0.1</v>
          </cell>
          <cell r="M2187">
            <v>2.1</v>
          </cell>
          <cell r="N2187">
            <v>18</v>
          </cell>
          <cell r="O2187">
            <v>-378</v>
          </cell>
          <cell r="P2187">
            <v>-267.36</v>
          </cell>
          <cell r="Q2187">
            <v>112.74000000000001</v>
          </cell>
          <cell r="R2187" t="str">
            <v>PEARL</v>
          </cell>
          <cell r="S2187" t="str">
            <v>APRIL'09</v>
          </cell>
        </row>
        <row r="2188">
          <cell r="A2188">
            <v>1813</v>
          </cell>
          <cell r="B2188">
            <v>745</v>
          </cell>
          <cell r="C2188" t="str">
            <v>CSAP-AFS</v>
          </cell>
          <cell r="D2188">
            <v>39916</v>
          </cell>
          <cell r="E2188">
            <v>39918</v>
          </cell>
          <cell r="F2188" t="str">
            <v>s</v>
          </cell>
          <cell r="G2188">
            <v>-15</v>
          </cell>
          <cell r="H2188">
            <v>20</v>
          </cell>
          <cell r="I2188">
            <v>-300</v>
          </cell>
          <cell r="J2188">
            <v>0</v>
          </cell>
          <cell r="K2188">
            <v>-300</v>
          </cell>
          <cell r="L2188">
            <v>0.1</v>
          </cell>
          <cell r="M2188">
            <v>1.5</v>
          </cell>
          <cell r="N2188">
            <v>19.899999999999999</v>
          </cell>
          <cell r="O2188">
            <v>-298.5</v>
          </cell>
          <cell r="P2188">
            <v>-258.3</v>
          </cell>
          <cell r="Q2188">
            <v>41.699999999999989</v>
          </cell>
          <cell r="R2188" t="str">
            <v>PEARL</v>
          </cell>
          <cell r="S2188" t="str">
            <v>APRIL'09</v>
          </cell>
        </row>
        <row r="2189">
          <cell r="A2189">
            <v>1814</v>
          </cell>
          <cell r="B2189">
            <v>750</v>
          </cell>
          <cell r="C2189" t="str">
            <v>BOSI-AFS</v>
          </cell>
          <cell r="D2189">
            <v>39916</v>
          </cell>
          <cell r="E2189">
            <v>39918</v>
          </cell>
          <cell r="F2189" t="str">
            <v>s</v>
          </cell>
          <cell r="G2189">
            <v>-150</v>
          </cell>
          <cell r="H2189">
            <v>8.4600000000000009</v>
          </cell>
          <cell r="I2189">
            <v>-1269</v>
          </cell>
          <cell r="J2189">
            <v>0</v>
          </cell>
          <cell r="K2189">
            <v>-1269</v>
          </cell>
          <cell r="L2189">
            <v>0.05</v>
          </cell>
          <cell r="M2189">
            <v>7.5</v>
          </cell>
          <cell r="N2189">
            <v>8.41</v>
          </cell>
          <cell r="O2189">
            <v>-1261.5</v>
          </cell>
          <cell r="P2189">
            <v>-496.13</v>
          </cell>
          <cell r="Q2189">
            <v>772.87</v>
          </cell>
          <cell r="R2189" t="str">
            <v>PEARL</v>
          </cell>
          <cell r="S2189" t="str">
            <v>APRIL'09</v>
          </cell>
        </row>
        <row r="2190">
          <cell r="A2190">
            <v>1815</v>
          </cell>
          <cell r="B2190">
            <v>749</v>
          </cell>
          <cell r="C2190" t="str">
            <v>DSL-AFS</v>
          </cell>
          <cell r="D2190">
            <v>39916</v>
          </cell>
          <cell r="E2190">
            <v>39918</v>
          </cell>
          <cell r="F2190" t="str">
            <v>s</v>
          </cell>
          <cell r="G2190">
            <v>-100</v>
          </cell>
          <cell r="H2190">
            <v>8</v>
          </cell>
          <cell r="I2190">
            <v>-800</v>
          </cell>
          <cell r="J2190">
            <v>0</v>
          </cell>
          <cell r="K2190">
            <v>-800</v>
          </cell>
          <cell r="L2190">
            <v>0.05</v>
          </cell>
          <cell r="M2190">
            <v>5</v>
          </cell>
          <cell r="N2190">
            <v>7.95</v>
          </cell>
          <cell r="O2190">
            <v>-795</v>
          </cell>
          <cell r="P2190">
            <v>-813.75</v>
          </cell>
          <cell r="Q2190">
            <v>-13.75</v>
          </cell>
          <cell r="R2190" t="str">
            <v>PEARL</v>
          </cell>
          <cell r="S2190" t="str">
            <v>APRIL'09</v>
          </cell>
        </row>
        <row r="2191">
          <cell r="A2191">
            <v>1816</v>
          </cell>
          <cell r="B2191">
            <v>747</v>
          </cell>
          <cell r="C2191" t="str">
            <v>DSFL-AFS</v>
          </cell>
          <cell r="D2191">
            <v>39916</v>
          </cell>
          <cell r="E2191">
            <v>39918</v>
          </cell>
          <cell r="F2191" t="str">
            <v>s</v>
          </cell>
          <cell r="G2191">
            <v>-4</v>
          </cell>
          <cell r="H2191">
            <v>1.81</v>
          </cell>
          <cell r="I2191">
            <v>-7.24</v>
          </cell>
          <cell r="J2191">
            <v>0</v>
          </cell>
          <cell r="K2191">
            <v>-7.24</v>
          </cell>
          <cell r="L2191">
            <v>0.02</v>
          </cell>
          <cell r="M2191">
            <v>0.08</v>
          </cell>
          <cell r="N2191">
            <v>1.79</v>
          </cell>
          <cell r="O2191">
            <v>-7.16</v>
          </cell>
          <cell r="P2191">
            <v>-3.71</v>
          </cell>
          <cell r="Q2191">
            <v>3.5300000000000002</v>
          </cell>
          <cell r="R2191" t="str">
            <v>PEARL</v>
          </cell>
          <cell r="S2191" t="str">
            <v>APRIL'09</v>
          </cell>
        </row>
        <row r="2192">
          <cell r="A2192">
            <v>1817</v>
          </cell>
          <cell r="B2192">
            <v>759</v>
          </cell>
          <cell r="C2192" t="str">
            <v>JOVC-AFS</v>
          </cell>
          <cell r="D2192">
            <v>39916</v>
          </cell>
          <cell r="E2192">
            <v>39918</v>
          </cell>
          <cell r="F2192" t="str">
            <v>s</v>
          </cell>
          <cell r="G2192">
            <v>-33</v>
          </cell>
          <cell r="H2192">
            <v>20.010000000000002</v>
          </cell>
          <cell r="I2192">
            <v>-660.33</v>
          </cell>
          <cell r="J2192">
            <v>0</v>
          </cell>
          <cell r="K2192">
            <v>-660.33</v>
          </cell>
          <cell r="L2192">
            <v>0.1</v>
          </cell>
          <cell r="M2192">
            <v>3.3000000000000003</v>
          </cell>
          <cell r="N2192">
            <v>19.910000000000004</v>
          </cell>
          <cell r="O2192">
            <v>-657.03000000000009</v>
          </cell>
          <cell r="P2192">
            <v>-377.4</v>
          </cell>
          <cell r="Q2192">
            <v>282.93000000000006</v>
          </cell>
          <cell r="R2192" t="str">
            <v>PEARL</v>
          </cell>
          <cell r="S2192" t="str">
            <v>APRIL'09</v>
          </cell>
        </row>
        <row r="2193">
          <cell r="A2193">
            <v>1818</v>
          </cell>
          <cell r="B2193">
            <v>780</v>
          </cell>
          <cell r="C2193" t="str">
            <v>WTL-AFS</v>
          </cell>
          <cell r="D2193">
            <v>39916</v>
          </cell>
          <cell r="E2193">
            <v>39918</v>
          </cell>
          <cell r="F2193" t="str">
            <v>s</v>
          </cell>
          <cell r="G2193">
            <v>-4</v>
          </cell>
          <cell r="H2193">
            <v>3.66</v>
          </cell>
          <cell r="I2193">
            <v>-14.64</v>
          </cell>
          <cell r="J2193">
            <v>0</v>
          </cell>
          <cell r="K2193">
            <v>-14.64</v>
          </cell>
          <cell r="L2193">
            <v>0.02</v>
          </cell>
          <cell r="M2193">
            <v>0.08</v>
          </cell>
          <cell r="N2193">
            <v>3.64</v>
          </cell>
          <cell r="O2193">
            <v>-14.56</v>
          </cell>
          <cell r="P2193">
            <v>-11.27</v>
          </cell>
          <cell r="Q2193">
            <v>3.370000000000001</v>
          </cell>
          <cell r="R2193" t="str">
            <v>PEARL</v>
          </cell>
          <cell r="S2193" t="str">
            <v>APRIL'09</v>
          </cell>
        </row>
        <row r="2194">
          <cell r="A2194">
            <v>1819</v>
          </cell>
          <cell r="B2194">
            <v>779</v>
          </cell>
          <cell r="C2194" t="str">
            <v>TRG-AFS</v>
          </cell>
          <cell r="D2194">
            <v>39916</v>
          </cell>
          <cell r="E2194">
            <v>39918</v>
          </cell>
          <cell r="F2194" t="str">
            <v>s</v>
          </cell>
          <cell r="G2194">
            <v>-8</v>
          </cell>
          <cell r="H2194">
            <v>1.21</v>
          </cell>
          <cell r="I2194">
            <v>-9.68</v>
          </cell>
          <cell r="J2194">
            <v>0</v>
          </cell>
          <cell r="K2194">
            <v>-9.68</v>
          </cell>
          <cell r="L2194">
            <v>0.02</v>
          </cell>
          <cell r="M2194">
            <v>0.16</v>
          </cell>
          <cell r="N2194">
            <v>1.19</v>
          </cell>
          <cell r="O2194">
            <v>-9.52</v>
          </cell>
          <cell r="P2194">
            <v>-9.8699999999999992</v>
          </cell>
          <cell r="Q2194">
            <v>-0.1899999999999995</v>
          </cell>
          <cell r="R2194" t="str">
            <v>PEARL</v>
          </cell>
          <cell r="S2194" t="str">
            <v>APRIL'09</v>
          </cell>
        </row>
        <row r="2195">
          <cell r="A2195">
            <v>1820</v>
          </cell>
          <cell r="B2195">
            <v>777</v>
          </cell>
          <cell r="C2195" t="str">
            <v>TELE-AFS</v>
          </cell>
          <cell r="D2195">
            <v>39916</v>
          </cell>
          <cell r="E2195">
            <v>39918</v>
          </cell>
          <cell r="F2195" t="str">
            <v>s</v>
          </cell>
          <cell r="G2195">
            <v>-74</v>
          </cell>
          <cell r="H2195">
            <v>1</v>
          </cell>
          <cell r="I2195">
            <v>-74</v>
          </cell>
          <cell r="J2195">
            <v>0</v>
          </cell>
          <cell r="K2195">
            <v>-74</v>
          </cell>
          <cell r="L2195">
            <v>0.02</v>
          </cell>
          <cell r="M2195">
            <v>1.48</v>
          </cell>
          <cell r="N2195">
            <v>0.98</v>
          </cell>
          <cell r="O2195">
            <v>-72.52</v>
          </cell>
          <cell r="P2195">
            <v>-98.42</v>
          </cell>
          <cell r="Q2195">
            <v>-24.42</v>
          </cell>
          <cell r="R2195" t="str">
            <v>PEARL</v>
          </cell>
          <cell r="S2195" t="str">
            <v>APRIL'09</v>
          </cell>
        </row>
        <row r="2196">
          <cell r="A2196">
            <v>1821</v>
          </cell>
          <cell r="B2196">
            <v>776</v>
          </cell>
          <cell r="C2196" t="str">
            <v>SSGC-AFS</v>
          </cell>
          <cell r="D2196">
            <v>39916</v>
          </cell>
          <cell r="E2196">
            <v>39918</v>
          </cell>
          <cell r="F2196" t="str">
            <v>s</v>
          </cell>
          <cell r="G2196">
            <v>-1</v>
          </cell>
          <cell r="H2196">
            <v>13.3</v>
          </cell>
          <cell r="I2196">
            <v>-13.3</v>
          </cell>
          <cell r="J2196">
            <v>0</v>
          </cell>
          <cell r="K2196">
            <v>-13.3</v>
          </cell>
          <cell r="L2196">
            <v>0.1</v>
          </cell>
          <cell r="M2196">
            <v>0.1</v>
          </cell>
          <cell r="N2196">
            <v>13.200000000000001</v>
          </cell>
          <cell r="O2196">
            <v>-13.200000000000001</v>
          </cell>
          <cell r="P2196">
            <v>-11.7</v>
          </cell>
          <cell r="Q2196">
            <v>1.6000000000000014</v>
          </cell>
          <cell r="R2196" t="str">
            <v>PEARL</v>
          </cell>
          <cell r="S2196" t="str">
            <v>APRIL'09</v>
          </cell>
        </row>
        <row r="2197">
          <cell r="A2197">
            <v>1822</v>
          </cell>
          <cell r="B2197">
            <v>746</v>
          </cell>
          <cell r="C2197" t="str">
            <v>DLL-AFS</v>
          </cell>
          <cell r="D2197">
            <v>39916</v>
          </cell>
          <cell r="E2197">
            <v>39918</v>
          </cell>
          <cell r="F2197" t="str">
            <v>s</v>
          </cell>
          <cell r="G2197">
            <v>-28</v>
          </cell>
          <cell r="H2197">
            <v>36.160000000000004</v>
          </cell>
          <cell r="I2197">
            <v>-1012.48</v>
          </cell>
          <cell r="J2197">
            <v>0</v>
          </cell>
          <cell r="K2197">
            <v>-1012.48</v>
          </cell>
          <cell r="L2197">
            <v>0.1</v>
          </cell>
          <cell r="M2197">
            <v>2.8000000000000003</v>
          </cell>
          <cell r="N2197">
            <v>36.06</v>
          </cell>
          <cell r="O2197">
            <v>-1009.6800000000001</v>
          </cell>
          <cell r="P2197">
            <v>-1221.33</v>
          </cell>
          <cell r="Q2197">
            <v>-208.84999999999991</v>
          </cell>
          <cell r="R2197" t="str">
            <v>PEARL</v>
          </cell>
          <cell r="S2197" t="str">
            <v>APRIL'09</v>
          </cell>
        </row>
        <row r="2198">
          <cell r="A2198">
            <v>1823</v>
          </cell>
          <cell r="B2198">
            <v>748</v>
          </cell>
          <cell r="C2198" t="str">
            <v>DSIL-AFS</v>
          </cell>
          <cell r="D2198">
            <v>39916</v>
          </cell>
          <cell r="E2198">
            <v>39918</v>
          </cell>
          <cell r="F2198" t="str">
            <v>s</v>
          </cell>
          <cell r="G2198">
            <v>-60</v>
          </cell>
          <cell r="H2198">
            <v>3.2150000000000003</v>
          </cell>
          <cell r="I2198">
            <v>-192.9</v>
          </cell>
          <cell r="J2198">
            <v>0</v>
          </cell>
          <cell r="K2198">
            <v>-192.9</v>
          </cell>
          <cell r="L2198">
            <v>0</v>
          </cell>
          <cell r="M2198">
            <v>1.65</v>
          </cell>
          <cell r="N2198">
            <v>3.1875</v>
          </cell>
          <cell r="O2198">
            <v>-191.25</v>
          </cell>
          <cell r="P2198">
            <v>-779.63</v>
          </cell>
          <cell r="Q2198">
            <v>-586.73</v>
          </cell>
          <cell r="R2198" t="str">
            <v>PEARL</v>
          </cell>
          <cell r="S2198" t="str">
            <v>APRIL'09</v>
          </cell>
        </row>
        <row r="2199">
          <cell r="A2199">
            <v>1824</v>
          </cell>
          <cell r="B2199">
            <v>771</v>
          </cell>
          <cell r="C2199" t="str">
            <v>SNGP-AFS</v>
          </cell>
          <cell r="D2199">
            <v>39916</v>
          </cell>
          <cell r="E2199">
            <v>39918</v>
          </cell>
          <cell r="F2199" t="str">
            <v>s</v>
          </cell>
          <cell r="G2199">
            <v>-5</v>
          </cell>
          <cell r="H2199">
            <v>32</v>
          </cell>
          <cell r="I2199">
            <v>-160</v>
          </cell>
          <cell r="J2199">
            <v>0</v>
          </cell>
          <cell r="K2199">
            <v>-160</v>
          </cell>
          <cell r="L2199">
            <v>0.1</v>
          </cell>
          <cell r="M2199">
            <v>0.5</v>
          </cell>
          <cell r="N2199">
            <v>31.9</v>
          </cell>
          <cell r="O2199">
            <v>-159.5</v>
          </cell>
          <cell r="P2199">
            <v>-81.03</v>
          </cell>
          <cell r="Q2199">
            <v>78.97</v>
          </cell>
          <cell r="R2199" t="str">
            <v>PEARL</v>
          </cell>
          <cell r="S2199" t="str">
            <v>APRIL'09</v>
          </cell>
        </row>
        <row r="2200">
          <cell r="A2200">
            <v>1825</v>
          </cell>
          <cell r="B2200">
            <v>770</v>
          </cell>
          <cell r="C2200" t="str">
            <v>PPTA-AFS</v>
          </cell>
          <cell r="D2200">
            <v>39916</v>
          </cell>
          <cell r="E2200">
            <v>39918</v>
          </cell>
          <cell r="F2200" t="str">
            <v>s</v>
          </cell>
          <cell r="G2200">
            <v>-54</v>
          </cell>
          <cell r="H2200">
            <v>3.21</v>
          </cell>
          <cell r="I2200">
            <v>-173.34</v>
          </cell>
          <cell r="J2200">
            <v>0</v>
          </cell>
          <cell r="K2200">
            <v>-173.34</v>
          </cell>
          <cell r="L2200">
            <v>0.02</v>
          </cell>
          <cell r="M2200">
            <v>1.08</v>
          </cell>
          <cell r="N2200">
            <v>3.19</v>
          </cell>
          <cell r="O2200">
            <v>-172.26</v>
          </cell>
          <cell r="P2200">
            <v>-61.9</v>
          </cell>
          <cell r="Q2200">
            <v>111.44</v>
          </cell>
          <cell r="R2200" t="str">
            <v>PEARL</v>
          </cell>
          <cell r="S2200" t="str">
            <v>APRIL'09</v>
          </cell>
        </row>
        <row r="2201">
          <cell r="A2201">
            <v>1826</v>
          </cell>
          <cell r="B2201">
            <v>769</v>
          </cell>
          <cell r="C2201" t="str">
            <v>PPL-AFS</v>
          </cell>
          <cell r="D2201">
            <v>39916</v>
          </cell>
          <cell r="E2201">
            <v>39918</v>
          </cell>
          <cell r="F2201" t="str">
            <v>s</v>
          </cell>
          <cell r="G2201">
            <v>-6</v>
          </cell>
          <cell r="H2201">
            <v>185.01</v>
          </cell>
          <cell r="I2201">
            <v>-1110.06</v>
          </cell>
          <cell r="J2201">
            <v>0</v>
          </cell>
          <cell r="K2201">
            <v>-1110.06</v>
          </cell>
          <cell r="L2201">
            <v>0.15</v>
          </cell>
          <cell r="M2201">
            <v>0.89999999999999991</v>
          </cell>
          <cell r="N2201">
            <v>184.85999999999999</v>
          </cell>
          <cell r="O2201">
            <v>-1109.1599999999999</v>
          </cell>
          <cell r="P2201">
            <v>-648.42999999999995</v>
          </cell>
          <cell r="Q2201">
            <v>461.63</v>
          </cell>
          <cell r="R2201" t="str">
            <v>PEARL</v>
          </cell>
          <cell r="S2201" t="str">
            <v>APRIL'09</v>
          </cell>
        </row>
        <row r="2202">
          <cell r="A2202">
            <v>1827</v>
          </cell>
          <cell r="B2202">
            <v>773</v>
          </cell>
          <cell r="C2202" t="str">
            <v>JSCL-AFS</v>
          </cell>
          <cell r="D2202">
            <v>39916</v>
          </cell>
          <cell r="E2202">
            <v>39918</v>
          </cell>
          <cell r="F2202" t="str">
            <v>s</v>
          </cell>
          <cell r="G2202">
            <v>-7</v>
          </cell>
          <cell r="H2202">
            <v>40.199999999999996</v>
          </cell>
          <cell r="I2202">
            <v>-281.39999999999998</v>
          </cell>
          <cell r="J2202">
            <v>0</v>
          </cell>
          <cell r="K2202">
            <v>-281.39999999999998</v>
          </cell>
          <cell r="L2202">
            <v>0.1</v>
          </cell>
          <cell r="M2202">
            <v>0.70000000000000007</v>
          </cell>
          <cell r="N2202">
            <v>40.1</v>
          </cell>
          <cell r="O2202">
            <v>-280.7</v>
          </cell>
          <cell r="P2202">
            <v>-392.98</v>
          </cell>
          <cell r="Q2202">
            <v>-111.58000000000004</v>
          </cell>
          <cell r="R2202" t="str">
            <v>PEARL</v>
          </cell>
          <cell r="S2202" t="str">
            <v>APRIL'09</v>
          </cell>
        </row>
        <row r="2203">
          <cell r="A2203">
            <v>1828</v>
          </cell>
          <cell r="B2203">
            <v>758</v>
          </cell>
          <cell r="C2203" t="str">
            <v>IFSL-AFS</v>
          </cell>
          <cell r="D2203">
            <v>39916</v>
          </cell>
          <cell r="E2203">
            <v>39918</v>
          </cell>
          <cell r="F2203" t="str">
            <v>s</v>
          </cell>
          <cell r="G2203">
            <v>-21</v>
          </cell>
          <cell r="H2203">
            <v>9</v>
          </cell>
          <cell r="I2203">
            <v>-189</v>
          </cell>
          <cell r="J2203">
            <v>0</v>
          </cell>
          <cell r="K2203">
            <v>-189</v>
          </cell>
          <cell r="L2203">
            <v>0.05</v>
          </cell>
          <cell r="M2203">
            <v>1.05</v>
          </cell>
          <cell r="N2203">
            <v>8.9499999999999993</v>
          </cell>
          <cell r="O2203">
            <v>-187.95</v>
          </cell>
          <cell r="P2203">
            <v>-73.319999999999993</v>
          </cell>
          <cell r="Q2203">
            <v>115.68</v>
          </cell>
          <cell r="R2203" t="str">
            <v>PEARL</v>
          </cell>
          <cell r="S2203" t="str">
            <v>APRIL'09</v>
          </cell>
        </row>
        <row r="2204">
          <cell r="A2204">
            <v>1829</v>
          </cell>
          <cell r="B2204">
            <v>763</v>
          </cell>
          <cell r="C2204" t="str">
            <v>NETSOL-AFS</v>
          </cell>
          <cell r="D2204">
            <v>39916</v>
          </cell>
          <cell r="E2204">
            <v>39918</v>
          </cell>
          <cell r="F2204" t="str">
            <v>s</v>
          </cell>
          <cell r="G2204">
            <v>-4</v>
          </cell>
          <cell r="H2204">
            <v>20.03</v>
          </cell>
          <cell r="I2204">
            <v>-80.12</v>
          </cell>
          <cell r="J2204">
            <v>0</v>
          </cell>
          <cell r="K2204">
            <v>-80.12</v>
          </cell>
          <cell r="L2204">
            <v>0.1</v>
          </cell>
          <cell r="M2204">
            <v>0.4</v>
          </cell>
          <cell r="N2204">
            <v>19.93</v>
          </cell>
          <cell r="O2204">
            <v>-79.72</v>
          </cell>
          <cell r="P2204">
            <v>-108.47</v>
          </cell>
          <cell r="Q2204">
            <v>-28.349999999999994</v>
          </cell>
          <cell r="R2204" t="str">
            <v>PEARL</v>
          </cell>
          <cell r="S2204" t="str">
            <v>APRIL'09</v>
          </cell>
        </row>
        <row r="2205">
          <cell r="A2205">
            <v>1830</v>
          </cell>
          <cell r="B2205">
            <v>762</v>
          </cell>
          <cell r="C2205" t="str">
            <v>NCL-AFS</v>
          </cell>
          <cell r="D2205">
            <v>39916</v>
          </cell>
          <cell r="E2205">
            <v>39918</v>
          </cell>
          <cell r="F2205" t="str">
            <v>s</v>
          </cell>
          <cell r="G2205">
            <v>-2</v>
          </cell>
          <cell r="H2205">
            <v>10.11</v>
          </cell>
          <cell r="I2205">
            <v>-20.22</v>
          </cell>
          <cell r="J2205">
            <v>0</v>
          </cell>
          <cell r="K2205">
            <v>-20.22</v>
          </cell>
          <cell r="L2205">
            <v>0.1</v>
          </cell>
          <cell r="M2205">
            <v>0.2</v>
          </cell>
          <cell r="N2205">
            <v>10.01</v>
          </cell>
          <cell r="O2205">
            <v>-20.02</v>
          </cell>
          <cell r="P2205">
            <v>-14.58</v>
          </cell>
          <cell r="Q2205">
            <v>5.6399999999999988</v>
          </cell>
          <cell r="R2205" t="str">
            <v>PEARL</v>
          </cell>
          <cell r="S2205" t="str">
            <v>APRIL'09</v>
          </cell>
        </row>
        <row r="2206">
          <cell r="A2206">
            <v>1831</v>
          </cell>
          <cell r="B2206">
            <v>751</v>
          </cell>
          <cell r="C2206" t="str">
            <v>ETNL-AFS</v>
          </cell>
          <cell r="D2206">
            <v>39916</v>
          </cell>
          <cell r="E2206">
            <v>39918</v>
          </cell>
          <cell r="F2206" t="str">
            <v>s</v>
          </cell>
          <cell r="G2206">
            <v>-65</v>
          </cell>
          <cell r="H2206">
            <v>33.799999999999997</v>
          </cell>
          <cell r="I2206">
            <v>-2197</v>
          </cell>
          <cell r="J2206">
            <v>0</v>
          </cell>
          <cell r="K2206">
            <v>-2197</v>
          </cell>
          <cell r="L2206">
            <v>0.1</v>
          </cell>
          <cell r="M2206">
            <v>6.5</v>
          </cell>
          <cell r="N2206">
            <v>33.700000000000003</v>
          </cell>
          <cell r="O2206">
            <v>-2190.5</v>
          </cell>
          <cell r="P2206">
            <v>-1833.65</v>
          </cell>
          <cell r="Q2206">
            <v>363.34999999999991</v>
          </cell>
          <cell r="R2206" t="str">
            <v>PEARL</v>
          </cell>
          <cell r="S2206" t="str">
            <v>APRIL'09</v>
          </cell>
        </row>
        <row r="2207">
          <cell r="A2207">
            <v>1832</v>
          </cell>
          <cell r="B2207">
            <v>741</v>
          </cell>
          <cell r="C2207" t="str">
            <v>AHL-AFS</v>
          </cell>
          <cell r="D2207">
            <v>39916</v>
          </cell>
          <cell r="E2207">
            <v>39918</v>
          </cell>
          <cell r="F2207" t="str">
            <v>s</v>
          </cell>
          <cell r="G2207">
            <v>-2</v>
          </cell>
          <cell r="H2207">
            <v>89</v>
          </cell>
          <cell r="I2207">
            <v>-178</v>
          </cell>
          <cell r="J2207">
            <v>0</v>
          </cell>
          <cell r="K2207">
            <v>-178</v>
          </cell>
          <cell r="L2207">
            <v>0.1</v>
          </cell>
          <cell r="M2207">
            <v>0.2</v>
          </cell>
          <cell r="N2207">
            <v>88.9</v>
          </cell>
          <cell r="O2207">
            <v>-177.8</v>
          </cell>
          <cell r="P2207">
            <v>-149.5</v>
          </cell>
          <cell r="Q2207">
            <v>28.5</v>
          </cell>
          <cell r="R2207" t="str">
            <v>PEARL</v>
          </cell>
          <cell r="S2207" t="str">
            <v>APRIL'09</v>
          </cell>
        </row>
        <row r="2208">
          <cell r="A2208">
            <v>1833</v>
          </cell>
          <cell r="B2208">
            <v>756</v>
          </cell>
          <cell r="C2208" t="str">
            <v>FNEL-AFS</v>
          </cell>
          <cell r="D2208">
            <v>39916</v>
          </cell>
          <cell r="E2208">
            <v>39918</v>
          </cell>
          <cell r="F2208" t="str">
            <v>s</v>
          </cell>
          <cell r="G2208">
            <v>-8</v>
          </cell>
          <cell r="H2208">
            <v>19</v>
          </cell>
          <cell r="I2208">
            <v>-152</v>
          </cell>
          <cell r="J2208">
            <v>0</v>
          </cell>
          <cell r="K2208">
            <v>-152</v>
          </cell>
          <cell r="L2208">
            <v>0.1</v>
          </cell>
          <cell r="M2208">
            <v>0.8</v>
          </cell>
          <cell r="N2208">
            <v>18.899999999999999</v>
          </cell>
          <cell r="O2208">
            <v>-151.19999999999999</v>
          </cell>
          <cell r="P2208">
            <v>-379.33</v>
          </cell>
          <cell r="Q2208">
            <v>-227.32999999999998</v>
          </cell>
          <cell r="R2208" t="str">
            <v>PEARL</v>
          </cell>
          <cell r="S2208" t="str">
            <v>APRIL'09</v>
          </cell>
        </row>
        <row r="2209">
          <cell r="A2209">
            <v>1834</v>
          </cell>
          <cell r="B2209">
            <v>767</v>
          </cell>
          <cell r="C2209" t="str">
            <v>POL-AFS</v>
          </cell>
          <cell r="D2209">
            <v>39916</v>
          </cell>
          <cell r="E2209">
            <v>39918</v>
          </cell>
          <cell r="F2209" t="str">
            <v>s</v>
          </cell>
          <cell r="G2209">
            <v>-1</v>
          </cell>
          <cell r="H2209">
            <v>182.03</v>
          </cell>
          <cell r="I2209">
            <v>-182.03</v>
          </cell>
          <cell r="J2209">
            <v>0</v>
          </cell>
          <cell r="K2209">
            <v>-182.03</v>
          </cell>
          <cell r="L2209">
            <v>0.15</v>
          </cell>
          <cell r="M2209">
            <v>0.15</v>
          </cell>
          <cell r="N2209">
            <v>181.88</v>
          </cell>
          <cell r="O2209">
            <v>-181.88</v>
          </cell>
          <cell r="P2209">
            <v>-110.08</v>
          </cell>
          <cell r="Q2209">
            <v>71.95</v>
          </cell>
          <cell r="R2209" t="str">
            <v>PEARL</v>
          </cell>
          <cell r="S2209" t="str">
            <v>APRIL'09</v>
          </cell>
        </row>
        <row r="2210">
          <cell r="A2210">
            <v>1835</v>
          </cell>
          <cell r="B2210">
            <v>765</v>
          </cell>
          <cell r="C2210" t="str">
            <v>PASL-AFS</v>
          </cell>
          <cell r="D2210">
            <v>39916</v>
          </cell>
          <cell r="E2210">
            <v>39918</v>
          </cell>
          <cell r="F2210" t="str">
            <v>s</v>
          </cell>
          <cell r="G2210">
            <v>-50</v>
          </cell>
          <cell r="H2210">
            <v>9.01</v>
          </cell>
          <cell r="I2210">
            <v>-450.5</v>
          </cell>
          <cell r="J2210">
            <v>0</v>
          </cell>
          <cell r="K2210">
            <v>-450.5</v>
          </cell>
          <cell r="L2210">
            <v>0.05</v>
          </cell>
          <cell r="M2210">
            <v>2.5</v>
          </cell>
          <cell r="N2210">
            <v>8.9600000000000009</v>
          </cell>
          <cell r="O2210">
            <v>-448</v>
          </cell>
          <cell r="P2210">
            <v>-332.94</v>
          </cell>
          <cell r="Q2210">
            <v>117.56</v>
          </cell>
          <cell r="R2210" t="str">
            <v>PEARL</v>
          </cell>
          <cell r="S2210" t="str">
            <v>APRIL'09</v>
          </cell>
        </row>
        <row r="2211">
          <cell r="A2211">
            <v>1836</v>
          </cell>
          <cell r="B2211">
            <v>768</v>
          </cell>
          <cell r="C2211" t="str">
            <v>PPFL-AFS</v>
          </cell>
          <cell r="D2211">
            <v>39916</v>
          </cell>
          <cell r="E2211">
            <v>39918</v>
          </cell>
          <cell r="F2211" t="str">
            <v>s</v>
          </cell>
          <cell r="G2211">
            <v>-12</v>
          </cell>
          <cell r="H2211">
            <v>4.08</v>
          </cell>
          <cell r="I2211">
            <v>-48.96</v>
          </cell>
          <cell r="J2211">
            <v>0</v>
          </cell>
          <cell r="K2211">
            <v>-48.96</v>
          </cell>
          <cell r="L2211">
            <v>0.02</v>
          </cell>
          <cell r="M2211">
            <v>0.24</v>
          </cell>
          <cell r="N2211">
            <v>4.0599999999999996</v>
          </cell>
          <cell r="O2211">
            <v>-48.72</v>
          </cell>
          <cell r="P2211">
            <v>-19.22</v>
          </cell>
          <cell r="Q2211">
            <v>29.740000000000002</v>
          </cell>
          <cell r="R2211" t="str">
            <v>PEARL</v>
          </cell>
          <cell r="S2211" t="str">
            <v>APRIL'09</v>
          </cell>
        </row>
        <row r="2212">
          <cell r="A2212">
            <v>1837</v>
          </cell>
          <cell r="B2212">
            <v>766</v>
          </cell>
          <cell r="C2212" t="str">
            <v>PGF-AFS</v>
          </cell>
          <cell r="D2212">
            <v>39916</v>
          </cell>
          <cell r="E2212">
            <v>39918</v>
          </cell>
          <cell r="F2212" t="str">
            <v>s</v>
          </cell>
          <cell r="G2212">
            <v>-1</v>
          </cell>
          <cell r="H2212">
            <v>11.5</v>
          </cell>
          <cell r="I2212">
            <v>-11.5</v>
          </cell>
          <cell r="J2212">
            <v>0</v>
          </cell>
          <cell r="K2212">
            <v>-11.5</v>
          </cell>
          <cell r="L2212">
            <v>0.1</v>
          </cell>
          <cell r="M2212">
            <v>0.1</v>
          </cell>
          <cell r="N2212">
            <v>11.4</v>
          </cell>
          <cell r="O2212">
            <v>-11.4</v>
          </cell>
          <cell r="P2212">
            <v>-6.97</v>
          </cell>
          <cell r="Q2212">
            <v>4.53</v>
          </cell>
          <cell r="R2212" t="str">
            <v>PEARL</v>
          </cell>
          <cell r="S2212" t="str">
            <v>APRIL'09</v>
          </cell>
        </row>
        <row r="2213">
          <cell r="A2213">
            <v>1838</v>
          </cell>
          <cell r="B2213">
            <v>774</v>
          </cell>
          <cell r="C2213" t="str">
            <v>JSVFL-AFS</v>
          </cell>
          <cell r="D2213">
            <v>39916</v>
          </cell>
          <cell r="E2213">
            <v>39918</v>
          </cell>
          <cell r="F2213" t="str">
            <v>s</v>
          </cell>
          <cell r="G2213">
            <v>-278</v>
          </cell>
          <cell r="H2213">
            <v>5.65</v>
          </cell>
          <cell r="I2213">
            <v>-1570.7</v>
          </cell>
          <cell r="J2213">
            <v>0</v>
          </cell>
          <cell r="K2213">
            <v>-1570.7</v>
          </cell>
          <cell r="L2213">
            <v>0.05</v>
          </cell>
          <cell r="M2213">
            <v>13.9</v>
          </cell>
          <cell r="N2213">
            <v>5.6</v>
          </cell>
          <cell r="O2213">
            <v>-1556.8</v>
          </cell>
          <cell r="P2213">
            <v>-766.25</v>
          </cell>
          <cell r="Q2213">
            <v>804.45</v>
          </cell>
          <cell r="R2213" t="str">
            <v>PEARL</v>
          </cell>
          <cell r="S2213" t="str">
            <v>APRIL'09</v>
          </cell>
        </row>
        <row r="2214">
          <cell r="A2214">
            <v>1798</v>
          </cell>
          <cell r="B2214">
            <v>791</v>
          </cell>
          <cell r="C2214" t="str">
            <v>UBL(H)</v>
          </cell>
          <cell r="D2214">
            <v>39917</v>
          </cell>
          <cell r="E2214">
            <v>39919</v>
          </cell>
          <cell r="F2214" t="str">
            <v>p</v>
          </cell>
          <cell r="G2214">
            <v>30000</v>
          </cell>
          <cell r="H2214">
            <v>49.997999999999998</v>
          </cell>
          <cell r="I2214">
            <v>1499940</v>
          </cell>
          <cell r="J2214">
            <v>299.988</v>
          </cell>
          <cell r="K2214">
            <v>1500239.9879999999</v>
          </cell>
          <cell r="L2214">
            <v>0</v>
          </cell>
          <cell r="M2214">
            <v>2250</v>
          </cell>
          <cell r="N2214">
            <v>50.082999599999994</v>
          </cell>
          <cell r="O2214">
            <v>1502489.9879999999</v>
          </cell>
          <cell r="P2214">
            <v>1502489.9879999999</v>
          </cell>
          <cell r="Q2214">
            <v>0</v>
          </cell>
          <cell r="R2214" t="str">
            <v>MRA</v>
          </cell>
          <cell r="S2214" t="str">
            <v>APRIL'09</v>
          </cell>
        </row>
        <row r="2215">
          <cell r="A2215">
            <v>1799</v>
          </cell>
          <cell r="B2215">
            <v>790</v>
          </cell>
          <cell r="C2215" t="str">
            <v>DGKC(H)</v>
          </cell>
          <cell r="D2215">
            <v>39917</v>
          </cell>
          <cell r="E2215">
            <v>39919</v>
          </cell>
          <cell r="F2215" t="str">
            <v>s</v>
          </cell>
          <cell r="G2215">
            <v>-200000</v>
          </cell>
          <cell r="H2215">
            <v>29.05</v>
          </cell>
          <cell r="I2215">
            <v>-5810000</v>
          </cell>
          <cell r="J2215">
            <v>0</v>
          </cell>
          <cell r="K2215">
            <v>-5810000</v>
          </cell>
          <cell r="L2215">
            <v>0.05</v>
          </cell>
          <cell r="M2215">
            <v>10000</v>
          </cell>
          <cell r="N2215">
            <v>29</v>
          </cell>
          <cell r="O2215">
            <v>-5800000</v>
          </cell>
          <cell r="P2215">
            <v>-5405840</v>
          </cell>
          <cell r="Q2215">
            <v>404160</v>
          </cell>
          <cell r="R2215" t="str">
            <v>MRA</v>
          </cell>
          <cell r="S2215" t="str">
            <v>APRIL'09</v>
          </cell>
        </row>
        <row r="2216">
          <cell r="A2216">
            <v>1800</v>
          </cell>
          <cell r="B2216">
            <v>784</v>
          </cell>
          <cell r="C2216" t="str">
            <v>ENGRO(h)</v>
          </cell>
          <cell r="D2216">
            <v>39917</v>
          </cell>
          <cell r="E2216">
            <v>39919</v>
          </cell>
          <cell r="F2216" t="str">
            <v>p</v>
          </cell>
          <cell r="G2216">
            <v>95500</v>
          </cell>
          <cell r="H2216">
            <v>148.50052356020942</v>
          </cell>
          <cell r="I2216">
            <v>14181800</v>
          </cell>
          <cell r="J2216">
            <v>2836.36</v>
          </cell>
          <cell r="K2216">
            <v>14184636.359999999</v>
          </cell>
          <cell r="L2216">
            <v>0.15</v>
          </cell>
          <cell r="M2216">
            <v>14325</v>
          </cell>
          <cell r="N2216">
            <v>148.68022366492147</v>
          </cell>
          <cell r="O2216">
            <v>14198961.359999999</v>
          </cell>
          <cell r="P2216">
            <v>14198961.359999999</v>
          </cell>
          <cell r="Q2216">
            <v>0</v>
          </cell>
          <cell r="R2216" t="str">
            <v>global</v>
          </cell>
          <cell r="S2216" t="str">
            <v>APRIL'09</v>
          </cell>
        </row>
        <row r="2217">
          <cell r="A2217">
            <v>1801</v>
          </cell>
          <cell r="B2217">
            <v>785</v>
          </cell>
          <cell r="C2217" t="str">
            <v>NBP(h)</v>
          </cell>
          <cell r="D2217">
            <v>39917</v>
          </cell>
          <cell r="E2217">
            <v>39918</v>
          </cell>
          <cell r="F2217" t="str">
            <v>s</v>
          </cell>
          <cell r="G2217">
            <v>-5000</v>
          </cell>
          <cell r="H2217">
            <v>108.96380000000001</v>
          </cell>
          <cell r="I2217">
            <v>-544819</v>
          </cell>
          <cell r="J2217">
            <v>0</v>
          </cell>
          <cell r="K2217">
            <v>-544819</v>
          </cell>
          <cell r="L2217">
            <v>0.15</v>
          </cell>
          <cell r="M2217">
            <v>750</v>
          </cell>
          <cell r="N2217">
            <v>108.8138</v>
          </cell>
          <cell r="O2217">
            <v>-544069</v>
          </cell>
          <cell r="P2217">
            <v>-463382</v>
          </cell>
          <cell r="Q2217">
            <v>81437</v>
          </cell>
          <cell r="R2217" t="str">
            <v>global</v>
          </cell>
          <cell r="S2217" t="str">
            <v>APRIL'09</v>
          </cell>
        </row>
        <row r="2218">
          <cell r="A2218">
            <v>1802</v>
          </cell>
          <cell r="B2218">
            <v>794</v>
          </cell>
          <cell r="C2218" t="str">
            <v>UBL(H)</v>
          </cell>
          <cell r="D2218">
            <v>39917</v>
          </cell>
          <cell r="E2218">
            <v>39919</v>
          </cell>
          <cell r="F2218" t="str">
            <v>p</v>
          </cell>
          <cell r="G2218">
            <v>50000</v>
          </cell>
          <cell r="H2218">
            <v>51.832279999999997</v>
          </cell>
          <cell r="I2218">
            <v>2591614</v>
          </cell>
          <cell r="J2218">
            <v>518.3528</v>
          </cell>
          <cell r="K2218">
            <v>2592132.3528</v>
          </cell>
          <cell r="L2218">
            <v>0</v>
          </cell>
          <cell r="M2218">
            <v>5000</v>
          </cell>
          <cell r="N2218">
            <v>51.942647055999998</v>
          </cell>
          <cell r="O2218">
            <v>2597132.3528</v>
          </cell>
          <cell r="P2218">
            <v>2597132.3528</v>
          </cell>
          <cell r="Q2218">
            <v>0</v>
          </cell>
          <cell r="R2218" t="str">
            <v>finex</v>
          </cell>
          <cell r="S2218" t="str">
            <v>APRIL'09</v>
          </cell>
        </row>
        <row r="2219">
          <cell r="A2219">
            <v>1803</v>
          </cell>
          <cell r="B2219">
            <v>793</v>
          </cell>
          <cell r="C2219" t="str">
            <v>POL(h)</v>
          </cell>
          <cell r="D2219">
            <v>39917</v>
          </cell>
          <cell r="E2219">
            <v>39919</v>
          </cell>
          <cell r="F2219" t="str">
            <v>s</v>
          </cell>
          <cell r="G2219">
            <v>-30000</v>
          </cell>
          <cell r="H2219">
            <v>183.33333333333334</v>
          </cell>
          <cell r="I2219">
            <v>-5500000</v>
          </cell>
          <cell r="J2219">
            <v>0</v>
          </cell>
          <cell r="K2219">
            <v>-5500000</v>
          </cell>
          <cell r="L2219">
            <v>0</v>
          </cell>
          <cell r="M2219">
            <v>0</v>
          </cell>
          <cell r="N2219">
            <v>183.33333333333334</v>
          </cell>
          <cell r="O2219">
            <v>-5500000</v>
          </cell>
          <cell r="P2219">
            <v>-5391573</v>
          </cell>
          <cell r="Q2219">
            <v>108427</v>
          </cell>
          <cell r="R2219" t="str">
            <v>finex</v>
          </cell>
          <cell r="S2219" t="str">
            <v>APRIL'09</v>
          </cell>
        </row>
        <row r="2220">
          <cell r="A2220">
            <v>1804</v>
          </cell>
          <cell r="B2220">
            <v>792</v>
          </cell>
          <cell r="C2220" t="str">
            <v>POL(h)</v>
          </cell>
          <cell r="D2220">
            <v>39917</v>
          </cell>
          <cell r="E2220">
            <v>39919</v>
          </cell>
          <cell r="F2220" t="str">
            <v>p</v>
          </cell>
          <cell r="G2220">
            <v>70000</v>
          </cell>
          <cell r="H2220">
            <v>178.88734285714287</v>
          </cell>
          <cell r="I2220">
            <v>12522114</v>
          </cell>
          <cell r="J2220">
            <v>2504.4228000000003</v>
          </cell>
          <cell r="K2220">
            <v>12524618.422800001</v>
          </cell>
          <cell r="L2220">
            <v>0.15</v>
          </cell>
          <cell r="M2220">
            <v>10500</v>
          </cell>
          <cell r="N2220">
            <v>179.07312032571429</v>
          </cell>
          <cell r="O2220">
            <v>12535118.422800001</v>
          </cell>
          <cell r="P2220">
            <v>12535118.422800001</v>
          </cell>
          <cell r="Q2220">
            <v>0</v>
          </cell>
          <cell r="R2220" t="str">
            <v>finex</v>
          </cell>
          <cell r="S2220" t="str">
            <v>APRIL'09</v>
          </cell>
        </row>
        <row r="2221">
          <cell r="A2221">
            <v>1805</v>
          </cell>
          <cell r="B2221">
            <v>785</v>
          </cell>
          <cell r="C2221" t="str">
            <v>NBP</v>
          </cell>
          <cell r="D2221">
            <v>39917</v>
          </cell>
          <cell r="E2221">
            <v>39918</v>
          </cell>
          <cell r="F2221" t="str">
            <v>s</v>
          </cell>
          <cell r="G2221">
            <v>-75000</v>
          </cell>
          <cell r="H2221">
            <v>108.96380000000001</v>
          </cell>
          <cell r="I2221">
            <v>-8172285</v>
          </cell>
          <cell r="J2221">
            <v>0</v>
          </cell>
          <cell r="K2221">
            <v>-8172285</v>
          </cell>
          <cell r="L2221">
            <v>0.15</v>
          </cell>
          <cell r="M2221">
            <v>11250</v>
          </cell>
          <cell r="N2221">
            <v>108.81374666666666</v>
          </cell>
          <cell r="O2221">
            <v>-8161031</v>
          </cell>
          <cell r="P2221">
            <v>-7474672.5</v>
          </cell>
          <cell r="Q2221">
            <v>697612.5</v>
          </cell>
          <cell r="R2221" t="str">
            <v>global</v>
          </cell>
          <cell r="S2221" t="str">
            <v>APRIL'09</v>
          </cell>
        </row>
        <row r="2222">
          <cell r="A2222">
            <v>1806</v>
          </cell>
          <cell r="B2222">
            <v>786</v>
          </cell>
          <cell r="C2222" t="str">
            <v>POL(h)</v>
          </cell>
          <cell r="D2222">
            <v>39917</v>
          </cell>
          <cell r="E2222">
            <v>39919</v>
          </cell>
          <cell r="F2222" t="str">
            <v>p</v>
          </cell>
          <cell r="G2222">
            <v>30000</v>
          </cell>
          <cell r="H2222">
            <v>178.33333333333334</v>
          </cell>
          <cell r="I2222">
            <v>5350000</v>
          </cell>
          <cell r="J2222">
            <v>1070</v>
          </cell>
          <cell r="K2222">
            <v>5351070</v>
          </cell>
          <cell r="L2222">
            <v>0.15</v>
          </cell>
          <cell r="M2222">
            <v>4500</v>
          </cell>
          <cell r="N2222">
            <v>178.51900000000001</v>
          </cell>
          <cell r="O2222">
            <v>5355570</v>
          </cell>
          <cell r="P2222">
            <v>5355570</v>
          </cell>
          <cell r="Q2222">
            <v>0</v>
          </cell>
          <cell r="R2222" t="str">
            <v>global</v>
          </cell>
          <cell r="S2222" t="str">
            <v>APRIL'09</v>
          </cell>
        </row>
        <row r="2223">
          <cell r="A2223">
            <v>1807</v>
          </cell>
          <cell r="B2223">
            <v>787</v>
          </cell>
          <cell r="C2223" t="str">
            <v>POL(h)</v>
          </cell>
          <cell r="D2223">
            <v>39917</v>
          </cell>
          <cell r="E2223">
            <v>39919</v>
          </cell>
          <cell r="F2223" t="str">
            <v>s</v>
          </cell>
          <cell r="G2223">
            <v>-30000</v>
          </cell>
          <cell r="H2223">
            <v>181.33333333333334</v>
          </cell>
          <cell r="I2223">
            <v>-5440000</v>
          </cell>
          <cell r="J2223">
            <v>0</v>
          </cell>
          <cell r="K2223">
            <v>-5440000</v>
          </cell>
          <cell r="L2223">
            <v>0</v>
          </cell>
          <cell r="M2223">
            <v>0</v>
          </cell>
          <cell r="N2223">
            <v>181.33333333333334</v>
          </cell>
          <cell r="O2223">
            <v>-5440000</v>
          </cell>
          <cell r="P2223">
            <v>-5387136</v>
          </cell>
          <cell r="Q2223">
            <v>52864</v>
          </cell>
          <cell r="R2223" t="str">
            <v>global</v>
          </cell>
          <cell r="S2223" t="str">
            <v>APRIL'09</v>
          </cell>
        </row>
        <row r="2224">
          <cell r="A2224">
            <v>1808</v>
          </cell>
          <cell r="B2224">
            <v>788</v>
          </cell>
          <cell r="C2224" t="str">
            <v>ppl(h)</v>
          </cell>
          <cell r="D2224">
            <v>39917</v>
          </cell>
          <cell r="E2224">
            <v>39919</v>
          </cell>
          <cell r="F2224" t="str">
            <v>p</v>
          </cell>
          <cell r="G2224">
            <v>55000</v>
          </cell>
          <cell r="H2224">
            <v>187.22727272727272</v>
          </cell>
          <cell r="I2224">
            <v>10297500</v>
          </cell>
          <cell r="J2224">
            <v>2059.5</v>
          </cell>
          <cell r="K2224">
            <v>10299559.5</v>
          </cell>
          <cell r="L2224">
            <v>0</v>
          </cell>
          <cell r="M2224">
            <v>0</v>
          </cell>
          <cell r="N2224">
            <v>187.26471818181818</v>
          </cell>
          <cell r="O2224">
            <v>10299559.5</v>
          </cell>
          <cell r="P2224">
            <v>10299559.5</v>
          </cell>
          <cell r="Q2224">
            <v>0</v>
          </cell>
          <cell r="R2224" t="str">
            <v>global</v>
          </cell>
          <cell r="S2224" t="str">
            <v>APRIL'09</v>
          </cell>
        </row>
        <row r="2225">
          <cell r="A2225">
            <v>1809</v>
          </cell>
          <cell r="B2225">
            <v>787</v>
          </cell>
          <cell r="C2225" t="str">
            <v>ppl(h)</v>
          </cell>
          <cell r="D2225">
            <v>39917</v>
          </cell>
          <cell r="E2225">
            <v>39919</v>
          </cell>
          <cell r="F2225" t="str">
            <v>s</v>
          </cell>
          <cell r="G2225">
            <v>-90000</v>
          </cell>
          <cell r="H2225">
            <v>189.77777777777777</v>
          </cell>
          <cell r="I2225">
            <v>-17080000</v>
          </cell>
          <cell r="J2225">
            <v>0</v>
          </cell>
          <cell r="K2225">
            <v>-17080000</v>
          </cell>
          <cell r="L2225">
            <v>0.15</v>
          </cell>
          <cell r="M2225">
            <v>13500</v>
          </cell>
          <cell r="N2225">
            <v>189.62777777777777</v>
          </cell>
          <cell r="O2225">
            <v>-17066500</v>
          </cell>
          <cell r="P2225">
            <v>-16375482.000000002</v>
          </cell>
          <cell r="Q2225">
            <v>704517.99999999814</v>
          </cell>
          <cell r="R2225" t="str">
            <v>global</v>
          </cell>
          <cell r="S2225" t="str">
            <v>APRIL'09</v>
          </cell>
        </row>
        <row r="2226">
          <cell r="A2226">
            <v>1810</v>
          </cell>
          <cell r="B2226">
            <v>825</v>
          </cell>
          <cell r="C2226" t="str">
            <v>DGKC(H)</v>
          </cell>
          <cell r="D2226">
            <v>39918</v>
          </cell>
          <cell r="E2226">
            <v>39920</v>
          </cell>
          <cell r="F2226" t="str">
            <v>s</v>
          </cell>
          <cell r="G2226">
            <v>-432100</v>
          </cell>
          <cell r="H2226">
            <v>29.411048368433232</v>
          </cell>
          <cell r="I2226">
            <v>-12708514</v>
          </cell>
          <cell r="J2226">
            <v>0</v>
          </cell>
          <cell r="K2226">
            <v>-12708514</v>
          </cell>
          <cell r="L2226">
            <v>0.15</v>
          </cell>
          <cell r="M2226">
            <v>19062.77</v>
          </cell>
          <cell r="N2226">
            <v>29.366931798194862</v>
          </cell>
          <cell r="O2226">
            <v>-12689451.23</v>
          </cell>
          <cell r="P2226">
            <v>-11679317.32</v>
          </cell>
          <cell r="Q2226">
            <v>1029196.6799999997</v>
          </cell>
          <cell r="R2226" t="str">
            <v>jovc</v>
          </cell>
          <cell r="S2226" t="str">
            <v>APRIL'09</v>
          </cell>
        </row>
        <row r="2227">
          <cell r="A2227">
            <v>1811</v>
          </cell>
          <cell r="B2227">
            <v>828</v>
          </cell>
          <cell r="C2227" t="str">
            <v>NBP</v>
          </cell>
          <cell r="D2227">
            <v>39918</v>
          </cell>
          <cell r="E2227">
            <v>39919</v>
          </cell>
          <cell r="F2227" t="str">
            <v>s</v>
          </cell>
          <cell r="G2227">
            <v>-25000</v>
          </cell>
          <cell r="H2227">
            <v>106.63556</v>
          </cell>
          <cell r="I2227">
            <v>-2665889</v>
          </cell>
          <cell r="J2227">
            <v>0</v>
          </cell>
          <cell r="K2227">
            <v>-2665889</v>
          </cell>
          <cell r="L2227">
            <v>0.15</v>
          </cell>
          <cell r="M2227">
            <v>3750</v>
          </cell>
          <cell r="N2227">
            <v>106.48556000000001</v>
          </cell>
          <cell r="O2227">
            <v>-2662139</v>
          </cell>
          <cell r="P2227">
            <v>-2491552.5</v>
          </cell>
          <cell r="Q2227">
            <v>174336.5</v>
          </cell>
          <cell r="R2227" t="str">
            <v>GROWTH</v>
          </cell>
          <cell r="S2227" t="str">
            <v>APRIL'09</v>
          </cell>
        </row>
        <row r="2228">
          <cell r="A2228">
            <v>1812</v>
          </cell>
          <cell r="B2228">
            <v>826</v>
          </cell>
          <cell r="C2228" t="str">
            <v>ppl(h)</v>
          </cell>
          <cell r="D2228">
            <v>39918</v>
          </cell>
          <cell r="E2228">
            <v>39920</v>
          </cell>
          <cell r="F2228" t="str">
            <v>s</v>
          </cell>
          <cell r="G2228">
            <v>-90000</v>
          </cell>
          <cell r="H2228">
            <v>190.88888888888889</v>
          </cell>
          <cell r="I2228">
            <v>-17180000</v>
          </cell>
          <cell r="J2228">
            <v>0</v>
          </cell>
          <cell r="K2228">
            <v>-17180000</v>
          </cell>
          <cell r="L2228">
            <v>0.15</v>
          </cell>
          <cell r="M2228">
            <v>13500</v>
          </cell>
          <cell r="N2228">
            <v>190.73888888888888</v>
          </cell>
          <cell r="O2228">
            <v>-17166500</v>
          </cell>
          <cell r="P2228">
            <v>-16433298</v>
          </cell>
          <cell r="Q2228">
            <v>746702</v>
          </cell>
          <cell r="R2228" t="str">
            <v>GROWTH</v>
          </cell>
          <cell r="S2228" t="str">
            <v>APRIL'09</v>
          </cell>
        </row>
        <row r="2229">
          <cell r="A2229">
            <v>1813</v>
          </cell>
          <cell r="B2229">
            <v>827</v>
          </cell>
          <cell r="C2229" t="str">
            <v>ppl(h)</v>
          </cell>
          <cell r="D2229">
            <v>39918</v>
          </cell>
          <cell r="E2229">
            <v>39920</v>
          </cell>
          <cell r="F2229" t="str">
            <v>p</v>
          </cell>
          <cell r="G2229">
            <v>20000</v>
          </cell>
          <cell r="H2229">
            <v>185</v>
          </cell>
          <cell r="I2229">
            <v>3700000</v>
          </cell>
          <cell r="J2229">
            <v>740</v>
          </cell>
          <cell r="K2229">
            <v>3700740</v>
          </cell>
          <cell r="L2229">
            <v>0</v>
          </cell>
          <cell r="M2229">
            <v>0</v>
          </cell>
          <cell r="N2229">
            <v>185.03700000000001</v>
          </cell>
          <cell r="O2229">
            <v>3700740</v>
          </cell>
          <cell r="P2229">
            <v>3700740</v>
          </cell>
          <cell r="Q2229">
            <v>0</v>
          </cell>
          <cell r="R2229" t="str">
            <v>GROWTH</v>
          </cell>
          <cell r="S2229" t="str">
            <v>APRIL'09</v>
          </cell>
        </row>
        <row r="2230">
          <cell r="A2230">
            <v>1814</v>
          </cell>
          <cell r="B2230">
            <v>829</v>
          </cell>
          <cell r="C2230" t="str">
            <v>LUCK(H)</v>
          </cell>
          <cell r="D2230">
            <v>39918</v>
          </cell>
          <cell r="E2230">
            <v>39920</v>
          </cell>
          <cell r="F2230" t="str">
            <v>p</v>
          </cell>
          <cell r="G2230">
            <v>15000</v>
          </cell>
          <cell r="H2230">
            <v>59.5</v>
          </cell>
          <cell r="I2230">
            <v>892500</v>
          </cell>
          <cell r="J2230">
            <v>178.5</v>
          </cell>
          <cell r="K2230">
            <v>892678.5</v>
          </cell>
          <cell r="L2230">
            <v>0.1</v>
          </cell>
          <cell r="M2230">
            <v>1500</v>
          </cell>
          <cell r="N2230">
            <v>59.611899999999999</v>
          </cell>
          <cell r="O2230">
            <v>894178.5</v>
          </cell>
          <cell r="P2230">
            <v>894178.5</v>
          </cell>
          <cell r="Q2230">
            <v>0</v>
          </cell>
          <cell r="R2230" t="str">
            <v>GROWTH</v>
          </cell>
          <cell r="S2230" t="str">
            <v>APRIL'09</v>
          </cell>
        </row>
        <row r="2231">
          <cell r="A2231">
            <v>1815</v>
          </cell>
          <cell r="B2231">
            <v>824</v>
          </cell>
          <cell r="C2231" t="str">
            <v>LUCK(H)</v>
          </cell>
          <cell r="D2231">
            <v>39918</v>
          </cell>
          <cell r="E2231">
            <v>39920</v>
          </cell>
          <cell r="F2231" t="str">
            <v>p</v>
          </cell>
          <cell r="G2231">
            <v>25000</v>
          </cell>
          <cell r="H2231">
            <v>59.05</v>
          </cell>
          <cell r="I2231">
            <v>1476250</v>
          </cell>
          <cell r="J2231">
            <v>295.25</v>
          </cell>
          <cell r="K2231">
            <v>1476545.25</v>
          </cell>
          <cell r="L2231">
            <v>0</v>
          </cell>
          <cell r="M2231">
            <v>0</v>
          </cell>
          <cell r="N2231">
            <v>59.061810000000001</v>
          </cell>
          <cell r="O2231">
            <v>1476545.25</v>
          </cell>
          <cell r="P2231">
            <v>1476545.25</v>
          </cell>
          <cell r="Q2231">
            <v>0</v>
          </cell>
          <cell r="R2231" t="str">
            <v>finex</v>
          </cell>
          <cell r="S2231" t="str">
            <v>APRIL'09</v>
          </cell>
        </row>
        <row r="2232">
          <cell r="A2232">
            <v>1816</v>
          </cell>
          <cell r="B2232">
            <v>830</v>
          </cell>
          <cell r="C2232" t="str">
            <v>ENGRO(h)</v>
          </cell>
          <cell r="D2232">
            <v>39918</v>
          </cell>
          <cell r="E2232">
            <v>39920</v>
          </cell>
          <cell r="F2232" t="str">
            <v>p</v>
          </cell>
          <cell r="G2232">
            <v>30000</v>
          </cell>
          <cell r="H2232">
            <v>142.16650000000001</v>
          </cell>
          <cell r="I2232">
            <v>4264995</v>
          </cell>
          <cell r="J2232">
            <v>852.99900000000002</v>
          </cell>
          <cell r="K2232">
            <v>4265847.9989999998</v>
          </cell>
          <cell r="L2232">
            <v>0</v>
          </cell>
          <cell r="M2232">
            <v>4350</v>
          </cell>
          <cell r="N2232">
            <v>142.33993329999998</v>
          </cell>
          <cell r="O2232">
            <v>4270197.9989999998</v>
          </cell>
          <cell r="P2232">
            <v>4270197.9989999998</v>
          </cell>
          <cell r="Q2232">
            <v>0</v>
          </cell>
          <cell r="R2232" t="str">
            <v>GROWTH</v>
          </cell>
          <cell r="S2232" t="str">
            <v>APRIL'09</v>
          </cell>
        </row>
        <row r="2233">
          <cell r="A2233">
            <v>1817</v>
          </cell>
          <cell r="B2233">
            <v>831</v>
          </cell>
          <cell r="C2233" t="str">
            <v>POL(h)</v>
          </cell>
          <cell r="D2233">
            <v>39918</v>
          </cell>
          <cell r="E2233">
            <v>39920</v>
          </cell>
          <cell r="F2233" t="str">
            <v>p</v>
          </cell>
          <cell r="G2233">
            <v>10000</v>
          </cell>
          <cell r="H2233">
            <v>171.45849999999999</v>
          </cell>
          <cell r="I2233">
            <v>1714585</v>
          </cell>
          <cell r="J2233">
            <v>342.91700000000003</v>
          </cell>
          <cell r="K2233">
            <v>1714927.9169999999</v>
          </cell>
          <cell r="L2233">
            <v>0</v>
          </cell>
          <cell r="M2233">
            <v>1714.58</v>
          </cell>
          <cell r="N2233">
            <v>171.6642497</v>
          </cell>
          <cell r="O2233">
            <v>1716642.497</v>
          </cell>
          <cell r="P2233">
            <v>1716642.497</v>
          </cell>
          <cell r="Q2233">
            <v>0</v>
          </cell>
          <cell r="R2233" t="str">
            <v>jovc</v>
          </cell>
          <cell r="S2233" t="str">
            <v>APRIL'09</v>
          </cell>
        </row>
        <row r="2234">
          <cell r="A2234">
            <v>1818</v>
          </cell>
          <cell r="B2234">
            <v>843</v>
          </cell>
          <cell r="C2234" t="str">
            <v>ENGRO(h)</v>
          </cell>
          <cell r="D2234">
            <v>39919</v>
          </cell>
          <cell r="E2234">
            <v>39923</v>
          </cell>
          <cell r="F2234" t="str">
            <v>p</v>
          </cell>
          <cell r="G2234">
            <v>80000</v>
          </cell>
          <cell r="H2234">
            <v>141.8125</v>
          </cell>
          <cell r="I2234">
            <v>11345000</v>
          </cell>
          <cell r="J2234">
            <v>2269</v>
          </cell>
          <cell r="K2234">
            <v>11347269</v>
          </cell>
          <cell r="L2234">
            <v>0.15</v>
          </cell>
          <cell r="M2234">
            <v>12000</v>
          </cell>
          <cell r="N2234">
            <v>141.99086249999999</v>
          </cell>
          <cell r="O2234">
            <v>11359269</v>
          </cell>
          <cell r="P2234">
            <v>11359269</v>
          </cell>
          <cell r="Q2234">
            <v>0</v>
          </cell>
          <cell r="R2234" t="str">
            <v>alhabib</v>
          </cell>
          <cell r="S2234" t="str">
            <v>APRIL'09</v>
          </cell>
        </row>
        <row r="2235">
          <cell r="A2235">
            <v>1819</v>
          </cell>
          <cell r="B2235">
            <v>847</v>
          </cell>
          <cell r="C2235" t="str">
            <v>ENGRO(h)</v>
          </cell>
          <cell r="D2235">
            <v>39919</v>
          </cell>
          <cell r="E2235">
            <v>39923</v>
          </cell>
          <cell r="F2235" t="str">
            <v>s</v>
          </cell>
          <cell r="G2235">
            <v>-65000</v>
          </cell>
          <cell r="H2235">
            <v>144.34176923076924</v>
          </cell>
          <cell r="I2235">
            <v>-9382215</v>
          </cell>
          <cell r="J2235">
            <v>0</v>
          </cell>
          <cell r="K2235">
            <v>-9382215</v>
          </cell>
          <cell r="L2235">
            <v>0</v>
          </cell>
          <cell r="M2235">
            <v>0</v>
          </cell>
          <cell r="N2235">
            <v>144.34176923076924</v>
          </cell>
          <cell r="O2235">
            <v>-9382215</v>
          </cell>
          <cell r="P2235">
            <v>-9472515</v>
          </cell>
          <cell r="Q2235">
            <v>-90300</v>
          </cell>
          <cell r="R2235" t="str">
            <v>alhabib</v>
          </cell>
          <cell r="S2235" t="str">
            <v>APRIL'09</v>
          </cell>
        </row>
        <row r="2236">
          <cell r="A2236">
            <v>1820</v>
          </cell>
          <cell r="B2236">
            <v>844</v>
          </cell>
          <cell r="C2236" t="str">
            <v>POL(h)</v>
          </cell>
          <cell r="D2236">
            <v>39919</v>
          </cell>
          <cell r="E2236">
            <v>39923</v>
          </cell>
          <cell r="F2236" t="str">
            <v>p</v>
          </cell>
          <cell r="G2236">
            <v>10000</v>
          </cell>
          <cell r="H2236">
            <v>164</v>
          </cell>
          <cell r="I2236">
            <v>1640000</v>
          </cell>
          <cell r="J2236">
            <v>328</v>
          </cell>
          <cell r="K2236">
            <v>1640328</v>
          </cell>
          <cell r="L2236">
            <v>0.15</v>
          </cell>
          <cell r="M2236">
            <v>1500</v>
          </cell>
          <cell r="N2236">
            <v>164.18279999999999</v>
          </cell>
          <cell r="O2236">
            <v>1641828</v>
          </cell>
          <cell r="P2236">
            <v>1641828</v>
          </cell>
          <cell r="Q2236">
            <v>0</v>
          </cell>
          <cell r="R2236" t="str">
            <v>alhabib</v>
          </cell>
          <cell r="S2236" t="str">
            <v>APRIL'09</v>
          </cell>
        </row>
        <row r="2237">
          <cell r="A2237">
            <v>1821</v>
          </cell>
          <cell r="B2237">
            <v>848</v>
          </cell>
          <cell r="C2237" t="str">
            <v>DGKC(H)</v>
          </cell>
          <cell r="D2237">
            <v>39919</v>
          </cell>
          <cell r="E2237">
            <v>39923</v>
          </cell>
          <cell r="F2237" t="str">
            <v>s</v>
          </cell>
          <cell r="G2237">
            <v>-25000</v>
          </cell>
          <cell r="H2237">
            <v>30</v>
          </cell>
          <cell r="I2237">
            <v>-750000</v>
          </cell>
          <cell r="J2237">
            <v>0</v>
          </cell>
          <cell r="K2237">
            <v>-750000</v>
          </cell>
          <cell r="L2237">
            <v>0.03</v>
          </cell>
          <cell r="M2237">
            <v>750</v>
          </cell>
          <cell r="N2237">
            <v>29.97</v>
          </cell>
          <cell r="O2237">
            <v>-749250</v>
          </cell>
          <cell r="P2237">
            <v>-675730</v>
          </cell>
          <cell r="Q2237">
            <v>74270</v>
          </cell>
          <cell r="R2237" t="str">
            <v xml:space="preserve">JS </v>
          </cell>
          <cell r="S2237" t="str">
            <v>APRIL'09</v>
          </cell>
        </row>
        <row r="2238">
          <cell r="A2238">
            <v>1822</v>
          </cell>
          <cell r="B2238">
            <v>845</v>
          </cell>
          <cell r="C2238" t="str">
            <v>ppl(h)</v>
          </cell>
          <cell r="D2238">
            <v>39919</v>
          </cell>
          <cell r="E2238">
            <v>39923</v>
          </cell>
          <cell r="F2238" t="str">
            <v>p</v>
          </cell>
          <cell r="G2238">
            <v>10000</v>
          </cell>
          <cell r="H2238">
            <v>194</v>
          </cell>
          <cell r="I2238">
            <v>1940000</v>
          </cell>
          <cell r="J2238">
            <v>388</v>
          </cell>
          <cell r="K2238">
            <v>1940388</v>
          </cell>
          <cell r="L2238">
            <v>0.15</v>
          </cell>
          <cell r="M2238">
            <v>1500</v>
          </cell>
          <cell r="N2238">
            <v>194.18879999999999</v>
          </cell>
          <cell r="O2238">
            <v>1941888</v>
          </cell>
          <cell r="P2238">
            <v>1941888</v>
          </cell>
          <cell r="Q2238">
            <v>0</v>
          </cell>
          <cell r="R2238" t="str">
            <v>alhabib</v>
          </cell>
          <cell r="S2238" t="str">
            <v>APRIL'09</v>
          </cell>
        </row>
        <row r="2239">
          <cell r="A2239">
            <v>1823</v>
          </cell>
          <cell r="B2239">
            <v>846</v>
          </cell>
          <cell r="C2239" t="str">
            <v>ppl(h)</v>
          </cell>
          <cell r="D2239">
            <v>39919</v>
          </cell>
          <cell r="E2239">
            <v>39923</v>
          </cell>
          <cell r="F2239" t="str">
            <v>s</v>
          </cell>
          <cell r="G2239">
            <v>-6100</v>
          </cell>
          <cell r="H2239">
            <v>199</v>
          </cell>
          <cell r="I2239">
            <v>-1213900</v>
          </cell>
          <cell r="J2239">
            <v>0</v>
          </cell>
          <cell r="K2239">
            <v>-1213900</v>
          </cell>
          <cell r="L2239">
            <v>0</v>
          </cell>
          <cell r="M2239">
            <v>0</v>
          </cell>
          <cell r="N2239">
            <v>199</v>
          </cell>
          <cell r="O2239">
            <v>-1213900</v>
          </cell>
          <cell r="P2239">
            <v>-1157751.33</v>
          </cell>
          <cell r="Q2239">
            <v>56148.669999999925</v>
          </cell>
          <cell r="R2239" t="str">
            <v>alhabib</v>
          </cell>
          <cell r="S2239" t="str">
            <v>APRIL'09</v>
          </cell>
        </row>
        <row r="2240">
          <cell r="A2240">
            <v>1824</v>
          </cell>
          <cell r="B2240">
            <v>849</v>
          </cell>
          <cell r="C2240" t="str">
            <v>LUCK(H)</v>
          </cell>
          <cell r="D2240">
            <v>39919</v>
          </cell>
          <cell r="E2240">
            <v>39923</v>
          </cell>
          <cell r="F2240" t="str">
            <v>p</v>
          </cell>
          <cell r="G2240">
            <v>125000</v>
          </cell>
          <cell r="H2240">
            <v>56.552840000000003</v>
          </cell>
          <cell r="I2240">
            <v>7069105</v>
          </cell>
          <cell r="J2240">
            <v>1413.8210000000001</v>
          </cell>
          <cell r="K2240">
            <v>7070518.8210000005</v>
          </cell>
          <cell r="L2240">
            <v>0</v>
          </cell>
          <cell r="N2240">
            <v>56.564150568000002</v>
          </cell>
          <cell r="O2240">
            <v>7070518.8210000005</v>
          </cell>
          <cell r="P2240">
            <v>7070518.8210000005</v>
          </cell>
          <cell r="Q2240">
            <v>0</v>
          </cell>
          <cell r="R2240" t="str">
            <v xml:space="preserve">JS </v>
          </cell>
          <cell r="S2240" t="str">
            <v>APRIL'09</v>
          </cell>
        </row>
        <row r="2241">
          <cell r="A2241">
            <v>1825</v>
          </cell>
          <cell r="B2241">
            <v>865</v>
          </cell>
          <cell r="C2241" t="str">
            <v>POL(h)</v>
          </cell>
          <cell r="D2241">
            <v>39920</v>
          </cell>
          <cell r="E2241">
            <v>39924</v>
          </cell>
          <cell r="F2241" t="str">
            <v>p</v>
          </cell>
          <cell r="G2241">
            <v>10000</v>
          </cell>
          <cell r="H2241">
            <v>158</v>
          </cell>
          <cell r="I2241">
            <v>1580000</v>
          </cell>
          <cell r="J2241">
            <v>316</v>
          </cell>
          <cell r="K2241">
            <v>1580316</v>
          </cell>
          <cell r="L2241">
            <v>0</v>
          </cell>
          <cell r="M2241">
            <v>0</v>
          </cell>
          <cell r="N2241">
            <v>158.0316</v>
          </cell>
          <cell r="O2241">
            <v>1580316</v>
          </cell>
          <cell r="P2241">
            <v>1580316</v>
          </cell>
          <cell r="Q2241">
            <v>0</v>
          </cell>
          <cell r="R2241" t="str">
            <v>PEARL</v>
          </cell>
          <cell r="S2241" t="str">
            <v>APRIL'09</v>
          </cell>
        </row>
        <row r="2242">
          <cell r="A2242">
            <v>1826</v>
          </cell>
          <cell r="B2242">
            <v>863</v>
          </cell>
          <cell r="C2242" t="str">
            <v>nbp(h)</v>
          </cell>
          <cell r="D2242">
            <v>39920</v>
          </cell>
          <cell r="E2242">
            <v>39924</v>
          </cell>
          <cell r="F2242" t="str">
            <v>p</v>
          </cell>
          <cell r="G2242">
            <v>204800</v>
          </cell>
          <cell r="H2242">
            <v>82.428671875000006</v>
          </cell>
          <cell r="I2242">
            <v>16881392</v>
          </cell>
          <cell r="J2242">
            <v>3376.2784000000001</v>
          </cell>
          <cell r="K2242">
            <v>16884768.2784</v>
          </cell>
          <cell r="L2242">
            <v>0</v>
          </cell>
          <cell r="M2242">
            <v>14480</v>
          </cell>
          <cell r="N2242">
            <v>82.515860734374996</v>
          </cell>
          <cell r="O2242">
            <v>16899248.2784</v>
          </cell>
          <cell r="P2242">
            <v>16899248.2784</v>
          </cell>
          <cell r="Q2242">
            <v>0</v>
          </cell>
          <cell r="R2242" t="str">
            <v>PEARL</v>
          </cell>
          <cell r="S2242" t="str">
            <v>APRIL'09</v>
          </cell>
        </row>
        <row r="2243">
          <cell r="A2243">
            <v>1827</v>
          </cell>
          <cell r="B2243">
            <v>861</v>
          </cell>
          <cell r="C2243" t="str">
            <v>ppl(h)</v>
          </cell>
          <cell r="D2243">
            <v>39920</v>
          </cell>
          <cell r="E2243">
            <v>39924</v>
          </cell>
          <cell r="F2243" t="str">
            <v>p</v>
          </cell>
          <cell r="G2243">
            <v>20000</v>
          </cell>
          <cell r="H2243">
            <v>192.17294999999999</v>
          </cell>
          <cell r="I2243">
            <v>3843459</v>
          </cell>
          <cell r="J2243">
            <v>768.69180000000006</v>
          </cell>
          <cell r="K2243">
            <v>3844227.6918000001</v>
          </cell>
          <cell r="L2243">
            <v>0</v>
          </cell>
          <cell r="M2243">
            <v>0</v>
          </cell>
          <cell r="N2243">
            <v>192.21138458999999</v>
          </cell>
          <cell r="O2243">
            <v>3844227.6918000001</v>
          </cell>
          <cell r="P2243">
            <v>3844227.6918000001</v>
          </cell>
          <cell r="Q2243">
            <v>0</v>
          </cell>
          <cell r="R2243" t="str">
            <v>TAURUS</v>
          </cell>
          <cell r="S2243" t="str">
            <v>APRIL'09</v>
          </cell>
        </row>
        <row r="2244">
          <cell r="A2244">
            <v>1828</v>
          </cell>
          <cell r="B2244">
            <v>860</v>
          </cell>
          <cell r="C2244" t="str">
            <v>dgkc(h)</v>
          </cell>
          <cell r="D2244">
            <v>39920</v>
          </cell>
          <cell r="E2244">
            <v>39924</v>
          </cell>
          <cell r="F2244" t="str">
            <v>s</v>
          </cell>
          <cell r="G2244">
            <v>-50000</v>
          </cell>
          <cell r="H2244">
            <v>29.12</v>
          </cell>
          <cell r="I2244">
            <v>-1456000</v>
          </cell>
          <cell r="J2244">
            <v>0</v>
          </cell>
          <cell r="K2244">
            <v>-1456000</v>
          </cell>
          <cell r="L2244">
            <v>0.05</v>
          </cell>
          <cell r="M2244">
            <v>2500</v>
          </cell>
          <cell r="N2244">
            <v>29.07</v>
          </cell>
          <cell r="O2244">
            <v>-1453500</v>
          </cell>
          <cell r="P2244">
            <v>-1351460</v>
          </cell>
          <cell r="Q2244">
            <v>104540</v>
          </cell>
          <cell r="R2244" t="str">
            <v>TAURUS</v>
          </cell>
          <cell r="S2244" t="str">
            <v>APRIL'09</v>
          </cell>
        </row>
        <row r="2245">
          <cell r="A2245">
            <v>1829</v>
          </cell>
          <cell r="B2245">
            <v>859</v>
          </cell>
          <cell r="C2245" t="str">
            <v>ENGRO(H)</v>
          </cell>
          <cell r="D2245">
            <v>39920</v>
          </cell>
          <cell r="E2245">
            <v>39924</v>
          </cell>
          <cell r="F2245" t="str">
            <v>s</v>
          </cell>
          <cell r="G2245">
            <v>-55000</v>
          </cell>
          <cell r="H2245">
            <v>145.27000000000001</v>
          </cell>
          <cell r="I2245">
            <v>-7989850</v>
          </cell>
          <cell r="J2245">
            <v>0</v>
          </cell>
          <cell r="K2245">
            <v>-7989850</v>
          </cell>
          <cell r="L2245">
            <v>0.15</v>
          </cell>
          <cell r="M2245">
            <v>8250</v>
          </cell>
          <cell r="N2245">
            <v>145.12</v>
          </cell>
          <cell r="O2245">
            <v>-7981600</v>
          </cell>
          <cell r="P2245">
            <v>-8015205</v>
          </cell>
          <cell r="Q2245">
            <v>-25355</v>
          </cell>
          <cell r="R2245" t="str">
            <v>TAURUS</v>
          </cell>
          <cell r="S2245" t="str">
            <v>APRIL'09</v>
          </cell>
        </row>
        <row r="2246">
          <cell r="A2246">
            <v>1830</v>
          </cell>
          <cell r="B2246">
            <v>866</v>
          </cell>
          <cell r="C2246" t="str">
            <v>POL(H)</v>
          </cell>
          <cell r="D2246">
            <v>39920</v>
          </cell>
          <cell r="E2246">
            <v>39924</v>
          </cell>
          <cell r="F2246" t="str">
            <v>s</v>
          </cell>
          <cell r="G2246">
            <v>-10000</v>
          </cell>
          <cell r="H2246">
            <v>160</v>
          </cell>
          <cell r="I2246">
            <v>-1600000</v>
          </cell>
          <cell r="J2246">
            <v>0</v>
          </cell>
          <cell r="K2246">
            <v>-1600000</v>
          </cell>
          <cell r="L2246">
            <v>0.1</v>
          </cell>
          <cell r="M2246">
            <v>1000</v>
          </cell>
          <cell r="N2246">
            <v>159.9</v>
          </cell>
          <cell r="O2246">
            <v>-1599000</v>
          </cell>
          <cell r="P2246">
            <v>-1774505</v>
          </cell>
          <cell r="Q2246">
            <v>-174505</v>
          </cell>
          <cell r="R2246" t="str">
            <v>PEARL</v>
          </cell>
          <cell r="S2246" t="str">
            <v>APRIL'09</v>
          </cell>
        </row>
        <row r="2247">
          <cell r="A2247">
            <v>1831</v>
          </cell>
          <cell r="B2247">
            <v>864</v>
          </cell>
          <cell r="C2247" t="str">
            <v>NBP(H)</v>
          </cell>
          <cell r="D2247">
            <v>39920</v>
          </cell>
          <cell r="E2247">
            <v>39924</v>
          </cell>
          <cell r="F2247" t="str">
            <v>s</v>
          </cell>
          <cell r="G2247">
            <v>-60000</v>
          </cell>
          <cell r="H2247">
            <v>85.073333333333338</v>
          </cell>
          <cell r="I2247">
            <v>-5104400</v>
          </cell>
          <cell r="J2247">
            <v>0</v>
          </cell>
          <cell r="K2247">
            <v>-5104400</v>
          </cell>
          <cell r="L2247">
            <v>0.1</v>
          </cell>
          <cell r="M2247">
            <v>6000</v>
          </cell>
          <cell r="N2247">
            <v>84.973333333333329</v>
          </cell>
          <cell r="O2247">
            <v>-5098400</v>
          </cell>
          <cell r="P2247">
            <v>-4950954</v>
          </cell>
          <cell r="Q2247">
            <v>153446</v>
          </cell>
          <cell r="R2247" t="str">
            <v>PEARL</v>
          </cell>
          <cell r="S2247" t="str">
            <v>APRIL'09</v>
          </cell>
        </row>
        <row r="2248">
          <cell r="A2248">
            <v>1832</v>
          </cell>
          <cell r="B2248">
            <v>858</v>
          </cell>
          <cell r="C2248" t="str">
            <v>FFBL(H)</v>
          </cell>
          <cell r="D2248">
            <v>39920</v>
          </cell>
          <cell r="E2248">
            <v>39924</v>
          </cell>
          <cell r="F2248" t="str">
            <v>s</v>
          </cell>
          <cell r="G2248">
            <v>-100000</v>
          </cell>
          <cell r="H2248">
            <v>18.125</v>
          </cell>
          <cell r="I2248">
            <v>-1812500</v>
          </cell>
          <cell r="J2248">
            <v>0</v>
          </cell>
          <cell r="K2248">
            <v>-1812500</v>
          </cell>
          <cell r="L2248">
            <v>0.05</v>
          </cell>
          <cell r="M2248">
            <v>5000</v>
          </cell>
          <cell r="N2248">
            <v>18.074999999999999</v>
          </cell>
          <cell r="O2248">
            <v>-1807500</v>
          </cell>
          <cell r="P2248">
            <v>-1735439.9999999998</v>
          </cell>
          <cell r="Q2248">
            <v>77060.000000000233</v>
          </cell>
          <cell r="R2248" t="str">
            <v>TAURUS</v>
          </cell>
          <cell r="S2248" t="str">
            <v>APRIL'09</v>
          </cell>
        </row>
        <row r="2249">
          <cell r="A2249">
            <v>1833</v>
          </cell>
          <cell r="B2249">
            <v>862</v>
          </cell>
          <cell r="C2249" t="str">
            <v>PPL(H)</v>
          </cell>
          <cell r="D2249">
            <v>39920</v>
          </cell>
          <cell r="E2249">
            <v>39924</v>
          </cell>
          <cell r="F2249" t="str">
            <v>s</v>
          </cell>
          <cell r="G2249">
            <v>-30000</v>
          </cell>
          <cell r="H2249">
            <v>195.17923333333334</v>
          </cell>
          <cell r="I2249">
            <v>-5855377</v>
          </cell>
          <cell r="J2249">
            <v>0</v>
          </cell>
          <cell r="K2249">
            <v>-5855377</v>
          </cell>
          <cell r="L2249">
            <v>0.15</v>
          </cell>
          <cell r="M2249">
            <v>4500</v>
          </cell>
          <cell r="N2249">
            <v>195.02923333333334</v>
          </cell>
          <cell r="O2249">
            <v>-5850877</v>
          </cell>
          <cell r="P2249">
            <v>-5742180.9500000002</v>
          </cell>
          <cell r="Q2249">
            <v>113196.04999999981</v>
          </cell>
          <cell r="R2249" t="str">
            <v>TAURUS</v>
          </cell>
          <cell r="S2249" t="str">
            <v>APRIL'09</v>
          </cell>
        </row>
        <row r="2250">
          <cell r="A2250">
            <v>1834</v>
          </cell>
          <cell r="B2250">
            <v>872</v>
          </cell>
          <cell r="C2250" t="str">
            <v>ENGRO(h)</v>
          </cell>
          <cell r="D2250">
            <v>39923</v>
          </cell>
          <cell r="E2250">
            <v>39925</v>
          </cell>
          <cell r="F2250" t="str">
            <v>p</v>
          </cell>
          <cell r="G2250">
            <v>10000</v>
          </cell>
          <cell r="H2250">
            <v>148</v>
          </cell>
          <cell r="I2250">
            <v>1480000</v>
          </cell>
          <cell r="J2250">
            <v>296</v>
          </cell>
          <cell r="K2250">
            <v>1480296</v>
          </cell>
          <cell r="L2250">
            <v>0</v>
          </cell>
          <cell r="M2250">
            <v>0</v>
          </cell>
          <cell r="N2250">
            <v>148.02959999999999</v>
          </cell>
          <cell r="O2250">
            <v>1480296</v>
          </cell>
          <cell r="P2250">
            <v>1480296</v>
          </cell>
          <cell r="Q2250">
            <v>0</v>
          </cell>
          <cell r="R2250" t="str">
            <v>MRA</v>
          </cell>
          <cell r="S2250" t="str">
            <v>APRIL'09</v>
          </cell>
        </row>
        <row r="2251">
          <cell r="A2251">
            <v>1835</v>
          </cell>
          <cell r="B2251">
            <v>867</v>
          </cell>
          <cell r="C2251" t="str">
            <v>POL(h)</v>
          </cell>
          <cell r="D2251">
            <v>39923</v>
          </cell>
          <cell r="E2251">
            <v>39925</v>
          </cell>
          <cell r="F2251" t="str">
            <v>p</v>
          </cell>
          <cell r="G2251">
            <v>10000</v>
          </cell>
          <cell r="H2251">
            <v>158</v>
          </cell>
          <cell r="I2251">
            <v>1580000</v>
          </cell>
          <cell r="J2251">
            <v>316</v>
          </cell>
          <cell r="K2251">
            <v>1580316</v>
          </cell>
          <cell r="L2251">
            <v>0.15</v>
          </cell>
          <cell r="M2251">
            <v>1500</v>
          </cell>
          <cell r="N2251">
            <v>158.1816</v>
          </cell>
          <cell r="O2251">
            <v>1581816</v>
          </cell>
          <cell r="P2251">
            <v>1581816</v>
          </cell>
          <cell r="Q2251">
            <v>0</v>
          </cell>
          <cell r="R2251" t="str">
            <v>MRA</v>
          </cell>
          <cell r="S2251" t="str">
            <v>APRIL'09</v>
          </cell>
        </row>
        <row r="2252">
          <cell r="A2252">
            <v>1836</v>
          </cell>
          <cell r="B2252">
            <v>875</v>
          </cell>
          <cell r="C2252" t="str">
            <v>LUCK(H)</v>
          </cell>
          <cell r="D2252">
            <v>39923</v>
          </cell>
          <cell r="E2252">
            <v>39925</v>
          </cell>
          <cell r="F2252" t="str">
            <v>p</v>
          </cell>
          <cell r="G2252">
            <v>25000</v>
          </cell>
          <cell r="H2252">
            <v>56.1</v>
          </cell>
          <cell r="I2252">
            <v>1402500</v>
          </cell>
          <cell r="J2252">
            <v>280.5</v>
          </cell>
          <cell r="K2252">
            <v>1402780.5</v>
          </cell>
          <cell r="L2252">
            <v>0.1</v>
          </cell>
          <cell r="M2252">
            <v>2500</v>
          </cell>
          <cell r="N2252">
            <v>56.211219999999997</v>
          </cell>
          <cell r="O2252">
            <v>1405280.5</v>
          </cell>
          <cell r="P2252">
            <v>1405280.5</v>
          </cell>
          <cell r="Q2252">
            <v>0</v>
          </cell>
          <cell r="R2252" t="str">
            <v>MRA</v>
          </cell>
          <cell r="S2252" t="str">
            <v>APRIL'09</v>
          </cell>
        </row>
        <row r="2253">
          <cell r="A2253">
            <v>1837</v>
          </cell>
          <cell r="B2253">
            <v>871</v>
          </cell>
          <cell r="C2253" t="str">
            <v>DGKC(H)</v>
          </cell>
          <cell r="D2253">
            <v>39923</v>
          </cell>
          <cell r="E2253">
            <v>39925</v>
          </cell>
          <cell r="F2253" t="str">
            <v>s</v>
          </cell>
          <cell r="G2253">
            <v>-50000</v>
          </cell>
          <cell r="H2253">
            <v>29.5</v>
          </cell>
          <cell r="I2253">
            <v>-1475000</v>
          </cell>
          <cell r="J2253">
            <v>0</v>
          </cell>
          <cell r="K2253">
            <v>-1475000</v>
          </cell>
          <cell r="L2253">
            <v>0.05</v>
          </cell>
          <cell r="M2253">
            <v>2500</v>
          </cell>
          <cell r="N2253">
            <v>29.45</v>
          </cell>
          <cell r="O2253">
            <v>-1472500</v>
          </cell>
          <cell r="P2253">
            <v>-1351465</v>
          </cell>
          <cell r="Q2253">
            <v>123535</v>
          </cell>
          <cell r="R2253" t="str">
            <v>MRA</v>
          </cell>
          <cell r="S2253" t="str">
            <v>APRIL'09</v>
          </cell>
        </row>
        <row r="2254">
          <cell r="A2254">
            <v>1838</v>
          </cell>
          <cell r="B2254">
            <v>870</v>
          </cell>
          <cell r="C2254" t="str">
            <v>ENGRO(h)</v>
          </cell>
          <cell r="D2254">
            <v>39923</v>
          </cell>
          <cell r="E2254">
            <v>39925</v>
          </cell>
          <cell r="F2254" t="str">
            <v>s</v>
          </cell>
          <cell r="G2254">
            <v>-75000</v>
          </cell>
          <cell r="H2254">
            <v>149.94633333333334</v>
          </cell>
          <cell r="I2254">
            <v>-11245975</v>
          </cell>
          <cell r="J2254">
            <v>0</v>
          </cell>
          <cell r="K2254">
            <v>-11245975</v>
          </cell>
          <cell r="L2254">
            <v>0.15</v>
          </cell>
          <cell r="M2254">
            <v>11250</v>
          </cell>
          <cell r="N2254">
            <v>149.79633333333334</v>
          </cell>
          <cell r="O2254">
            <v>-11234725</v>
          </cell>
          <cell r="P2254">
            <v>-10943145</v>
          </cell>
          <cell r="Q2254">
            <v>302830</v>
          </cell>
          <cell r="R2254" t="str">
            <v>MRA</v>
          </cell>
          <cell r="S2254" t="str">
            <v>APRIL'09</v>
          </cell>
        </row>
        <row r="2255">
          <cell r="A2255">
            <v>1839</v>
          </cell>
          <cell r="B2255">
            <v>869</v>
          </cell>
          <cell r="C2255" t="str">
            <v>ENGRO(h)</v>
          </cell>
          <cell r="D2255">
            <v>39923</v>
          </cell>
          <cell r="E2255">
            <v>39925</v>
          </cell>
          <cell r="F2255" t="str">
            <v>s</v>
          </cell>
          <cell r="G2255">
            <v>-14900</v>
          </cell>
          <cell r="H2255">
            <v>152.94999999999999</v>
          </cell>
          <cell r="I2255">
            <v>-2278955</v>
          </cell>
          <cell r="J2255">
            <v>0</v>
          </cell>
          <cell r="K2255">
            <v>-2278955</v>
          </cell>
          <cell r="L2255">
            <v>0.15</v>
          </cell>
          <cell r="M2255">
            <v>2235</v>
          </cell>
          <cell r="N2255">
            <v>152.80000000000001</v>
          </cell>
          <cell r="O2255">
            <v>-2276720</v>
          </cell>
          <cell r="P2255">
            <v>-2174038.14</v>
          </cell>
          <cell r="Q2255">
            <v>104916.85999999987</v>
          </cell>
          <cell r="R2255" t="str">
            <v>finex</v>
          </cell>
          <cell r="S2255" t="str">
            <v>APRIL'09</v>
          </cell>
        </row>
        <row r="2256">
          <cell r="A2256">
            <v>1840</v>
          </cell>
          <cell r="B2256">
            <v>868</v>
          </cell>
          <cell r="C2256" t="str">
            <v>POL(h)</v>
          </cell>
          <cell r="D2256">
            <v>39923</v>
          </cell>
          <cell r="E2256">
            <v>39925</v>
          </cell>
          <cell r="F2256" t="str">
            <v>s</v>
          </cell>
          <cell r="G2256">
            <v>-10000</v>
          </cell>
          <cell r="H2256">
            <v>160</v>
          </cell>
          <cell r="I2256">
            <v>-1600000</v>
          </cell>
          <cell r="J2256">
            <v>0</v>
          </cell>
          <cell r="K2256">
            <v>-1600000</v>
          </cell>
          <cell r="L2256">
            <v>0</v>
          </cell>
          <cell r="M2256">
            <v>0</v>
          </cell>
          <cell r="N2256">
            <v>160</v>
          </cell>
          <cell r="O2256">
            <v>-1600000</v>
          </cell>
          <cell r="P2256">
            <v>-1765409</v>
          </cell>
          <cell r="Q2256">
            <v>-165409</v>
          </cell>
          <cell r="R2256" t="str">
            <v>icap</v>
          </cell>
          <cell r="S2256" t="str">
            <v>APRIL'09</v>
          </cell>
        </row>
        <row r="2257">
          <cell r="A2257">
            <v>1841</v>
          </cell>
          <cell r="B2257">
            <v>873</v>
          </cell>
          <cell r="C2257" t="str">
            <v>nbp(h)</v>
          </cell>
          <cell r="D2257">
            <v>39923</v>
          </cell>
          <cell r="E2257">
            <v>39925</v>
          </cell>
          <cell r="F2257" t="str">
            <v>s</v>
          </cell>
          <cell r="G2257">
            <v>-35000</v>
          </cell>
          <cell r="H2257">
            <v>86.035714285714292</v>
          </cell>
          <cell r="I2257">
            <v>-3011250</v>
          </cell>
          <cell r="J2257">
            <v>0</v>
          </cell>
          <cell r="K2257">
            <v>-3011250</v>
          </cell>
          <cell r="L2257">
            <v>0.1</v>
          </cell>
          <cell r="M2257">
            <v>3500</v>
          </cell>
          <cell r="N2257">
            <v>85.935714285714283</v>
          </cell>
          <cell r="O2257">
            <v>-3007750</v>
          </cell>
          <cell r="P2257">
            <v>-2888053</v>
          </cell>
          <cell r="Q2257">
            <v>123197</v>
          </cell>
          <cell r="R2257" t="str">
            <v>icap</v>
          </cell>
          <cell r="S2257" t="str">
            <v>APRIL'09</v>
          </cell>
        </row>
        <row r="2258">
          <cell r="A2258">
            <v>1842</v>
          </cell>
          <cell r="B2258">
            <v>874</v>
          </cell>
          <cell r="C2258" t="str">
            <v>FFBL(H)</v>
          </cell>
          <cell r="D2258">
            <v>39923</v>
          </cell>
          <cell r="E2258">
            <v>39925</v>
          </cell>
          <cell r="F2258" t="str">
            <v>s</v>
          </cell>
          <cell r="G2258">
            <v>-25000</v>
          </cell>
          <cell r="H2258">
            <v>18</v>
          </cell>
          <cell r="I2258">
            <v>-450000</v>
          </cell>
          <cell r="J2258">
            <v>0</v>
          </cell>
          <cell r="K2258">
            <v>-450000</v>
          </cell>
          <cell r="L2258">
            <v>0.05</v>
          </cell>
          <cell r="M2258">
            <v>1250</v>
          </cell>
          <cell r="N2258">
            <v>17.95</v>
          </cell>
          <cell r="O2258">
            <v>-448750</v>
          </cell>
          <cell r="P2258">
            <v>-433859.99999999994</v>
          </cell>
          <cell r="Q2258">
            <v>16140.000000000058</v>
          </cell>
          <cell r="R2258" t="str">
            <v>MRA</v>
          </cell>
          <cell r="S2258" t="str">
            <v>APRIL'09</v>
          </cell>
        </row>
        <row r="2259">
          <cell r="A2259">
            <v>1843</v>
          </cell>
          <cell r="B2259">
            <v>884</v>
          </cell>
          <cell r="C2259" t="str">
            <v>NBP(H)</v>
          </cell>
          <cell r="D2259">
            <v>39924</v>
          </cell>
          <cell r="E2259">
            <v>39926</v>
          </cell>
          <cell r="F2259" t="str">
            <v>p</v>
          </cell>
          <cell r="G2259">
            <v>70000</v>
          </cell>
          <cell r="H2259">
            <v>83.035714285714292</v>
          </cell>
          <cell r="I2259">
            <v>5812500</v>
          </cell>
          <cell r="J2259">
            <v>1162.5</v>
          </cell>
          <cell r="K2259">
            <v>5813662.5</v>
          </cell>
          <cell r="L2259">
            <v>0.1</v>
          </cell>
          <cell r="M2259">
            <v>7000</v>
          </cell>
          <cell r="N2259">
            <v>83.152321428571426</v>
          </cell>
          <cell r="O2259">
            <v>5820662.5</v>
          </cell>
          <cell r="P2259">
            <v>5820662.5</v>
          </cell>
          <cell r="Q2259">
            <v>0</v>
          </cell>
          <cell r="R2259" t="str">
            <v>FSL</v>
          </cell>
          <cell r="S2259" t="str">
            <v>APRIL'09</v>
          </cell>
        </row>
        <row r="2260">
          <cell r="A2260">
            <v>1844</v>
          </cell>
          <cell r="B2260">
            <v>885</v>
          </cell>
          <cell r="C2260" t="str">
            <v>nbp(h)</v>
          </cell>
          <cell r="D2260">
            <v>39924</v>
          </cell>
          <cell r="E2260">
            <v>39926</v>
          </cell>
          <cell r="F2260" t="str">
            <v>p</v>
          </cell>
          <cell r="G2260">
            <v>20000</v>
          </cell>
          <cell r="H2260">
            <v>83.03</v>
          </cell>
          <cell r="I2260">
            <v>1660600</v>
          </cell>
          <cell r="J2260">
            <v>332.12</v>
          </cell>
          <cell r="K2260">
            <v>1660932.12</v>
          </cell>
          <cell r="L2260">
            <v>0.1</v>
          </cell>
          <cell r="M2260">
            <v>2000</v>
          </cell>
          <cell r="N2260">
            <v>83.146606000000006</v>
          </cell>
          <cell r="O2260">
            <v>1662932.12</v>
          </cell>
          <cell r="P2260">
            <v>1662932.12</v>
          </cell>
          <cell r="Q2260">
            <v>0</v>
          </cell>
          <cell r="R2260" t="str">
            <v>finex</v>
          </cell>
          <cell r="S2260" t="str">
            <v>APRIL'09</v>
          </cell>
        </row>
        <row r="2261">
          <cell r="A2261">
            <v>1845</v>
          </cell>
          <cell r="B2261">
            <v>889</v>
          </cell>
          <cell r="C2261" t="str">
            <v>UBL(H)</v>
          </cell>
          <cell r="D2261">
            <v>39924</v>
          </cell>
          <cell r="E2261">
            <v>39926</v>
          </cell>
          <cell r="F2261" t="str">
            <v>p</v>
          </cell>
          <cell r="G2261">
            <v>20000</v>
          </cell>
          <cell r="H2261">
            <v>50.76</v>
          </cell>
          <cell r="I2261">
            <v>1015200</v>
          </cell>
          <cell r="J2261">
            <v>203.04000000000002</v>
          </cell>
          <cell r="K2261">
            <v>1015403.04</v>
          </cell>
          <cell r="L2261">
            <v>0.1</v>
          </cell>
          <cell r="M2261">
            <v>2000</v>
          </cell>
          <cell r="N2261">
            <v>50.870152000000004</v>
          </cell>
          <cell r="O2261">
            <v>1017403.04</v>
          </cell>
          <cell r="P2261">
            <v>1017403.04</v>
          </cell>
          <cell r="Q2261">
            <v>0</v>
          </cell>
          <cell r="R2261" t="str">
            <v>finex</v>
          </cell>
          <cell r="S2261" t="str">
            <v>APRIL'09</v>
          </cell>
        </row>
        <row r="2262">
          <cell r="A2262">
            <v>1846</v>
          </cell>
          <cell r="B2262">
            <v>886</v>
          </cell>
          <cell r="C2262" t="str">
            <v>LUCK(H)</v>
          </cell>
          <cell r="D2262">
            <v>39924</v>
          </cell>
          <cell r="E2262">
            <v>39926</v>
          </cell>
          <cell r="F2262" t="str">
            <v>s</v>
          </cell>
          <cell r="G2262">
            <v>-20000</v>
          </cell>
          <cell r="H2262">
            <v>58.84</v>
          </cell>
          <cell r="I2262">
            <v>-1176800</v>
          </cell>
          <cell r="J2262">
            <v>0</v>
          </cell>
          <cell r="K2262">
            <v>-1176800</v>
          </cell>
          <cell r="L2262">
            <v>0.1</v>
          </cell>
          <cell r="M2262">
            <v>2000</v>
          </cell>
          <cell r="N2262">
            <v>58.74</v>
          </cell>
          <cell r="O2262">
            <v>-1174800</v>
          </cell>
          <cell r="P2262">
            <v>-1171356</v>
          </cell>
          <cell r="Q2262">
            <v>5444</v>
          </cell>
          <cell r="R2262" t="str">
            <v>fsl</v>
          </cell>
          <cell r="S2262" t="str">
            <v>APRIL'09</v>
          </cell>
        </row>
        <row r="2263">
          <cell r="A2263">
            <v>1847</v>
          </cell>
          <cell r="B2263">
            <v>887</v>
          </cell>
          <cell r="C2263" t="str">
            <v>DGKC(H)</v>
          </cell>
          <cell r="D2263">
            <v>39924</v>
          </cell>
          <cell r="E2263">
            <v>39926</v>
          </cell>
          <cell r="F2263" t="str">
            <v>s</v>
          </cell>
          <cell r="G2263">
            <v>-50000</v>
          </cell>
          <cell r="H2263">
            <v>29.87</v>
          </cell>
          <cell r="I2263">
            <v>-1493500</v>
          </cell>
          <cell r="J2263">
            <v>0</v>
          </cell>
          <cell r="K2263">
            <v>-1493500</v>
          </cell>
          <cell r="L2263">
            <v>0.05</v>
          </cell>
          <cell r="M2263">
            <v>2500</v>
          </cell>
          <cell r="N2263">
            <v>29.82</v>
          </cell>
          <cell r="O2263">
            <v>-1491000</v>
          </cell>
          <cell r="P2263">
            <v>-1351460</v>
          </cell>
          <cell r="Q2263">
            <v>142040</v>
          </cell>
          <cell r="R2263" t="str">
            <v>fsl</v>
          </cell>
          <cell r="S2263" t="str">
            <v>APRIL'09</v>
          </cell>
        </row>
        <row r="2264">
          <cell r="A2264">
            <v>1848</v>
          </cell>
          <cell r="B2264">
            <v>888</v>
          </cell>
          <cell r="C2264" t="str">
            <v>ENGRO(h)</v>
          </cell>
          <cell r="D2264">
            <v>39924</v>
          </cell>
          <cell r="E2264">
            <v>39926</v>
          </cell>
          <cell r="F2264" t="str">
            <v>s</v>
          </cell>
          <cell r="G2264">
            <v>-35000</v>
          </cell>
          <cell r="H2264">
            <v>154.78751428571428</v>
          </cell>
          <cell r="I2264">
            <v>-5417563</v>
          </cell>
          <cell r="J2264">
            <v>0</v>
          </cell>
          <cell r="K2264">
            <v>-5417563</v>
          </cell>
          <cell r="L2264">
            <v>0.15</v>
          </cell>
          <cell r="M2264">
            <v>5250</v>
          </cell>
          <cell r="N2264">
            <v>154.63751428571427</v>
          </cell>
          <cell r="O2264">
            <v>-5412313</v>
          </cell>
          <cell r="P2264">
            <v>-5106804.5</v>
          </cell>
          <cell r="Q2264">
            <v>310758.5</v>
          </cell>
          <cell r="R2264" t="str">
            <v>fsl</v>
          </cell>
          <cell r="S2264" t="str">
            <v>APRIL'09</v>
          </cell>
        </row>
        <row r="2265">
          <cell r="A2265">
            <v>1849</v>
          </cell>
          <cell r="B2265">
            <v>897</v>
          </cell>
          <cell r="C2265" t="str">
            <v>UBL(H)</v>
          </cell>
          <cell r="D2265">
            <v>39925</v>
          </cell>
          <cell r="E2265">
            <v>39927</v>
          </cell>
          <cell r="F2265" t="str">
            <v>p</v>
          </cell>
          <cell r="G2265">
            <v>55000</v>
          </cell>
          <cell r="H2265">
            <v>50.009</v>
          </cell>
          <cell r="I2265">
            <v>2750495</v>
          </cell>
          <cell r="J2265">
            <v>550.12900000000002</v>
          </cell>
          <cell r="K2265">
            <v>2751045.1290000002</v>
          </cell>
          <cell r="L2265">
            <v>8.6400000000000005E-2</v>
          </cell>
          <cell r="M2265">
            <v>4750</v>
          </cell>
          <cell r="N2265">
            <v>50.105365981818188</v>
          </cell>
          <cell r="O2265">
            <v>2755795.1290000002</v>
          </cell>
          <cell r="P2265">
            <v>2755795.1290000002</v>
          </cell>
          <cell r="Q2265">
            <v>0</v>
          </cell>
          <cell r="R2265" t="str">
            <v>finex</v>
          </cell>
          <cell r="S2265" t="str">
            <v>APRIL'09</v>
          </cell>
        </row>
        <row r="2266">
          <cell r="A2266">
            <v>1850</v>
          </cell>
          <cell r="B2266">
            <v>893</v>
          </cell>
          <cell r="C2266" t="str">
            <v>NBP(h)</v>
          </cell>
          <cell r="D2266">
            <v>39925</v>
          </cell>
          <cell r="E2266">
            <v>39927</v>
          </cell>
          <cell r="F2266" t="str">
            <v>p</v>
          </cell>
          <cell r="G2266">
            <v>85000</v>
          </cell>
          <cell r="H2266">
            <v>79.054647058823534</v>
          </cell>
          <cell r="I2266">
            <v>6719645</v>
          </cell>
          <cell r="J2266">
            <v>1343.9290000000001</v>
          </cell>
          <cell r="K2266">
            <v>6720988.9289999995</v>
          </cell>
          <cell r="L2266">
            <v>0.1</v>
          </cell>
          <cell r="M2266">
            <v>8500</v>
          </cell>
          <cell r="N2266">
            <v>79.170457988235285</v>
          </cell>
          <cell r="O2266">
            <v>6729488.9289999995</v>
          </cell>
          <cell r="P2266">
            <v>6729488.9289999995</v>
          </cell>
          <cell r="Q2266">
            <v>0</v>
          </cell>
          <cell r="R2266" t="str">
            <v>BMA</v>
          </cell>
          <cell r="S2266" t="str">
            <v>APRIL'09</v>
          </cell>
        </row>
        <row r="2267">
          <cell r="A2267">
            <v>1851</v>
          </cell>
          <cell r="B2267">
            <v>896</v>
          </cell>
          <cell r="C2267" t="str">
            <v>ENGRO(h)</v>
          </cell>
          <cell r="D2267">
            <v>39925</v>
          </cell>
          <cell r="E2267">
            <v>39927</v>
          </cell>
          <cell r="F2267" t="str">
            <v>p</v>
          </cell>
          <cell r="G2267">
            <v>95000</v>
          </cell>
          <cell r="H2267">
            <v>148.10621052631578</v>
          </cell>
          <cell r="I2267">
            <v>14070090</v>
          </cell>
          <cell r="J2267">
            <v>2814.018</v>
          </cell>
          <cell r="K2267">
            <v>14072904.017999999</v>
          </cell>
          <cell r="L2267">
            <v>0.15</v>
          </cell>
          <cell r="M2267">
            <v>14250</v>
          </cell>
          <cell r="N2267">
            <v>148.28583176842105</v>
          </cell>
          <cell r="O2267">
            <v>14087154.017999999</v>
          </cell>
          <cell r="P2267">
            <v>14087154.017999999</v>
          </cell>
          <cell r="Q2267">
            <v>0</v>
          </cell>
          <cell r="R2267" t="str">
            <v>STANDARD CAP</v>
          </cell>
          <cell r="S2267" t="str">
            <v>APRIL'09</v>
          </cell>
        </row>
        <row r="2268">
          <cell r="A2268">
            <v>1852</v>
          </cell>
          <cell r="B2268">
            <v>895</v>
          </cell>
          <cell r="C2268" t="str">
            <v>ENGRO(h)</v>
          </cell>
          <cell r="D2268">
            <v>39925</v>
          </cell>
          <cell r="E2268">
            <v>39927</v>
          </cell>
          <cell r="F2268" t="str">
            <v>s</v>
          </cell>
          <cell r="G2268">
            <v>-32000</v>
          </cell>
          <cell r="H2268">
            <v>150.78371874999999</v>
          </cell>
          <cell r="I2268">
            <v>-4825079</v>
          </cell>
          <cell r="J2268">
            <v>0</v>
          </cell>
          <cell r="K2268">
            <v>-4825079</v>
          </cell>
          <cell r="L2268">
            <v>0</v>
          </cell>
          <cell r="M2268">
            <v>0</v>
          </cell>
          <cell r="N2268">
            <v>150.78371874999999</v>
          </cell>
          <cell r="O2268">
            <v>-4825079</v>
          </cell>
          <cell r="P2268">
            <v>-4741705.6000000006</v>
          </cell>
          <cell r="Q2268">
            <v>83373.399999999441</v>
          </cell>
          <cell r="R2268" t="str">
            <v>STANDARD CAP</v>
          </cell>
          <cell r="S2268" t="str">
            <v>APRIL'09</v>
          </cell>
        </row>
        <row r="2269">
          <cell r="A2269">
            <v>1853</v>
          </cell>
          <cell r="B2269">
            <v>894</v>
          </cell>
          <cell r="C2269" t="str">
            <v>LUCK(H)</v>
          </cell>
          <cell r="D2269">
            <v>39925</v>
          </cell>
          <cell r="E2269">
            <v>39927</v>
          </cell>
          <cell r="F2269" t="str">
            <v>s</v>
          </cell>
          <cell r="G2269">
            <v>-150000</v>
          </cell>
          <cell r="H2269">
            <v>61.416033333333331</v>
          </cell>
          <cell r="I2269">
            <v>-9212405</v>
          </cell>
          <cell r="J2269">
            <v>0</v>
          </cell>
          <cell r="K2269">
            <v>-9212405</v>
          </cell>
          <cell r="L2269">
            <v>0.1</v>
          </cell>
          <cell r="M2269">
            <v>15000</v>
          </cell>
          <cell r="N2269">
            <v>61.31603333333333</v>
          </cell>
          <cell r="O2269">
            <v>-9197405</v>
          </cell>
          <cell r="P2269">
            <v>-8785170</v>
          </cell>
          <cell r="Q2269">
            <v>427235</v>
          </cell>
          <cell r="R2269" t="str">
            <v>alhabib</v>
          </cell>
          <cell r="S2269" t="str">
            <v>APRIL'09</v>
          </cell>
        </row>
        <row r="2270">
          <cell r="A2270">
            <v>1854</v>
          </cell>
          <cell r="B2270">
            <v>1005</v>
          </cell>
          <cell r="C2270" t="str">
            <v>NBP(h)</v>
          </cell>
          <cell r="D2270">
            <v>39926</v>
          </cell>
          <cell r="E2270">
            <v>39930</v>
          </cell>
          <cell r="F2270" t="str">
            <v>p</v>
          </cell>
          <cell r="G2270">
            <v>40000</v>
          </cell>
          <cell r="H2270">
            <v>74.569800000000001</v>
          </cell>
          <cell r="I2270">
            <v>2982792</v>
          </cell>
          <cell r="J2270">
            <v>596.55840000000001</v>
          </cell>
          <cell r="K2270">
            <v>2983388.5584</v>
          </cell>
          <cell r="L2270">
            <v>0.1</v>
          </cell>
          <cell r="M2270">
            <v>4000</v>
          </cell>
          <cell r="N2270">
            <v>74.684713959999996</v>
          </cell>
          <cell r="O2270">
            <v>2987388.5584</v>
          </cell>
          <cell r="P2270">
            <v>2987388.5584</v>
          </cell>
          <cell r="Q2270">
            <v>0</v>
          </cell>
          <cell r="R2270" t="str">
            <v>PEARL</v>
          </cell>
          <cell r="S2270" t="str">
            <v>APRIL'09</v>
          </cell>
        </row>
        <row r="2271">
          <cell r="A2271">
            <v>1855</v>
          </cell>
          <cell r="B2271">
            <v>1006</v>
          </cell>
          <cell r="C2271" t="str">
            <v>ppl(h)</v>
          </cell>
          <cell r="D2271">
            <v>39926</v>
          </cell>
          <cell r="E2271">
            <v>39930</v>
          </cell>
          <cell r="F2271" t="str">
            <v>p</v>
          </cell>
          <cell r="G2271">
            <v>29000</v>
          </cell>
          <cell r="H2271">
            <v>180.1</v>
          </cell>
          <cell r="I2271">
            <v>5222900</v>
          </cell>
          <cell r="J2271">
            <v>1044.5800000000002</v>
          </cell>
          <cell r="K2271">
            <v>5223944.58</v>
          </cell>
          <cell r="L2271">
            <v>0.10345</v>
          </cell>
          <cell r="M2271">
            <v>3000</v>
          </cell>
          <cell r="N2271">
            <v>180.23946827586207</v>
          </cell>
          <cell r="O2271">
            <v>5226944.58</v>
          </cell>
          <cell r="P2271">
            <v>5226944.58</v>
          </cell>
          <cell r="Q2271">
            <v>0</v>
          </cell>
          <cell r="R2271" t="str">
            <v>TAURUS</v>
          </cell>
          <cell r="S2271" t="str">
            <v>APRIL'09</v>
          </cell>
        </row>
        <row r="2272">
          <cell r="A2272">
            <v>1856</v>
          </cell>
          <cell r="B2272">
            <v>1008</v>
          </cell>
          <cell r="C2272" t="str">
            <v>LUCK(H)</v>
          </cell>
          <cell r="D2272">
            <v>39926</v>
          </cell>
          <cell r="E2272">
            <v>39930</v>
          </cell>
          <cell r="F2272" t="str">
            <v>p</v>
          </cell>
          <cell r="G2272">
            <v>100000</v>
          </cell>
          <cell r="H2272">
            <v>58.13</v>
          </cell>
          <cell r="I2272">
            <v>5813000</v>
          </cell>
          <cell r="J2272">
            <v>1162.6000000000001</v>
          </cell>
          <cell r="K2272">
            <v>5814162.5999999996</v>
          </cell>
          <cell r="M2272">
            <v>0</v>
          </cell>
          <cell r="N2272">
            <v>58.141625999999995</v>
          </cell>
          <cell r="O2272">
            <v>5814162.5999999996</v>
          </cell>
          <cell r="P2272">
            <v>5814162.5999999996</v>
          </cell>
          <cell r="Q2272">
            <v>0</v>
          </cell>
          <cell r="R2272" t="str">
            <v>TAURUS</v>
          </cell>
          <cell r="S2272" t="str">
            <v>APRIL'09</v>
          </cell>
        </row>
        <row r="2273">
          <cell r="A2273">
            <v>1856</v>
          </cell>
          <cell r="B2273">
            <v>1010</v>
          </cell>
          <cell r="C2273" t="str">
            <v>ENGRO(h)</v>
          </cell>
          <cell r="D2273">
            <v>39926</v>
          </cell>
          <cell r="E2273">
            <v>39930</v>
          </cell>
          <cell r="F2273" t="str">
            <v>p</v>
          </cell>
          <cell r="G2273">
            <v>125000</v>
          </cell>
          <cell r="H2273">
            <v>144.83372</v>
          </cell>
          <cell r="I2273">
            <v>18104215</v>
          </cell>
          <cell r="J2273">
            <v>3620.8630000000003</v>
          </cell>
          <cell r="K2273">
            <v>18107835.863000002</v>
          </cell>
          <cell r="L2273">
            <v>0.15</v>
          </cell>
          <cell r="M2273">
            <v>18750</v>
          </cell>
          <cell r="N2273">
            <v>145.01268690400002</v>
          </cell>
          <cell r="O2273">
            <v>18126585.863000002</v>
          </cell>
          <cell r="P2273">
            <v>18126585.863000002</v>
          </cell>
          <cell r="Q2273">
            <v>0</v>
          </cell>
          <cell r="R2273" t="str">
            <v>icap</v>
          </cell>
          <cell r="S2273" t="str">
            <v>APRIL'09</v>
          </cell>
        </row>
        <row r="2274">
          <cell r="A2274">
            <v>1857</v>
          </cell>
          <cell r="B2274">
            <v>1011</v>
          </cell>
          <cell r="C2274" t="str">
            <v>UBL(H)</v>
          </cell>
          <cell r="D2274">
            <v>39926</v>
          </cell>
          <cell r="E2274">
            <v>39930</v>
          </cell>
          <cell r="F2274" t="str">
            <v>p</v>
          </cell>
          <cell r="G2274">
            <v>40000</v>
          </cell>
          <cell r="H2274">
            <v>50.206249999999997</v>
          </cell>
          <cell r="I2274">
            <v>2008250</v>
          </cell>
          <cell r="J2274">
            <v>401.68</v>
          </cell>
          <cell r="K2274">
            <v>2008651.68</v>
          </cell>
          <cell r="L2274">
            <v>8.1250000000000003E-2</v>
          </cell>
          <cell r="M2274">
            <v>3250</v>
          </cell>
          <cell r="N2274">
            <v>50.297542</v>
          </cell>
          <cell r="O2274">
            <v>2011901.68</v>
          </cell>
          <cell r="P2274">
            <v>2011901.68</v>
          </cell>
          <cell r="Q2274">
            <v>0</v>
          </cell>
          <cell r="R2274" t="str">
            <v>finex</v>
          </cell>
          <cell r="S2274" t="str">
            <v>APRIL'09</v>
          </cell>
        </row>
        <row r="2275">
          <cell r="A2275">
            <v>1858</v>
          </cell>
          <cell r="B2275">
            <v>1007</v>
          </cell>
          <cell r="C2275" t="str">
            <v>ppl(h)</v>
          </cell>
          <cell r="D2275">
            <v>39926</v>
          </cell>
          <cell r="E2275">
            <v>39930</v>
          </cell>
          <cell r="F2275" t="str">
            <v>s</v>
          </cell>
          <cell r="G2275">
            <v>-9000</v>
          </cell>
          <cell r="H2275">
            <v>182.6</v>
          </cell>
          <cell r="I2275">
            <v>-1643400</v>
          </cell>
          <cell r="J2275">
            <v>0</v>
          </cell>
          <cell r="K2275">
            <v>-1643400</v>
          </cell>
          <cell r="L2275">
            <v>0.15</v>
          </cell>
          <cell r="M2275">
            <v>1350</v>
          </cell>
          <cell r="N2275">
            <v>182.45</v>
          </cell>
          <cell r="O2275">
            <v>-1642050</v>
          </cell>
          <cell r="P2275">
            <v>-1622155.5</v>
          </cell>
          <cell r="Q2275">
            <v>21244.5</v>
          </cell>
          <cell r="R2275" t="str">
            <v>TAURUS</v>
          </cell>
          <cell r="S2275" t="str">
            <v>APRIL'09</v>
          </cell>
        </row>
        <row r="2276">
          <cell r="A2276">
            <v>1859</v>
          </cell>
          <cell r="B2276">
            <v>1009</v>
          </cell>
          <cell r="C2276" t="str">
            <v>LUCK(H)</v>
          </cell>
          <cell r="D2276">
            <v>39926</v>
          </cell>
          <cell r="E2276">
            <v>39930</v>
          </cell>
          <cell r="F2276" t="str">
            <v>s</v>
          </cell>
          <cell r="G2276">
            <v>-100000</v>
          </cell>
          <cell r="H2276">
            <v>62.4375</v>
          </cell>
          <cell r="I2276">
            <v>-6243750</v>
          </cell>
          <cell r="J2276">
            <v>0</v>
          </cell>
          <cell r="K2276">
            <v>-6243750</v>
          </cell>
          <cell r="L2276">
            <v>0.1</v>
          </cell>
          <cell r="M2276">
            <v>10000</v>
          </cell>
          <cell r="N2276">
            <v>62.337499999999999</v>
          </cell>
          <cell r="O2276">
            <v>-6233750</v>
          </cell>
          <cell r="P2276">
            <v>-5844800</v>
          </cell>
          <cell r="Q2276">
            <v>398950</v>
          </cell>
          <cell r="R2276" t="str">
            <v>TAURUS</v>
          </cell>
          <cell r="S2276" t="str">
            <v>APRIL'09</v>
          </cell>
        </row>
        <row r="2277">
          <cell r="A2277">
            <v>1859</v>
          </cell>
          <cell r="B2277">
            <v>1012</v>
          </cell>
          <cell r="C2277" t="str">
            <v>NBP(h)</v>
          </cell>
          <cell r="D2277">
            <v>39927</v>
          </cell>
          <cell r="E2277">
            <v>39931</v>
          </cell>
          <cell r="F2277" t="str">
            <v>p</v>
          </cell>
          <cell r="G2277">
            <v>60000</v>
          </cell>
          <cell r="H2277">
            <v>74.483333333333334</v>
          </cell>
          <cell r="I2277">
            <v>4469000</v>
          </cell>
          <cell r="J2277">
            <v>893.80000000000007</v>
          </cell>
          <cell r="K2277">
            <v>4469893.8</v>
          </cell>
          <cell r="L2277">
            <v>0.1</v>
          </cell>
          <cell r="M2277">
            <v>6000</v>
          </cell>
          <cell r="N2277">
            <v>74.598230000000001</v>
          </cell>
          <cell r="O2277">
            <v>4475893.8</v>
          </cell>
          <cell r="P2277">
            <v>4475893.8</v>
          </cell>
          <cell r="Q2277">
            <v>0</v>
          </cell>
          <cell r="R2277" t="str">
            <v>GSL</v>
          </cell>
          <cell r="S2277" t="str">
            <v>APRIL'09</v>
          </cell>
        </row>
        <row r="2278">
          <cell r="A2278">
            <v>1860</v>
          </cell>
          <cell r="B2278">
            <v>1019</v>
          </cell>
          <cell r="C2278" t="str">
            <v>POL(h)</v>
          </cell>
          <cell r="D2278">
            <v>39927</v>
          </cell>
          <cell r="E2278">
            <v>39931</v>
          </cell>
          <cell r="F2278" t="str">
            <v>p</v>
          </cell>
          <cell r="G2278">
            <v>2300</v>
          </cell>
          <cell r="H2278">
            <v>148.1</v>
          </cell>
          <cell r="I2278">
            <v>340630</v>
          </cell>
          <cell r="J2278">
            <v>68.126000000000005</v>
          </cell>
          <cell r="K2278">
            <v>340698.12599999999</v>
          </cell>
          <cell r="L2278">
            <v>0.15</v>
          </cell>
          <cell r="M2278">
            <v>345</v>
          </cell>
          <cell r="N2278">
            <v>148.27961999999999</v>
          </cell>
          <cell r="O2278">
            <v>341043.12599999999</v>
          </cell>
          <cell r="P2278">
            <v>341043.12599999999</v>
          </cell>
          <cell r="Q2278">
            <v>0</v>
          </cell>
          <cell r="R2278" t="str">
            <v>GSL</v>
          </cell>
          <cell r="S2278" t="str">
            <v>APRIL'09</v>
          </cell>
        </row>
        <row r="2279">
          <cell r="A2279">
            <v>1860</v>
          </cell>
          <cell r="B2279">
            <v>1018</v>
          </cell>
          <cell r="C2279" t="str">
            <v>UBL(H)</v>
          </cell>
          <cell r="D2279">
            <v>39927</v>
          </cell>
          <cell r="E2279">
            <v>39931</v>
          </cell>
          <cell r="F2279" t="str">
            <v>p</v>
          </cell>
          <cell r="G2279">
            <v>25000</v>
          </cell>
          <cell r="H2279">
            <v>50.058</v>
          </cell>
          <cell r="I2279">
            <v>1251450</v>
          </cell>
          <cell r="J2279">
            <v>250.28000000000003</v>
          </cell>
          <cell r="K2279">
            <v>1251700.28</v>
          </cell>
          <cell r="L2279">
            <v>0.1</v>
          </cell>
          <cell r="M2279">
            <v>2500</v>
          </cell>
          <cell r="N2279">
            <v>50.168011200000002</v>
          </cell>
          <cell r="O2279">
            <v>1254200.28</v>
          </cell>
          <cell r="P2279">
            <v>1254200.28</v>
          </cell>
          <cell r="Q2279">
            <v>0</v>
          </cell>
          <cell r="R2279" t="str">
            <v>finex</v>
          </cell>
          <cell r="S2279" t="str">
            <v>APRIL'09</v>
          </cell>
        </row>
        <row r="2280">
          <cell r="A2280">
            <v>1861</v>
          </cell>
          <cell r="B2280">
            <v>1017</v>
          </cell>
          <cell r="C2280" t="str">
            <v>ENGRO(h)</v>
          </cell>
          <cell r="D2280">
            <v>39927</v>
          </cell>
          <cell r="E2280">
            <v>39931</v>
          </cell>
          <cell r="F2280" t="str">
            <v>s</v>
          </cell>
          <cell r="G2280">
            <v>-35000</v>
          </cell>
          <cell r="H2280">
            <v>145.41285714285715</v>
          </cell>
          <cell r="I2280">
            <v>-5089450</v>
          </cell>
          <cell r="J2280">
            <v>0</v>
          </cell>
          <cell r="K2280">
            <v>-5089450</v>
          </cell>
          <cell r="L2280">
            <v>0.15</v>
          </cell>
          <cell r="M2280">
            <v>5250</v>
          </cell>
          <cell r="N2280">
            <v>145.26285714285714</v>
          </cell>
          <cell r="O2280">
            <v>-5084200</v>
          </cell>
          <cell r="P2280">
            <v>-5114294.5</v>
          </cell>
          <cell r="Q2280">
            <v>-24844.5</v>
          </cell>
          <cell r="R2280" t="str">
            <v>GSL</v>
          </cell>
          <cell r="S2280" t="str">
            <v>APRIL'09</v>
          </cell>
        </row>
        <row r="2281">
          <cell r="A2281">
            <v>1862</v>
          </cell>
          <cell r="B2281">
            <v>1020</v>
          </cell>
          <cell r="C2281" t="str">
            <v>POL(h)</v>
          </cell>
          <cell r="D2281">
            <v>39927</v>
          </cell>
          <cell r="E2281">
            <v>39931</v>
          </cell>
          <cell r="F2281" t="str">
            <v>s</v>
          </cell>
          <cell r="G2281">
            <v>-10000</v>
          </cell>
          <cell r="H2281">
            <v>150</v>
          </cell>
          <cell r="I2281">
            <v>-1500000</v>
          </cell>
          <cell r="J2281">
            <v>0</v>
          </cell>
          <cell r="K2281">
            <v>-1500000</v>
          </cell>
          <cell r="L2281">
            <v>0.11550000000000001</v>
          </cell>
          <cell r="M2281">
            <v>1155</v>
          </cell>
          <cell r="N2281">
            <v>149.8845</v>
          </cell>
          <cell r="O2281">
            <v>-1498845</v>
          </cell>
          <cell r="P2281">
            <v>-1762323</v>
          </cell>
          <cell r="Q2281">
            <v>-262323</v>
          </cell>
          <cell r="R2281" t="str">
            <v>GSL</v>
          </cell>
          <cell r="S2281" t="str">
            <v>APRIL'09</v>
          </cell>
        </row>
        <row r="2282">
          <cell r="A2282">
            <v>1863</v>
          </cell>
          <cell r="B2282">
            <v>1013</v>
          </cell>
          <cell r="C2282" t="str">
            <v>NBP(h)</v>
          </cell>
          <cell r="D2282">
            <v>39927</v>
          </cell>
          <cell r="E2282">
            <v>39931</v>
          </cell>
          <cell r="F2282" t="str">
            <v>s</v>
          </cell>
          <cell r="G2282">
            <v>-35000</v>
          </cell>
          <cell r="H2282">
            <v>74.900000000000006</v>
          </cell>
          <cell r="I2282">
            <v>-2621500</v>
          </cell>
          <cell r="J2282">
            <v>0</v>
          </cell>
          <cell r="K2282">
            <v>-2621500</v>
          </cell>
          <cell r="L2282">
            <v>0</v>
          </cell>
          <cell r="M2282">
            <v>0</v>
          </cell>
          <cell r="N2282">
            <v>74.900000000000006</v>
          </cell>
          <cell r="O2282">
            <v>-2621500</v>
          </cell>
          <cell r="P2282">
            <v>-2795688</v>
          </cell>
          <cell r="Q2282">
            <v>-174188</v>
          </cell>
          <cell r="R2282" t="str">
            <v>GSL</v>
          </cell>
          <cell r="S2282" t="str">
            <v>APRIL'09</v>
          </cell>
        </row>
        <row r="2283">
          <cell r="A2283">
            <v>1864</v>
          </cell>
          <cell r="B2283">
            <v>1014</v>
          </cell>
          <cell r="C2283" t="str">
            <v>ffc</v>
          </cell>
          <cell r="D2283">
            <v>39927</v>
          </cell>
          <cell r="E2283">
            <v>39931</v>
          </cell>
          <cell r="F2283" t="str">
            <v>s</v>
          </cell>
          <cell r="G2283">
            <v>-15000</v>
          </cell>
          <cell r="H2283">
            <v>104.5</v>
          </cell>
          <cell r="I2283">
            <v>-1567500</v>
          </cell>
          <cell r="J2283">
            <v>0</v>
          </cell>
          <cell r="K2283">
            <v>-1567500</v>
          </cell>
          <cell r="L2283">
            <v>0.15</v>
          </cell>
          <cell r="M2283">
            <v>2250</v>
          </cell>
          <cell r="N2283">
            <v>104.35</v>
          </cell>
          <cell r="O2283">
            <v>-1565250</v>
          </cell>
          <cell r="P2283">
            <v>-1542600</v>
          </cell>
          <cell r="Q2283">
            <v>24900</v>
          </cell>
          <cell r="R2283" t="str">
            <v>GSL</v>
          </cell>
          <cell r="S2283" t="str">
            <v>APRIL'09</v>
          </cell>
        </row>
        <row r="2284">
          <cell r="A2284">
            <v>1865</v>
          </cell>
          <cell r="B2284">
            <v>1015</v>
          </cell>
          <cell r="C2284" t="str">
            <v>ppl(h)</v>
          </cell>
          <cell r="D2284">
            <v>39927</v>
          </cell>
          <cell r="E2284">
            <v>39931</v>
          </cell>
          <cell r="F2284" t="str">
            <v>s</v>
          </cell>
          <cell r="G2284">
            <v>-20000</v>
          </cell>
          <cell r="H2284">
            <v>182.625</v>
          </cell>
          <cell r="I2284">
            <v>-3652500</v>
          </cell>
          <cell r="J2284">
            <v>0</v>
          </cell>
          <cell r="K2284">
            <v>-3652500</v>
          </cell>
          <cell r="L2284">
            <v>0.15</v>
          </cell>
          <cell r="M2284">
            <v>3000</v>
          </cell>
          <cell r="N2284">
            <v>182.47499999999999</v>
          </cell>
          <cell r="O2284">
            <v>-3649500</v>
          </cell>
          <cell r="P2284">
            <v>-3604790</v>
          </cell>
          <cell r="Q2284">
            <v>47710</v>
          </cell>
          <cell r="R2284" t="str">
            <v>GSL</v>
          </cell>
          <cell r="S2284" t="str">
            <v>APRIL'09</v>
          </cell>
        </row>
        <row r="2285">
          <cell r="A2285">
            <v>1866</v>
          </cell>
          <cell r="B2285">
            <v>1016</v>
          </cell>
          <cell r="C2285" t="str">
            <v>LUCK(H)</v>
          </cell>
          <cell r="D2285">
            <v>39927</v>
          </cell>
          <cell r="E2285">
            <v>39931</v>
          </cell>
          <cell r="F2285" t="str">
            <v>s</v>
          </cell>
          <cell r="G2285">
            <v>-50000</v>
          </cell>
          <cell r="H2285">
            <v>60.5</v>
          </cell>
          <cell r="I2285">
            <v>-3025000</v>
          </cell>
          <cell r="J2285">
            <v>0</v>
          </cell>
          <cell r="K2285">
            <v>-3025000</v>
          </cell>
          <cell r="L2285">
            <v>0.1</v>
          </cell>
          <cell r="M2285">
            <v>5000</v>
          </cell>
          <cell r="N2285">
            <v>60.4</v>
          </cell>
          <cell r="O2285">
            <v>-3020000</v>
          </cell>
          <cell r="P2285">
            <v>-2922405</v>
          </cell>
          <cell r="Q2285">
            <v>102595</v>
          </cell>
          <cell r="R2285" t="str">
            <v>GSL</v>
          </cell>
          <cell r="S2285" t="str">
            <v>APRIL'09</v>
          </cell>
        </row>
        <row r="2286">
          <cell r="A2286">
            <v>1866</v>
          </cell>
          <cell r="B2286">
            <v>1025</v>
          </cell>
          <cell r="C2286" t="str">
            <v>DGKC(H)</v>
          </cell>
          <cell r="D2286">
            <v>39930</v>
          </cell>
          <cell r="E2286">
            <v>39932</v>
          </cell>
          <cell r="F2286" t="str">
            <v>p</v>
          </cell>
          <cell r="G2286">
            <v>200000</v>
          </cell>
          <cell r="H2286">
            <v>26.805</v>
          </cell>
          <cell r="I2286">
            <v>5361000</v>
          </cell>
          <cell r="J2286">
            <v>1072.19</v>
          </cell>
          <cell r="K2286">
            <v>5362072.1900000004</v>
          </cell>
          <cell r="L2286">
            <v>0.05</v>
          </cell>
          <cell r="M2286">
            <v>10000</v>
          </cell>
          <cell r="N2286">
            <v>26.86036095</v>
          </cell>
          <cell r="O2286">
            <v>5372072.1900000004</v>
          </cell>
          <cell r="P2286">
            <v>5372072.1900000004</v>
          </cell>
          <cell r="Q2286">
            <v>0</v>
          </cell>
          <cell r="R2286" t="str">
            <v>MRA</v>
          </cell>
          <cell r="S2286" t="str">
            <v>APRIL'09</v>
          </cell>
        </row>
        <row r="2287">
          <cell r="A2287">
            <v>1867</v>
          </cell>
          <cell r="B2287">
            <v>1027</v>
          </cell>
          <cell r="C2287" t="str">
            <v>ENGRO(h)</v>
          </cell>
          <cell r="D2287">
            <v>39930</v>
          </cell>
          <cell r="E2287">
            <v>39932</v>
          </cell>
          <cell r="F2287" t="str">
            <v>p</v>
          </cell>
          <cell r="G2287">
            <v>141200</v>
          </cell>
          <cell r="H2287">
            <v>143.92549575070822</v>
          </cell>
          <cell r="I2287">
            <v>20322280</v>
          </cell>
          <cell r="J2287">
            <v>4064.4560000000001</v>
          </cell>
          <cell r="K2287">
            <v>20326344.456</v>
          </cell>
          <cell r="L2287">
            <v>0.10878186968838527</v>
          </cell>
          <cell r="M2287">
            <v>15360</v>
          </cell>
          <cell r="N2287">
            <v>144.06306271954674</v>
          </cell>
          <cell r="O2287">
            <v>20341704.456</v>
          </cell>
          <cell r="P2287">
            <v>20341704.456</v>
          </cell>
          <cell r="Q2287">
            <v>0</v>
          </cell>
          <cell r="R2287" t="str">
            <v>MRA</v>
          </cell>
          <cell r="S2287" t="str">
            <v>APRIL'09</v>
          </cell>
        </row>
        <row r="2288">
          <cell r="A2288">
            <v>1867</v>
          </cell>
          <cell r="B2288">
            <v>1023</v>
          </cell>
          <cell r="C2288" t="str">
            <v>LUCK(H)</v>
          </cell>
          <cell r="D2288">
            <v>39930</v>
          </cell>
          <cell r="E2288">
            <v>39932</v>
          </cell>
          <cell r="F2288" t="str">
            <v>p</v>
          </cell>
          <cell r="G2288">
            <v>50000</v>
          </cell>
          <cell r="H2288">
            <v>58.125</v>
          </cell>
          <cell r="I2288">
            <v>2906250</v>
          </cell>
          <cell r="J2288">
            <v>581.27</v>
          </cell>
          <cell r="K2288">
            <v>2906831.27</v>
          </cell>
          <cell r="L2288">
            <v>0.05</v>
          </cell>
          <cell r="M2288">
            <v>2500</v>
          </cell>
          <cell r="N2288">
            <v>58.186625399999997</v>
          </cell>
          <cell r="O2288">
            <v>2909331.27</v>
          </cell>
          <cell r="P2288">
            <v>2909331.27</v>
          </cell>
          <cell r="Q2288">
            <v>0</v>
          </cell>
          <cell r="R2288" t="str">
            <v>MRA</v>
          </cell>
          <cell r="S2288" t="str">
            <v>APRIL'09</v>
          </cell>
        </row>
        <row r="2289">
          <cell r="A2289">
            <v>1868</v>
          </cell>
          <cell r="B2289">
            <v>1021</v>
          </cell>
          <cell r="C2289" t="str">
            <v>NBP(h)</v>
          </cell>
          <cell r="D2289">
            <v>39930</v>
          </cell>
          <cell r="E2289">
            <v>39932</v>
          </cell>
          <cell r="F2289" t="str">
            <v>p</v>
          </cell>
          <cell r="G2289">
            <v>35000</v>
          </cell>
          <cell r="H2289">
            <v>72.997142857142862</v>
          </cell>
          <cell r="I2289">
            <v>2554900</v>
          </cell>
          <cell r="J2289">
            <v>510.98</v>
          </cell>
          <cell r="K2289">
            <v>2555410.98</v>
          </cell>
          <cell r="L2289">
            <v>0.1</v>
          </cell>
          <cell r="M2289">
            <v>3500</v>
          </cell>
          <cell r="N2289">
            <v>73.111742285714286</v>
          </cell>
          <cell r="O2289">
            <v>2558910.98</v>
          </cell>
          <cell r="P2289">
            <v>2558910.98</v>
          </cell>
          <cell r="Q2289">
            <v>0</v>
          </cell>
          <cell r="R2289" t="str">
            <v>MRA</v>
          </cell>
          <cell r="S2289" t="str">
            <v>APRIL'09</v>
          </cell>
        </row>
        <row r="2290">
          <cell r="A2290">
            <v>1868</v>
          </cell>
          <cell r="B2290">
            <v>1028</v>
          </cell>
          <cell r="C2290" t="str">
            <v>POL(h)</v>
          </cell>
          <cell r="D2290">
            <v>39930</v>
          </cell>
          <cell r="E2290">
            <v>39932</v>
          </cell>
          <cell r="F2290" t="str">
            <v>p</v>
          </cell>
          <cell r="G2290">
            <v>10000</v>
          </cell>
          <cell r="H2290">
            <v>147.5</v>
          </cell>
          <cell r="I2290">
            <v>1475000</v>
          </cell>
          <cell r="J2290">
            <v>295</v>
          </cell>
          <cell r="K2290">
            <v>1475295</v>
          </cell>
          <cell r="L2290">
            <v>0.15</v>
          </cell>
          <cell r="M2290">
            <v>1500</v>
          </cell>
          <cell r="N2290">
            <v>147.67949999999999</v>
          </cell>
          <cell r="O2290">
            <v>1476795</v>
          </cell>
          <cell r="P2290">
            <v>1476795</v>
          </cell>
          <cell r="Q2290">
            <v>0</v>
          </cell>
          <cell r="R2290" t="str">
            <v>MRA</v>
          </cell>
          <cell r="S2290" t="str">
            <v>APRIL'09</v>
          </cell>
        </row>
        <row r="2291">
          <cell r="A2291">
            <v>1869</v>
          </cell>
          <cell r="B2291">
            <v>1022</v>
          </cell>
          <cell r="C2291" t="str">
            <v>ppl(h)</v>
          </cell>
          <cell r="D2291">
            <v>39930</v>
          </cell>
          <cell r="E2291">
            <v>39932</v>
          </cell>
          <cell r="F2291" t="str">
            <v>p</v>
          </cell>
          <cell r="G2291">
            <v>40000</v>
          </cell>
          <cell r="H2291">
            <v>189</v>
          </cell>
          <cell r="I2291">
            <v>7560000</v>
          </cell>
          <cell r="J2291">
            <v>1512</v>
          </cell>
          <cell r="K2291">
            <v>7561512</v>
          </cell>
          <cell r="L2291">
            <v>0.15</v>
          </cell>
          <cell r="M2291">
            <v>6000</v>
          </cell>
          <cell r="N2291">
            <v>189.18780000000001</v>
          </cell>
          <cell r="O2291">
            <v>7567512</v>
          </cell>
          <cell r="P2291">
            <v>7567512</v>
          </cell>
          <cell r="Q2291">
            <v>0</v>
          </cell>
          <cell r="R2291" t="str">
            <v>MRA</v>
          </cell>
          <cell r="S2291" t="str">
            <v>APRIL'09</v>
          </cell>
        </row>
        <row r="2292">
          <cell r="A2292">
            <v>1869</v>
          </cell>
          <cell r="B2292">
            <v>1029</v>
          </cell>
          <cell r="C2292" t="str">
            <v>UBL(H)</v>
          </cell>
          <cell r="D2292">
            <v>39930</v>
          </cell>
          <cell r="E2292">
            <v>39932</v>
          </cell>
          <cell r="F2292" t="str">
            <v>p</v>
          </cell>
          <cell r="G2292">
            <v>80000</v>
          </cell>
          <cell r="H2292">
            <v>49.25</v>
          </cell>
          <cell r="I2292">
            <v>3940000</v>
          </cell>
          <cell r="J2292">
            <v>788</v>
          </cell>
          <cell r="K2292">
            <v>3940788</v>
          </cell>
          <cell r="L2292">
            <v>6.25E-2</v>
          </cell>
          <cell r="M2292">
            <v>5000</v>
          </cell>
          <cell r="N2292">
            <v>49.32235</v>
          </cell>
          <cell r="O2292">
            <v>3945788</v>
          </cell>
          <cell r="P2292">
            <v>3945788</v>
          </cell>
          <cell r="Q2292">
            <v>0</v>
          </cell>
          <cell r="R2292" t="str">
            <v>MRA</v>
          </cell>
          <cell r="S2292" t="str">
            <v>APRIL'09</v>
          </cell>
        </row>
        <row r="2293">
          <cell r="A2293">
            <v>1870</v>
          </cell>
          <cell r="B2293">
            <v>1026</v>
          </cell>
          <cell r="C2293" t="str">
            <v>ENGRO(h)</v>
          </cell>
          <cell r="D2293">
            <v>39930</v>
          </cell>
          <cell r="E2293">
            <v>39932</v>
          </cell>
          <cell r="F2293" t="str">
            <v>s</v>
          </cell>
          <cell r="G2293">
            <v>-38800</v>
          </cell>
          <cell r="H2293">
            <v>149.00399484536084</v>
          </cell>
          <cell r="I2293">
            <v>-5781355</v>
          </cell>
          <cell r="J2293">
            <v>0</v>
          </cell>
          <cell r="K2293">
            <v>-5781355</v>
          </cell>
          <cell r="L2293">
            <v>0.15</v>
          </cell>
          <cell r="M2293">
            <v>5820</v>
          </cell>
          <cell r="N2293">
            <v>148.85399484536083</v>
          </cell>
          <cell r="O2293">
            <v>-5775535</v>
          </cell>
          <cell r="P2293">
            <v>-5631785.0800000001</v>
          </cell>
          <cell r="Q2293">
            <v>149569.91999999993</v>
          </cell>
          <cell r="R2293" t="str">
            <v>MRA</v>
          </cell>
          <cell r="S2293" t="str">
            <v>APRIL'09</v>
          </cell>
        </row>
        <row r="2294">
          <cell r="A2294">
            <v>1871</v>
          </cell>
          <cell r="B2294">
            <v>1024</v>
          </cell>
          <cell r="C2294" t="str">
            <v>LUCK(H)</v>
          </cell>
          <cell r="D2294">
            <v>39930</v>
          </cell>
          <cell r="E2294">
            <v>39932</v>
          </cell>
          <cell r="F2294" t="str">
            <v>s</v>
          </cell>
          <cell r="G2294">
            <v>-25000</v>
          </cell>
          <cell r="H2294">
            <v>61</v>
          </cell>
          <cell r="I2294">
            <v>-1525000</v>
          </cell>
          <cell r="J2294">
            <v>0</v>
          </cell>
          <cell r="K2294">
            <v>-1525000</v>
          </cell>
          <cell r="L2294">
            <v>0.1</v>
          </cell>
          <cell r="M2294">
            <v>2500</v>
          </cell>
          <cell r="N2294">
            <v>60.9</v>
          </cell>
          <cell r="O2294">
            <v>-1522500</v>
          </cell>
          <cell r="P2294">
            <v>-1459925</v>
          </cell>
          <cell r="Q2294">
            <v>65075</v>
          </cell>
          <cell r="R2294" t="str">
            <v>MRA</v>
          </cell>
          <cell r="S2294" t="str">
            <v>APRIL'09</v>
          </cell>
        </row>
        <row r="2295">
          <cell r="A2295">
            <v>1871</v>
          </cell>
          <cell r="B2295">
            <v>1037</v>
          </cell>
          <cell r="C2295" t="str">
            <v>ENGRO(h)</v>
          </cell>
          <cell r="D2295">
            <v>39931</v>
          </cell>
          <cell r="E2295">
            <v>39933</v>
          </cell>
          <cell r="F2295" t="str">
            <v>p</v>
          </cell>
          <cell r="G2295">
            <v>15000</v>
          </cell>
          <cell r="H2295">
            <v>135.03</v>
          </cell>
          <cell r="I2295">
            <v>2025450</v>
          </cell>
          <cell r="J2295">
            <v>405.09000000000003</v>
          </cell>
          <cell r="K2295">
            <v>2025855.09</v>
          </cell>
          <cell r="L2295">
            <v>0.15</v>
          </cell>
          <cell r="M2295">
            <v>2250</v>
          </cell>
          <cell r="N2295">
            <v>135.20700600000001</v>
          </cell>
          <cell r="O2295">
            <v>2028105.09</v>
          </cell>
          <cell r="P2295">
            <v>2028105.09</v>
          </cell>
          <cell r="Q2295">
            <v>0</v>
          </cell>
          <cell r="R2295" t="str">
            <v>finex</v>
          </cell>
          <cell r="S2295" t="str">
            <v>APRIL'09</v>
          </cell>
          <cell r="T2295">
            <v>142.13580785306436</v>
          </cell>
        </row>
        <row r="2296">
          <cell r="A2296">
            <v>1872</v>
          </cell>
          <cell r="B2296">
            <v>1033</v>
          </cell>
          <cell r="C2296" t="str">
            <v>NBP(h)</v>
          </cell>
          <cell r="D2296">
            <v>39931</v>
          </cell>
          <cell r="E2296">
            <v>39933</v>
          </cell>
          <cell r="F2296" t="str">
            <v>p</v>
          </cell>
          <cell r="G2296">
            <v>15000</v>
          </cell>
          <cell r="H2296">
            <v>73.5</v>
          </cell>
          <cell r="I2296">
            <v>1102500</v>
          </cell>
          <cell r="J2296">
            <v>220.5</v>
          </cell>
          <cell r="K2296">
            <v>1102720.5</v>
          </cell>
          <cell r="L2296">
            <v>0.1</v>
          </cell>
          <cell r="M2296">
            <v>1500</v>
          </cell>
          <cell r="N2296">
            <v>73.614699999999999</v>
          </cell>
          <cell r="O2296">
            <v>1104220.5</v>
          </cell>
          <cell r="P2296">
            <v>1104220.5</v>
          </cell>
          <cell r="Q2296">
            <v>0</v>
          </cell>
          <cell r="R2296" t="str">
            <v>finex</v>
          </cell>
          <cell r="S2296" t="str">
            <v>APRIL'09</v>
          </cell>
          <cell r="T2296">
            <v>78.677292792167023</v>
          </cell>
        </row>
        <row r="2297">
          <cell r="A2297">
            <v>1872</v>
          </cell>
          <cell r="B2297">
            <v>1035</v>
          </cell>
          <cell r="C2297" t="str">
            <v>ppl(h)</v>
          </cell>
          <cell r="D2297">
            <v>39931</v>
          </cell>
          <cell r="E2297">
            <v>39933</v>
          </cell>
          <cell r="F2297" t="str">
            <v>p</v>
          </cell>
          <cell r="G2297">
            <v>62400</v>
          </cell>
          <cell r="H2297">
            <v>177.68394230769232</v>
          </cell>
          <cell r="I2297">
            <v>11087478</v>
          </cell>
          <cell r="J2297">
            <v>2217.4956000000002</v>
          </cell>
          <cell r="K2297">
            <v>11089695.4956</v>
          </cell>
          <cell r="L2297">
            <v>0.15</v>
          </cell>
          <cell r="M2297">
            <v>9360</v>
          </cell>
          <cell r="N2297">
            <v>177.86947909615384</v>
          </cell>
          <cell r="O2297">
            <v>11099055.4956</v>
          </cell>
          <cell r="P2297">
            <v>11099055.4956</v>
          </cell>
          <cell r="Q2297">
            <v>0</v>
          </cell>
          <cell r="R2297" t="str">
            <v>finex</v>
          </cell>
          <cell r="S2297" t="str">
            <v>APRIL'09</v>
          </cell>
          <cell r="T2297" t="e">
            <v>#N/A</v>
          </cell>
        </row>
        <row r="2298">
          <cell r="A2298">
            <v>1873</v>
          </cell>
          <cell r="B2298">
            <v>1038</v>
          </cell>
          <cell r="C2298" t="str">
            <v>ENGRO(h)</v>
          </cell>
          <cell r="D2298">
            <v>39931</v>
          </cell>
          <cell r="E2298">
            <v>39933</v>
          </cell>
          <cell r="F2298" t="str">
            <v>s</v>
          </cell>
          <cell r="G2298">
            <v>-15000</v>
          </cell>
          <cell r="H2298">
            <v>138</v>
          </cell>
          <cell r="I2298">
            <v>-2070000</v>
          </cell>
          <cell r="J2298">
            <v>0</v>
          </cell>
          <cell r="K2298">
            <v>-2070000</v>
          </cell>
          <cell r="L2298">
            <v>0</v>
          </cell>
          <cell r="M2298">
            <v>0</v>
          </cell>
          <cell r="N2298">
            <v>138</v>
          </cell>
          <cell r="O2298">
            <v>-2070000</v>
          </cell>
          <cell r="P2298">
            <v>-2169099</v>
          </cell>
          <cell r="Q2298">
            <v>-99099</v>
          </cell>
          <cell r="R2298" t="str">
            <v>finex</v>
          </cell>
          <cell r="S2298" t="str">
            <v>APRIL'09</v>
          </cell>
        </row>
        <row r="2299">
          <cell r="A2299">
            <v>1874</v>
          </cell>
          <cell r="B2299">
            <v>1034</v>
          </cell>
          <cell r="C2299" t="str">
            <v>NBP(h)</v>
          </cell>
          <cell r="D2299">
            <v>39931</v>
          </cell>
          <cell r="E2299">
            <v>39933</v>
          </cell>
          <cell r="F2299" t="str">
            <v>s</v>
          </cell>
          <cell r="G2299">
            <v>-45000</v>
          </cell>
          <cell r="H2299">
            <v>75.5</v>
          </cell>
          <cell r="I2299">
            <v>-3397500</v>
          </cell>
          <cell r="J2299">
            <v>0</v>
          </cell>
          <cell r="K2299">
            <v>-3397500</v>
          </cell>
          <cell r="L2299">
            <v>6.6669999999999993E-2</v>
          </cell>
          <cell r="M2299">
            <v>2999.9999999999995</v>
          </cell>
          <cell r="N2299">
            <v>75.433333333333337</v>
          </cell>
          <cell r="O2299">
            <v>-3394500</v>
          </cell>
          <cell r="P2299">
            <v>-3557236.5</v>
          </cell>
          <cell r="Q2299">
            <v>-159736.5</v>
          </cell>
          <cell r="R2299" t="str">
            <v>finex</v>
          </cell>
          <cell r="S2299" t="str">
            <v>APRIL'09</v>
          </cell>
        </row>
        <row r="2300">
          <cell r="A2300">
            <v>1875</v>
          </cell>
          <cell r="B2300">
            <v>1036</v>
          </cell>
          <cell r="C2300" t="str">
            <v>ppl(h)</v>
          </cell>
          <cell r="D2300">
            <v>39931</v>
          </cell>
          <cell r="E2300">
            <v>39933</v>
          </cell>
          <cell r="F2300" t="str">
            <v>s</v>
          </cell>
          <cell r="G2300">
            <v>-37400</v>
          </cell>
          <cell r="H2300">
            <v>180</v>
          </cell>
          <cell r="I2300">
            <v>-6732000</v>
          </cell>
          <cell r="J2300">
            <v>0</v>
          </cell>
          <cell r="K2300">
            <v>-6732000</v>
          </cell>
          <cell r="L2300">
            <v>0</v>
          </cell>
          <cell r="M2300">
            <v>0</v>
          </cell>
          <cell r="N2300">
            <v>180</v>
          </cell>
          <cell r="O2300">
            <v>-6732000</v>
          </cell>
          <cell r="P2300">
            <v>-6817672.1799999997</v>
          </cell>
          <cell r="Q2300">
            <v>-85672.179999999702</v>
          </cell>
          <cell r="R2300" t="str">
            <v>finex</v>
          </cell>
          <cell r="S2300" t="str">
            <v>APRIL'09</v>
          </cell>
        </row>
        <row r="2301">
          <cell r="A2301">
            <v>1876</v>
          </cell>
          <cell r="B2301">
            <v>1043</v>
          </cell>
          <cell r="C2301" t="str">
            <v>PPL(h)</v>
          </cell>
          <cell r="D2301">
            <v>39932</v>
          </cell>
          <cell r="E2301">
            <v>39937</v>
          </cell>
          <cell r="F2301" t="str">
            <v>p</v>
          </cell>
          <cell r="G2301">
            <v>30000</v>
          </cell>
          <cell r="H2301">
            <v>177.25800000000001</v>
          </cell>
          <cell r="I2301">
            <v>5317740</v>
          </cell>
          <cell r="J2301">
            <v>1063.548</v>
          </cell>
          <cell r="K2301">
            <v>5318803.5480000004</v>
          </cell>
          <cell r="L2301">
            <v>0.15</v>
          </cell>
          <cell r="M2301">
            <v>4500</v>
          </cell>
          <cell r="N2301">
            <v>177.4434516</v>
          </cell>
          <cell r="O2301">
            <v>5323303.5480000004</v>
          </cell>
          <cell r="P2301">
            <v>5323303.5480000004</v>
          </cell>
          <cell r="Q2301">
            <v>0</v>
          </cell>
          <cell r="R2301" t="str">
            <v>finex</v>
          </cell>
          <cell r="S2301" t="str">
            <v>APRIL'09</v>
          </cell>
        </row>
        <row r="2302">
          <cell r="A2302">
            <v>1877</v>
          </cell>
          <cell r="B2302">
            <v>1052</v>
          </cell>
          <cell r="C2302" t="str">
            <v>PPL(h)</v>
          </cell>
          <cell r="D2302">
            <v>39932</v>
          </cell>
          <cell r="E2302">
            <v>39937</v>
          </cell>
          <cell r="F2302" t="str">
            <v>s</v>
          </cell>
          <cell r="G2302">
            <v>-15000</v>
          </cell>
          <cell r="H2302">
            <v>179</v>
          </cell>
          <cell r="I2302">
            <v>-2685000</v>
          </cell>
          <cell r="J2302">
            <v>0</v>
          </cell>
          <cell r="K2302">
            <v>-2685000</v>
          </cell>
          <cell r="L2302">
            <v>0</v>
          </cell>
          <cell r="M2302">
            <v>0</v>
          </cell>
          <cell r="N2302">
            <v>179</v>
          </cell>
          <cell r="O2302">
            <v>-2685000</v>
          </cell>
          <cell r="P2302">
            <v>-2711400</v>
          </cell>
          <cell r="Q2302">
            <v>-26400</v>
          </cell>
          <cell r="R2302" t="str">
            <v>finex</v>
          </cell>
          <cell r="S2302" t="str">
            <v>APRIL'09</v>
          </cell>
        </row>
        <row r="2303">
          <cell r="A2303">
            <v>1878</v>
          </cell>
          <cell r="B2303">
            <v>1051</v>
          </cell>
          <cell r="C2303" t="str">
            <v>POL(H)</v>
          </cell>
          <cell r="D2303">
            <v>39932</v>
          </cell>
          <cell r="E2303">
            <v>39937</v>
          </cell>
          <cell r="F2303" t="str">
            <v>p</v>
          </cell>
          <cell r="G2303">
            <v>10000</v>
          </cell>
          <cell r="H2303">
            <v>148</v>
          </cell>
          <cell r="I2303">
            <v>1480000</v>
          </cell>
          <cell r="J2303">
            <v>296</v>
          </cell>
          <cell r="K2303">
            <v>1480296</v>
          </cell>
          <cell r="L2303">
            <v>0</v>
          </cell>
          <cell r="M2303">
            <v>0</v>
          </cell>
          <cell r="N2303">
            <v>148.02959999999999</v>
          </cell>
          <cell r="O2303">
            <v>1480296</v>
          </cell>
          <cell r="P2303">
            <v>1480296</v>
          </cell>
          <cell r="Q2303">
            <v>0</v>
          </cell>
          <cell r="R2303" t="str">
            <v>TAURUS</v>
          </cell>
          <cell r="S2303" t="str">
            <v>APRIL'09</v>
          </cell>
        </row>
        <row r="2304">
          <cell r="A2304">
            <v>1879</v>
          </cell>
          <cell r="B2304">
            <v>1050</v>
          </cell>
          <cell r="C2304" t="str">
            <v>pol(H)</v>
          </cell>
          <cell r="D2304">
            <v>39932</v>
          </cell>
          <cell r="E2304">
            <v>39937</v>
          </cell>
          <cell r="F2304" t="str">
            <v>s</v>
          </cell>
          <cell r="G2304">
            <v>-10000</v>
          </cell>
          <cell r="H2304">
            <v>150</v>
          </cell>
          <cell r="I2304">
            <v>-1500000</v>
          </cell>
          <cell r="J2304">
            <v>0</v>
          </cell>
          <cell r="K2304">
            <v>-1500000</v>
          </cell>
          <cell r="L2304">
            <v>0.15</v>
          </cell>
          <cell r="M2304">
            <v>1500</v>
          </cell>
          <cell r="N2304">
            <v>149.85</v>
          </cell>
          <cell r="O2304">
            <v>-1498500</v>
          </cell>
          <cell r="P2304">
            <v>-1736023</v>
          </cell>
          <cell r="Q2304">
            <v>-236023</v>
          </cell>
          <cell r="R2304" t="str">
            <v>TAURUS</v>
          </cell>
          <cell r="S2304" t="str">
            <v>APRIL'09</v>
          </cell>
        </row>
        <row r="2305">
          <cell r="A2305">
            <v>1880</v>
          </cell>
          <cell r="B2305">
            <v>1044</v>
          </cell>
          <cell r="C2305" t="str">
            <v>ffbl(H)</v>
          </cell>
          <cell r="D2305">
            <v>39932</v>
          </cell>
          <cell r="E2305">
            <v>39937</v>
          </cell>
          <cell r="F2305" t="str">
            <v>s</v>
          </cell>
          <cell r="G2305">
            <v>-150000</v>
          </cell>
          <cell r="H2305">
            <v>18.366666666666667</v>
          </cell>
          <cell r="I2305">
            <v>-2755000</v>
          </cell>
          <cell r="J2305">
            <v>0</v>
          </cell>
          <cell r="K2305">
            <v>-2755000</v>
          </cell>
          <cell r="L2305">
            <v>0.05</v>
          </cell>
          <cell r="M2305">
            <v>7500</v>
          </cell>
          <cell r="N2305">
            <v>18.316666666666666</v>
          </cell>
          <cell r="O2305">
            <v>-2747500</v>
          </cell>
          <cell r="P2305">
            <v>-2603159.9999999995</v>
          </cell>
          <cell r="Q2305">
            <v>151840.00000000047</v>
          </cell>
          <cell r="R2305" t="str">
            <v>finex</v>
          </cell>
          <cell r="S2305" t="str">
            <v>APRIL'09</v>
          </cell>
        </row>
        <row r="2306">
          <cell r="A2306">
            <v>1881</v>
          </cell>
          <cell r="B2306">
            <v>1046</v>
          </cell>
          <cell r="C2306" t="str">
            <v>ffc(H)</v>
          </cell>
          <cell r="D2306">
            <v>39932</v>
          </cell>
          <cell r="E2306">
            <v>39937</v>
          </cell>
          <cell r="F2306" t="str">
            <v>p</v>
          </cell>
          <cell r="G2306">
            <v>52500</v>
          </cell>
          <cell r="H2306">
            <v>99.715961904761912</v>
          </cell>
          <cell r="I2306">
            <v>5235088</v>
          </cell>
          <cell r="J2306">
            <v>1047.0176000000001</v>
          </cell>
          <cell r="K2306">
            <v>5236135.0175999999</v>
          </cell>
          <cell r="M2306">
            <v>6265</v>
          </cell>
          <cell r="N2306">
            <v>99.855238430476192</v>
          </cell>
          <cell r="O2306">
            <v>5242400.0175999999</v>
          </cell>
          <cell r="P2306">
            <v>5242400.0175999999</v>
          </cell>
          <cell r="Q2306">
            <v>0</v>
          </cell>
          <cell r="R2306" t="str">
            <v>finex</v>
          </cell>
          <cell r="S2306" t="str">
            <v>APRIL'09</v>
          </cell>
        </row>
        <row r="2307">
          <cell r="A2307">
            <v>1882</v>
          </cell>
          <cell r="B2307">
            <v>1042</v>
          </cell>
          <cell r="C2307" t="str">
            <v>nbp(H)</v>
          </cell>
          <cell r="D2307">
            <v>39932</v>
          </cell>
          <cell r="E2307">
            <v>39937</v>
          </cell>
          <cell r="F2307" t="str">
            <v>p</v>
          </cell>
          <cell r="G2307">
            <v>45000</v>
          </cell>
          <cell r="H2307">
            <v>77.220444444444439</v>
          </cell>
          <cell r="I2307">
            <v>3474920</v>
          </cell>
          <cell r="J2307">
            <v>694.98400000000004</v>
          </cell>
          <cell r="K2307">
            <v>3475614.9840000002</v>
          </cell>
          <cell r="L2307">
            <v>0.1</v>
          </cell>
          <cell r="M2307">
            <v>4500</v>
          </cell>
          <cell r="N2307">
            <v>77.335888533333332</v>
          </cell>
          <cell r="O2307">
            <v>3480114.9840000002</v>
          </cell>
          <cell r="P2307">
            <v>3480114.9840000002</v>
          </cell>
          <cell r="Q2307">
            <v>0</v>
          </cell>
          <cell r="R2307" t="str">
            <v>finex</v>
          </cell>
          <cell r="S2307" t="str">
            <v>APRIL'09</v>
          </cell>
        </row>
        <row r="2308">
          <cell r="A2308">
            <v>1883</v>
          </cell>
          <cell r="B2308">
            <v>1045</v>
          </cell>
          <cell r="C2308" t="str">
            <v>nbp(H)</v>
          </cell>
          <cell r="D2308">
            <v>39932</v>
          </cell>
          <cell r="E2308">
            <v>39937</v>
          </cell>
          <cell r="F2308" t="str">
            <v>s</v>
          </cell>
          <cell r="G2308">
            <v>-50000</v>
          </cell>
          <cell r="H2308">
            <v>78.75</v>
          </cell>
          <cell r="I2308">
            <v>-3937500</v>
          </cell>
          <cell r="J2308">
            <v>0</v>
          </cell>
          <cell r="K2308">
            <v>-3937500</v>
          </cell>
          <cell r="L2308">
            <v>0.1</v>
          </cell>
          <cell r="M2308">
            <v>500</v>
          </cell>
          <cell r="N2308">
            <v>78.739999999999995</v>
          </cell>
          <cell r="O2308">
            <v>-3937000</v>
          </cell>
          <cell r="P2308">
            <v>-3942840</v>
          </cell>
          <cell r="Q2308">
            <v>-5340</v>
          </cell>
          <cell r="R2308" t="str">
            <v>finex</v>
          </cell>
          <cell r="S2308" t="str">
            <v>APRIL'09</v>
          </cell>
        </row>
        <row r="2309">
          <cell r="A2309">
            <v>1884</v>
          </cell>
          <cell r="B2309">
            <v>1047</v>
          </cell>
          <cell r="C2309" t="str">
            <v>DGKC(H)</v>
          </cell>
          <cell r="D2309">
            <v>39932</v>
          </cell>
          <cell r="E2309">
            <v>39937</v>
          </cell>
          <cell r="F2309" t="str">
            <v>p</v>
          </cell>
          <cell r="G2309">
            <v>100000</v>
          </cell>
          <cell r="H2309">
            <v>24.999870000000001</v>
          </cell>
          <cell r="I2309">
            <v>2499987</v>
          </cell>
          <cell r="J2309">
            <v>499.99740000000003</v>
          </cell>
          <cell r="K2309">
            <v>2500486.9974000002</v>
          </cell>
          <cell r="L2309">
            <v>0.05</v>
          </cell>
          <cell r="M2309">
            <v>5000</v>
          </cell>
          <cell r="N2309">
            <v>25.054869974000002</v>
          </cell>
          <cell r="O2309">
            <v>2505486.9974000002</v>
          </cell>
          <cell r="P2309">
            <v>2505486.9974000002</v>
          </cell>
          <cell r="Q2309">
            <v>0</v>
          </cell>
          <cell r="R2309" t="str">
            <v>FINEX</v>
          </cell>
          <cell r="S2309" t="str">
            <v>APRIL'09</v>
          </cell>
        </row>
        <row r="2310">
          <cell r="A2310">
            <v>1885</v>
          </cell>
          <cell r="B2310">
            <v>1053</v>
          </cell>
          <cell r="C2310" t="str">
            <v>ENGRO(h)</v>
          </cell>
          <cell r="D2310">
            <v>39932</v>
          </cell>
          <cell r="E2310">
            <v>39937</v>
          </cell>
          <cell r="F2310" t="str">
            <v>p</v>
          </cell>
          <cell r="G2310">
            <v>27800</v>
          </cell>
          <cell r="H2310">
            <v>139.50827338129497</v>
          </cell>
          <cell r="I2310">
            <v>3878330</v>
          </cell>
          <cell r="J2310">
            <v>775.66600000000005</v>
          </cell>
          <cell r="K2310">
            <v>3879105.6660000002</v>
          </cell>
          <cell r="L2310">
            <v>0.15</v>
          </cell>
          <cell r="M2310">
            <v>4170</v>
          </cell>
          <cell r="N2310">
            <v>139.68617503597122</v>
          </cell>
          <cell r="O2310">
            <v>3883275.6660000002</v>
          </cell>
          <cell r="P2310">
            <v>3883275.6660000002</v>
          </cell>
          <cell r="Q2310">
            <v>0</v>
          </cell>
          <cell r="R2310" t="str">
            <v>FINEX</v>
          </cell>
          <cell r="S2310" t="str">
            <v>APRIL'09</v>
          </cell>
        </row>
        <row r="2311">
          <cell r="A2311">
            <v>1886</v>
          </cell>
          <cell r="B2311">
            <v>1054</v>
          </cell>
          <cell r="C2311" t="str">
            <v>ENGRO(h)</v>
          </cell>
          <cell r="D2311">
            <v>39932</v>
          </cell>
          <cell r="E2311">
            <v>39937</v>
          </cell>
          <cell r="F2311" t="str">
            <v>s</v>
          </cell>
          <cell r="G2311">
            <v>-25000</v>
          </cell>
          <cell r="H2311">
            <v>142</v>
          </cell>
          <cell r="I2311">
            <v>-3550000</v>
          </cell>
          <cell r="J2311">
            <v>0</v>
          </cell>
          <cell r="K2311">
            <v>-3550000</v>
          </cell>
          <cell r="L2311">
            <v>0</v>
          </cell>
          <cell r="M2311">
            <v>0</v>
          </cell>
          <cell r="N2311">
            <v>142</v>
          </cell>
          <cell r="O2311">
            <v>-3550000</v>
          </cell>
          <cell r="P2311">
            <v>-3603277.5</v>
          </cell>
          <cell r="Q2311">
            <v>-53277.5</v>
          </cell>
          <cell r="R2311" t="str">
            <v>finex</v>
          </cell>
          <cell r="S2311" t="str">
            <v>APRIL'09</v>
          </cell>
        </row>
        <row r="2312">
          <cell r="A2312">
            <v>1887</v>
          </cell>
          <cell r="B2312">
            <v>1062</v>
          </cell>
          <cell r="C2312" t="str">
            <v>FFBL(H)</v>
          </cell>
          <cell r="D2312">
            <v>39933</v>
          </cell>
          <cell r="E2312">
            <v>39938</v>
          </cell>
          <cell r="F2312" t="str">
            <v>s</v>
          </cell>
          <cell r="G2312">
            <v>-75000</v>
          </cell>
          <cell r="H2312">
            <v>18.5</v>
          </cell>
          <cell r="I2312">
            <v>-1387500</v>
          </cell>
          <cell r="J2312">
            <v>0</v>
          </cell>
          <cell r="K2312">
            <v>-1387500</v>
          </cell>
          <cell r="L2312">
            <v>0.05</v>
          </cell>
          <cell r="M2312">
            <v>3750</v>
          </cell>
          <cell r="N2312">
            <v>18.45</v>
          </cell>
          <cell r="O2312">
            <v>-1383750</v>
          </cell>
          <cell r="P2312">
            <v>-1301579.9999999998</v>
          </cell>
          <cell r="Q2312">
            <v>85920.000000000233</v>
          </cell>
          <cell r="R2312" t="str">
            <v>FSL</v>
          </cell>
          <cell r="S2312" t="str">
            <v>APRIL'09</v>
          </cell>
          <cell r="U2312" t="str">
            <v>Copied all Transactions from DTN 894 Aug 08</v>
          </cell>
        </row>
      </sheetData>
      <sheetData sheetId="9" refreshError="1"/>
      <sheetData sheetId="10" refreshError="1"/>
      <sheetData sheetId="11" refreshError="1"/>
      <sheetData sheetId="12" refreshError="1"/>
      <sheetData sheetId="13"/>
      <sheetData sheetId="14">
        <row r="156">
          <cell r="A156" t="str">
            <v>PPF</v>
          </cell>
        </row>
      </sheetData>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sheetName val="Sheet1"/>
      <sheetName val="acct"/>
      <sheetName val="Dep"/>
      <sheetName val="28"/>
      <sheetName val="BS DEC02"/>
      <sheetName val="PL DEC02"/>
      <sheetName val="notes DEC02"/>
      <sheetName val="pl NOTES"/>
      <sheetName val="Sheet4"/>
      <sheetName val="Tables"/>
      <sheetName val="Rating"/>
      <sheetName val="Investments"/>
      <sheetName val="MAY 1240001"/>
      <sheetName val="BS_final"/>
      <sheetName val="BS_DEC02"/>
      <sheetName val="PL_DEC02"/>
      <sheetName val="notes_DEC02"/>
      <sheetName val="pl_NOTES"/>
      <sheetName val="BS_final1"/>
      <sheetName val="BS_DEC021"/>
      <sheetName val="PL_DEC021"/>
      <sheetName val="notes_DEC021"/>
      <sheetName val="pl_NOTES1"/>
      <sheetName val="BS_final2"/>
      <sheetName val="BS_DEC022"/>
      <sheetName val="PL_DEC022"/>
      <sheetName val="notes_DEC022"/>
      <sheetName val="pl_NOTES2"/>
      <sheetName val="MAY_1240001"/>
      <sheetName val="Disclosure"/>
      <sheetName val="statacc"/>
      <sheetName val="BS_final3"/>
      <sheetName val="BS_DEC023"/>
      <sheetName val="PL_DEC023"/>
      <sheetName val="notes_DEC023"/>
      <sheetName val="pl_NOTES3"/>
      <sheetName val="MAY_12400011"/>
      <sheetName val="Consolidated"/>
      <sheetName val="DATA"/>
      <sheetName val="Note 13.1 &amp; 13.2"/>
      <sheetName val="JSCL TB"/>
      <sheetName val="Note-14"/>
      <sheetName val="ProfitProv"/>
      <sheetName val="SHF_1026_EXP"/>
      <sheetName val="SITE_1001_P_L"/>
      <sheetName val="CLM_1012_P_L"/>
      <sheetName val="SHF_1026_P_L"/>
      <sheetName val="KRG_1002_P_L"/>
      <sheetName val="CliftonMain_1003_P_L"/>
      <sheetName val="KSE_1010_P_L"/>
      <sheetName val="JODIA_1011_P_L"/>
      <sheetName val="JODIA_1011_EXP"/>
      <sheetName val="CLM_1012_EXP"/>
      <sheetName val="SITE_1001_EXP"/>
      <sheetName val="KRG_1002_EXP"/>
      <sheetName val="CliftonMain_1003_EXP"/>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Corporate"/>
      <sheetName val="Middle Market"/>
      <sheetName val="SME"/>
      <sheetName val="Bill"/>
      <sheetName val="READING"/>
      <sheetName val="Sheet6"/>
      <sheetName val="New A-Rept"/>
      <sheetName val="BVPS"/>
      <sheetName val="Cap_Empl"/>
      <sheetName val="EBITDA"/>
      <sheetName val="EV"/>
      <sheetName val="Gross_Yield"/>
      <sheetName val="Start &amp;_EPS"/>
      <sheetName val="Net_Debt"/>
      <sheetName val="PE"/>
      <sheetName val="Recomm"/>
      <sheetName val="A"/>
      <sheetName val="Scoping"/>
      <sheetName val="Sheet3"/>
      <sheetName val="Furniture"/>
      <sheetName val="Sheet2"/>
      <sheetName val="NORMAL"/>
      <sheetName val="bs&amp;Pl"/>
      <sheetName val="admin cross"/>
      <sheetName val="Manu Crss"/>
      <sheetName val="Requirements"/>
      <sheetName val="Storage"/>
      <sheetName val="Financial"/>
      <sheetName val="working"/>
      <sheetName val="Deposit"/>
      <sheetName val="BS"/>
      <sheetName val="dep on disposals"/>
      <sheetName val="Links"/>
      <sheetName val="BS_final4"/>
      <sheetName val="BS_DEC024"/>
      <sheetName val="PL_DEC024"/>
      <sheetName val="notes_DEC024"/>
      <sheetName val="pl_NOTES4"/>
      <sheetName val="MAY_12400012"/>
      <sheetName val="JSCL_TB"/>
      <sheetName val="Note_13_1_&amp;_13_2"/>
      <sheetName val="plan. analytical"/>
      <sheetName val="Middle_Market"/>
      <sheetName val="Data Sheet - Financials"/>
      <sheetName val="Data Sheet - Others"/>
      <sheetName val="Adj"/>
      <sheetName val="Elim"/>
      <sheetName val="DS_details"/>
      <sheetName val="Code"/>
      <sheetName val="BS2"/>
      <sheetName val="BS1"/>
      <sheetName val="Abu Dhabi"/>
      <sheetName val="lp"/>
      <sheetName val="Actual"/>
      <sheetName val="Budget"/>
      <sheetName val="List"/>
      <sheetName val="PrevYear"/>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sheetData sheetId="34"/>
      <sheetData sheetId="35"/>
      <sheetData sheetId="36"/>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otes4-8.2"/>
      <sheetName val="Note1-3"/>
      <sheetName val="Stat-Equity"/>
      <sheetName val="DirRep"/>
      <sheetName val="CashFlow"/>
      <sheetName val="Balancesheet"/>
      <sheetName val="last qrt2001"/>
      <sheetName val="Profit&amp;Loss"/>
      <sheetName val="last qrt2000"/>
      <sheetName val="Sheet1"/>
      <sheetName val="62"/>
      <sheetName val="Notes4-8_2"/>
      <sheetName val="last_qrt2001"/>
      <sheetName val="last_qrt2000"/>
      <sheetName val="Sheet1_"/>
      <sheetName val="Note6-8_2"/>
      <sheetName val="Notes35-36"/>
      <sheetName val="A"/>
      <sheetName val="Consolidated"/>
      <sheetName val="Assets"/>
      <sheetName val="BS-JPN"/>
      <sheetName val="BK"/>
      <sheetName val="Cash_Flow__HOH"/>
      <sheetName val="CIB2"/>
      <sheetName val="NOSTRO12"/>
      <sheetName val="INC-EXP"/>
      <sheetName val="Parameters"/>
      <sheetName val="Summary"/>
      <sheetName val="RC-0997"/>
      <sheetName val="Sheet4"/>
      <sheetName val="new_sum"/>
      <sheetName val="Investments"/>
      <sheetName val="fx_130"/>
      <sheetName val="Lead"/>
      <sheetName val="blot"/>
      <sheetName val="FIB-TFC"/>
      <sheetName val="Currency"/>
      <sheetName val="CP_STATytd"/>
      <sheetName val="Rentals-SAM_KHI"/>
      <sheetName val="Letter"/>
      <sheetName val="Premier"/>
      <sheetName val="Dep_Allocation"/>
      <sheetName val="A-C_CODE_&amp;_NAME"/>
      <sheetName val="WIP-YRN"/>
      <sheetName val="Macro1"/>
      <sheetName val="SAN"/>
      <sheetName val="DISB"/>
      <sheetName val="Goodwill"/>
      <sheetName val="Min.Tax"/>
      <sheetName val="Current Tax"/>
      <sheetName val="Historical Losses (2)"/>
      <sheetName val="Data Validation List"/>
      <sheetName val="Credit Review"/>
      <sheetName val="Lists"/>
      <sheetName val="TRAN"/>
      <sheetName val="Notes4-8_21"/>
      <sheetName val="last_qrt20011"/>
      <sheetName val="last_qrt20001"/>
      <sheetName val="Data_Validation_List"/>
      <sheetName val="Min_Tax"/>
      <sheetName val="Current_Tax"/>
      <sheetName val="Historical_Losses_(2)"/>
      <sheetName val="Sheet3"/>
      <sheetName val="1st QuarterAccounts"/>
      <sheetName val=""/>
      <sheetName val="Disposals"/>
      <sheetName val="Link with Kibor"/>
      <sheetName val="Link with Advances"/>
      <sheetName val="EMOF Portfolio"/>
      <sheetName val="P &amp; L"/>
      <sheetName val="Notes4-8_22"/>
      <sheetName val="last_qrt20012"/>
      <sheetName val="last_qrt20002"/>
      <sheetName val="Data_Validation_List1"/>
      <sheetName val="Min_Tax1"/>
      <sheetName val="Current_Tax1"/>
      <sheetName val="Historical_Losses_(2)1"/>
      <sheetName val="Credit_Review"/>
      <sheetName val="1st_QuarterAccounts"/>
      <sheetName val="CLV assumptions"/>
      <sheetName val="Custom_LLR"/>
      <sheetName val="LLR"/>
      <sheetName val="CWS1"/>
      <sheetName val="CWSSUM1"/>
      <sheetName val="TKT"/>
      <sheetName val="TKTSUM"/>
      <sheetName val="Sheet2"/>
      <sheetName val="CF wrking"/>
      <sheetName val="Grouping"/>
      <sheetName val="(E-1)-Lead Sheet"/>
      <sheetName val="Cash Flow  HOH"/>
      <sheetName val=" Travel Club"/>
      <sheetName val="Child"/>
      <sheetName val="DATA"/>
      <sheetName val="(A-1)-Lead Sheet"/>
      <sheetName val="acct"/>
      <sheetName val="1st%20QuarterAccounts"/>
      <sheetName val="Bank Data"/>
      <sheetName val="AL905"/>
      <sheetName val="Code"/>
      <sheetName val="Holidays"/>
      <sheetName val="Old Code"/>
      <sheetName val="TBPRICE"/>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M"/>
      <sheetName val="DALY"/>
      <sheetName val="O-N"/>
      <sheetName val="F-HL"/>
      <sheetName val="F-RR"/>
      <sheetName val="F-REP"/>
      <sheetName val="T-HL"/>
      <sheetName val="T.REP"/>
      <sheetName val="T.RR"/>
      <sheetName val="P-HL"/>
      <sheetName val="P-RR"/>
      <sheetName val="P-REP"/>
      <sheetName val="TFC-H"/>
      <sheetName val="TFC-RR"/>
      <sheetName val="NIT"/>
      <sheetName val="COI"/>
      <sheetName val="SHR"/>
      <sheetName val="SHR-RR"/>
      <sheetName val="TENOR"/>
      <sheetName val="SUM"/>
      <sheetName val="SUM1"/>
      <sheetName val="SHAMS"/>
      <sheetName val="BR"/>
      <sheetName val="AMOR"/>
      <sheetName val="MTM"/>
      <sheetName val="AVA"/>
      <sheetName val="KH-32"/>
      <sheetName val="PREV"/>
      <sheetName val="HO"/>
      <sheetName val="ACCT"/>
      <sheetName val="ANA"/>
      <sheetName val="IN-EX"/>
      <sheetName val="TBPRICE"/>
      <sheetName val="BK"/>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Sheet2"/>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A"/>
      <sheetName val="Adj"/>
      <sheetName val="Elim"/>
      <sheetName val="Balance_Sheet2"/>
      <sheetName val="BSCOMBINED_2"/>
      <sheetName val="Note_1-7-A2"/>
      <sheetName val="Balance_Sheet-A2"/>
      <sheetName val="Cash_flow-A2"/>
      <sheetName val="Changes_in_equity-A2"/>
      <sheetName val="Note_1-72"/>
      <sheetName val="Note_8-112"/>
      <sheetName val="Note_8-11-A2"/>
      <sheetName val="Note_12-152"/>
      <sheetName val="Note_12-15-A2"/>
      <sheetName val="Note16-20_(2)2"/>
      <sheetName val="Note_21_-_232"/>
      <sheetName val="Note_10-10_12"/>
      <sheetName val="Note_10_2-10_72"/>
      <sheetName val="Note_11_-_12_12"/>
      <sheetName val="Note_16_2-182"/>
      <sheetName val="Note_22-232"/>
      <sheetName val="Note_28_1-302"/>
      <sheetName val="Note_37-382"/>
      <sheetName val="Note_24-A2"/>
      <sheetName val="Note_242"/>
      <sheetName val="Note_252"/>
      <sheetName val="Note_25-A2"/>
      <sheetName val="Note_26_2"/>
      <sheetName val="Note_26-A2"/>
      <sheetName val="Note_272"/>
      <sheetName val="Note_282"/>
      <sheetName val="Note_28-A2"/>
      <sheetName val="Note_29-302"/>
      <sheetName val="Note_42_2-442"/>
      <sheetName val="December_06"/>
      <sheetName val="November_06"/>
      <sheetName val="Implied_Rate"/>
      <sheetName val="O_Profit(aferalloc)"/>
      <sheetName val="A-C_CODE_&amp;_NAME"/>
      <sheetName val="acct"/>
      <sheetName val="RATES"/>
      <sheetName val="BK"/>
      <sheetName val="BR"/>
      <sheetName val="Note-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MIS"/>
      <sheetName val="SEGMENTWISE"/>
      <sheetName val="Sales Plan"/>
      <sheetName val="Variantwise "/>
      <sheetName val="PNL Detail"/>
      <sheetName val="AdminSelling"/>
      <sheetName val="BSHEET MIS"/>
      <sheetName val="Index"/>
      <sheetName val="Sheet1"/>
      <sheetName val="ProfitProv"/>
      <sheetName val="BS-JPN"/>
      <sheetName val="WPPF"/>
      <sheetName val="P&amp;L-Jpn"/>
      <sheetName val="P&amp;L-BOD"/>
      <sheetName val="P&amp;L-STATUTORY "/>
      <sheetName val="P&amp;L-Quarter"/>
      <sheetName val="BSHEET-QTR"/>
      <sheetName val="BSHEET-STATUTORY"/>
      <sheetName val="BSHEET-BOD"/>
      <sheetName val="Cashflow"/>
      <sheetName val="CASHFLOWWorking"/>
      <sheetName val="SCE"/>
      <sheetName val="Tax"/>
      <sheetName val="STOCK"/>
      <sheetName val="Trade Debts"/>
      <sheetName val="Loanadv."/>
      <sheetName val="Other Rec"/>
      <sheetName val="ADV-FM-CSTMRS"/>
      <sheetName val="CREDITORS"/>
      <sheetName val="OTHERLIAB"/>
      <sheetName val="Bank-June 02"/>
      <sheetName val="RESERVES"/>
      <sheetName val="Sales_Plan"/>
      <sheetName val="Variantwise_"/>
      <sheetName val="PNL_Detail"/>
      <sheetName val="BSHEET_MIS"/>
      <sheetName val="P&amp;L-STATUTORY_"/>
      <sheetName val="Trade_Debts"/>
      <sheetName val="Loanadv_"/>
      <sheetName val="Other_Rec"/>
      <sheetName val="Bank-June_02"/>
      <sheetName val="34-38.2"/>
      <sheetName val="Break-up"/>
      <sheetName val="Sales_Plan1"/>
      <sheetName val="Variantwise_1"/>
      <sheetName val="PNL_Detail1"/>
      <sheetName val="BSHEET_MIS1"/>
      <sheetName val="P&amp;L-STATUTORY_1"/>
      <sheetName val="Trade_Debts1"/>
      <sheetName val="Loanadv_1"/>
      <sheetName val="Other_Rec1"/>
      <sheetName val="Bank-June_021"/>
      <sheetName val="MIS-Sep-02-B"/>
      <sheetName val="income~W.O.BMR"/>
      <sheetName val="CARs' 99 Summary Info. (B&amp;A)"/>
      <sheetName val="acct"/>
      <sheetName val="ParamData"/>
      <sheetName val="34-38_2"/>
      <sheetName val="2000 Variables"/>
      <sheetName val="Labuan"/>
      <sheetName val="U120 - SCGB Greece"/>
      <sheetName val="U076 - Macau"/>
      <sheetName val="U077 - China"/>
      <sheetName val="U092 - MESA"/>
      <sheetName val="U151 - Brunei"/>
      <sheetName val="U303 - Malaysia"/>
      <sheetName val="U173 - SCGB Sri Lanka"/>
      <sheetName val="U167 - SCGB India"/>
      <sheetName val="U172 - SCGB UAE"/>
      <sheetName val="U176 - SCGB Pakistan"/>
      <sheetName val="U174 - SCGB Jordan"/>
      <sheetName val="U369 - ANZ"/>
      <sheetName val="U175 - SCGB Banglades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sheetName val="IS"/>
      <sheetName val="Dist. Stat."/>
      <sheetName val="CF"/>
      <sheetName val="Cash flow working AFF"/>
      <sheetName val="Lead"/>
      <sheetName val="Equity"/>
      <sheetName val="equity total"/>
      <sheetName val="1-4"/>
      <sheetName val="TBILL"/>
      <sheetName val="AFS"/>
      <sheetName val="4.5-5.1"/>
      <sheetName val="PSAF"/>
      <sheetName val="GROUPING"/>
      <sheetName val="Links"/>
    </sheetNames>
    <sheetDataSet>
      <sheetData sheetId="0" refreshError="1"/>
      <sheetData sheetId="1" refreshError="1"/>
      <sheetData sheetId="2" refreshError="1"/>
      <sheetData sheetId="3" refreshError="1"/>
      <sheetData sheetId="4" refreshError="1"/>
      <sheetData sheetId="5" refreshError="1">
        <row r="2">
          <cell r="F2" t="str">
            <v>Preliminary</v>
          </cell>
          <cell r="H2" t="str">
            <v>AJE</v>
          </cell>
          <cell r="I2" t="str">
            <v>Adjusted</v>
          </cell>
          <cell r="J2" t="str">
            <v>RJE</v>
          </cell>
          <cell r="K2" t="str">
            <v>Final</v>
          </cell>
          <cell r="M2" t="str">
            <v>PY1</v>
          </cell>
          <cell r="N2">
            <v>0</v>
          </cell>
          <cell r="O2">
            <v>0</v>
          </cell>
        </row>
        <row r="4">
          <cell r="F4">
            <v>18</v>
          </cell>
          <cell r="H4">
            <v>0</v>
          </cell>
          <cell r="I4">
            <v>18</v>
          </cell>
          <cell r="J4">
            <v>0</v>
          </cell>
          <cell r="K4">
            <v>18</v>
          </cell>
          <cell r="M4">
            <v>0</v>
          </cell>
        </row>
        <row r="5">
          <cell r="F5">
            <v>3</v>
          </cell>
          <cell r="H5">
            <v>0</v>
          </cell>
          <cell r="I5">
            <v>3</v>
          </cell>
          <cell r="J5">
            <v>0</v>
          </cell>
          <cell r="K5">
            <v>3</v>
          </cell>
          <cell r="M5">
            <v>0</v>
          </cell>
        </row>
        <row r="6">
          <cell r="F6">
            <v>26</v>
          </cell>
          <cell r="H6">
            <v>0</v>
          </cell>
          <cell r="I6">
            <v>26</v>
          </cell>
          <cell r="J6">
            <v>0</v>
          </cell>
          <cell r="K6">
            <v>26</v>
          </cell>
          <cell r="M6">
            <v>26</v>
          </cell>
        </row>
        <row r="7">
          <cell r="F7">
            <v>70</v>
          </cell>
          <cell r="H7">
            <v>0</v>
          </cell>
          <cell r="I7">
            <v>70</v>
          </cell>
          <cell r="J7">
            <v>0</v>
          </cell>
          <cell r="K7">
            <v>70</v>
          </cell>
          <cell r="M7">
            <v>69</v>
          </cell>
        </row>
        <row r="8">
          <cell r="F8">
            <v>5</v>
          </cell>
          <cell r="H8">
            <v>0</v>
          </cell>
          <cell r="I8">
            <v>5</v>
          </cell>
          <cell r="J8">
            <v>0</v>
          </cell>
          <cell r="K8">
            <v>5</v>
          </cell>
          <cell r="M8">
            <v>0</v>
          </cell>
        </row>
        <row r="9">
          <cell r="F9">
            <v>37936</v>
          </cell>
          <cell r="H9">
            <v>0</v>
          </cell>
          <cell r="I9">
            <v>37936</v>
          </cell>
          <cell r="J9">
            <v>0</v>
          </cell>
          <cell r="K9">
            <v>37936</v>
          </cell>
          <cell r="M9">
            <v>13751</v>
          </cell>
        </row>
        <row r="10">
          <cell r="F10">
            <v>10</v>
          </cell>
          <cell r="H10">
            <v>0</v>
          </cell>
          <cell r="I10">
            <v>10</v>
          </cell>
          <cell r="J10">
            <v>0</v>
          </cell>
          <cell r="K10">
            <v>10</v>
          </cell>
          <cell r="M10">
            <v>0</v>
          </cell>
        </row>
        <row r="11">
          <cell r="F11">
            <v>11</v>
          </cell>
          <cell r="H11">
            <v>0</v>
          </cell>
          <cell r="I11">
            <v>11</v>
          </cell>
          <cell r="J11">
            <v>0</v>
          </cell>
          <cell r="K11">
            <v>11</v>
          </cell>
          <cell r="M11">
            <v>0</v>
          </cell>
        </row>
        <row r="12">
          <cell r="F12">
            <v>11</v>
          </cell>
          <cell r="H12">
            <v>0</v>
          </cell>
          <cell r="I12">
            <v>11</v>
          </cell>
          <cell r="J12">
            <v>0</v>
          </cell>
          <cell r="K12">
            <v>11</v>
          </cell>
          <cell r="M12">
            <v>0</v>
          </cell>
        </row>
        <row r="13">
          <cell r="F13">
            <v>14</v>
          </cell>
          <cell r="H13">
            <v>0</v>
          </cell>
          <cell r="I13">
            <v>14</v>
          </cell>
          <cell r="J13">
            <v>0</v>
          </cell>
          <cell r="K13">
            <v>14</v>
          </cell>
          <cell r="M13">
            <v>15</v>
          </cell>
        </row>
        <row r="14">
          <cell r="F14">
            <v>6651</v>
          </cell>
          <cell r="H14">
            <v>0</v>
          </cell>
          <cell r="I14">
            <v>6651</v>
          </cell>
          <cell r="J14">
            <v>0</v>
          </cell>
          <cell r="K14">
            <v>6651</v>
          </cell>
          <cell r="M14">
            <v>13672</v>
          </cell>
        </row>
        <row r="15">
          <cell r="F15">
            <v>10</v>
          </cell>
          <cell r="H15">
            <v>0</v>
          </cell>
          <cell r="I15">
            <v>10</v>
          </cell>
          <cell r="J15">
            <v>0</v>
          </cell>
          <cell r="K15">
            <v>10</v>
          </cell>
          <cell r="M15">
            <v>0</v>
          </cell>
        </row>
        <row r="16">
          <cell r="F16">
            <v>10</v>
          </cell>
          <cell r="H16">
            <v>0</v>
          </cell>
          <cell r="I16">
            <v>10</v>
          </cell>
          <cell r="J16">
            <v>0</v>
          </cell>
          <cell r="K16">
            <v>10</v>
          </cell>
          <cell r="M16">
            <v>10</v>
          </cell>
        </row>
        <row r="17">
          <cell r="F17">
            <v>10</v>
          </cell>
          <cell r="H17">
            <v>0</v>
          </cell>
          <cell r="I17">
            <v>10</v>
          </cell>
          <cell r="J17">
            <v>0</v>
          </cell>
          <cell r="K17">
            <v>10</v>
          </cell>
          <cell r="M17">
            <v>0</v>
          </cell>
        </row>
        <row r="18">
          <cell r="F18">
            <v>10</v>
          </cell>
          <cell r="H18">
            <v>0</v>
          </cell>
          <cell r="I18">
            <v>10</v>
          </cell>
          <cell r="J18">
            <v>0</v>
          </cell>
          <cell r="K18">
            <v>10</v>
          </cell>
          <cell r="M18">
            <v>10</v>
          </cell>
        </row>
        <row r="19">
          <cell r="F19">
            <v>204</v>
          </cell>
          <cell r="H19">
            <v>0</v>
          </cell>
          <cell r="I19">
            <v>204</v>
          </cell>
          <cell r="J19">
            <v>0</v>
          </cell>
          <cell r="K19">
            <v>204</v>
          </cell>
          <cell r="M19">
            <v>204</v>
          </cell>
        </row>
        <row r="20">
          <cell r="F20">
            <v>6064</v>
          </cell>
          <cell r="H20">
            <v>0</v>
          </cell>
          <cell r="I20">
            <v>6064</v>
          </cell>
          <cell r="J20">
            <v>0</v>
          </cell>
          <cell r="K20">
            <v>6064</v>
          </cell>
          <cell r="M20">
            <v>6064</v>
          </cell>
        </row>
        <row r="21">
          <cell r="F21">
            <v>1770</v>
          </cell>
          <cell r="H21">
            <v>0</v>
          </cell>
          <cell r="I21">
            <v>1770</v>
          </cell>
          <cell r="J21">
            <v>0</v>
          </cell>
          <cell r="K21">
            <v>1770</v>
          </cell>
          <cell r="M21">
            <v>1770</v>
          </cell>
        </row>
        <row r="22">
          <cell r="F22">
            <v>2172</v>
          </cell>
          <cell r="H22">
            <v>0</v>
          </cell>
          <cell r="I22">
            <v>2172</v>
          </cell>
          <cell r="J22">
            <v>0</v>
          </cell>
          <cell r="K22">
            <v>2172</v>
          </cell>
          <cell r="M22">
            <v>2172</v>
          </cell>
        </row>
        <row r="23">
          <cell r="F23">
            <v>1104</v>
          </cell>
          <cell r="H23">
            <v>0</v>
          </cell>
          <cell r="I23">
            <v>1104</v>
          </cell>
          <cell r="J23">
            <v>0</v>
          </cell>
          <cell r="K23">
            <v>1104</v>
          </cell>
          <cell r="M23">
            <v>1096</v>
          </cell>
        </row>
        <row r="24">
          <cell r="F24">
            <v>56109</v>
          </cell>
          <cell r="H24">
            <v>0</v>
          </cell>
          <cell r="I24">
            <v>56109</v>
          </cell>
          <cell r="J24">
            <v>0</v>
          </cell>
          <cell r="K24">
            <v>56109</v>
          </cell>
          <cell r="M24">
            <v>38859</v>
          </cell>
        </row>
        <row r="26">
          <cell r="F26">
            <v>0</v>
          </cell>
          <cell r="H26">
            <v>0</v>
          </cell>
          <cell r="I26">
            <v>0</v>
          </cell>
          <cell r="J26">
            <v>0</v>
          </cell>
          <cell r="K26">
            <v>0</v>
          </cell>
          <cell r="M26">
            <v>0</v>
          </cell>
        </row>
        <row r="27">
          <cell r="F27">
            <v>0</v>
          </cell>
          <cell r="H27">
            <v>0</v>
          </cell>
          <cell r="I27">
            <v>0</v>
          </cell>
          <cell r="J27">
            <v>0</v>
          </cell>
          <cell r="K27">
            <v>0</v>
          </cell>
          <cell r="M27">
            <v>0</v>
          </cell>
        </row>
        <row r="28">
          <cell r="F28">
            <v>0</v>
          </cell>
          <cell r="H28">
            <v>0</v>
          </cell>
          <cell r="I28">
            <v>0</v>
          </cell>
          <cell r="J28">
            <v>0</v>
          </cell>
          <cell r="K28">
            <v>0</v>
          </cell>
          <cell r="M28">
            <v>0</v>
          </cell>
        </row>
        <row r="29">
          <cell r="F29">
            <v>0</v>
          </cell>
          <cell r="H29">
            <v>0</v>
          </cell>
          <cell r="I29">
            <v>0</v>
          </cell>
          <cell r="J29">
            <v>0</v>
          </cell>
          <cell r="K29">
            <v>0</v>
          </cell>
          <cell r="M29">
            <v>0</v>
          </cell>
        </row>
        <row r="30">
          <cell r="F30">
            <v>0</v>
          </cell>
          <cell r="H30">
            <v>0</v>
          </cell>
          <cell r="I30">
            <v>0</v>
          </cell>
          <cell r="J30">
            <v>0</v>
          </cell>
          <cell r="K30">
            <v>0</v>
          </cell>
          <cell r="M30">
            <v>0</v>
          </cell>
        </row>
        <row r="31">
          <cell r="F31">
            <v>0</v>
          </cell>
          <cell r="H31">
            <v>0</v>
          </cell>
          <cell r="I31">
            <v>0</v>
          </cell>
          <cell r="J31">
            <v>0</v>
          </cell>
          <cell r="K31">
            <v>0</v>
          </cell>
          <cell r="M31">
            <v>0</v>
          </cell>
        </row>
        <row r="32">
          <cell r="F32">
            <v>0</v>
          </cell>
          <cell r="H32">
            <v>0</v>
          </cell>
          <cell r="I32">
            <v>0</v>
          </cell>
          <cell r="J32">
            <v>0</v>
          </cell>
          <cell r="K32">
            <v>0</v>
          </cell>
          <cell r="M32">
            <v>0</v>
          </cell>
        </row>
        <row r="33">
          <cell r="F33">
            <v>0</v>
          </cell>
          <cell r="H33">
            <v>0</v>
          </cell>
          <cell r="I33">
            <v>0</v>
          </cell>
          <cell r="J33">
            <v>0</v>
          </cell>
          <cell r="K33">
            <v>0</v>
          </cell>
          <cell r="M33">
            <v>0</v>
          </cell>
        </row>
        <row r="34">
          <cell r="F34">
            <v>0</v>
          </cell>
          <cell r="H34">
            <v>0</v>
          </cell>
          <cell r="I34">
            <v>0</v>
          </cell>
          <cell r="J34">
            <v>0</v>
          </cell>
          <cell r="K34">
            <v>0</v>
          </cell>
          <cell r="M34">
            <v>0</v>
          </cell>
        </row>
        <row r="35">
          <cell r="F35">
            <v>0</v>
          </cell>
          <cell r="H35">
            <v>0</v>
          </cell>
          <cell r="I35">
            <v>0</v>
          </cell>
          <cell r="J35">
            <v>0</v>
          </cell>
          <cell r="K35">
            <v>0</v>
          </cell>
          <cell r="M35">
            <v>0</v>
          </cell>
        </row>
        <row r="36">
          <cell r="F36">
            <v>-130000</v>
          </cell>
          <cell r="H36">
            <v>0</v>
          </cell>
          <cell r="I36">
            <v>-130000</v>
          </cell>
          <cell r="J36">
            <v>0</v>
          </cell>
          <cell r="K36">
            <v>-130000</v>
          </cell>
          <cell r="M36">
            <v>0</v>
          </cell>
        </row>
        <row r="37">
          <cell r="F37">
            <v>0</v>
          </cell>
          <cell r="H37">
            <v>0</v>
          </cell>
          <cell r="I37">
            <v>0</v>
          </cell>
          <cell r="J37">
            <v>0</v>
          </cell>
          <cell r="K37">
            <v>0</v>
          </cell>
          <cell r="M37">
            <v>0</v>
          </cell>
        </row>
        <row r="38">
          <cell r="F38">
            <v>0</v>
          </cell>
          <cell r="H38">
            <v>0</v>
          </cell>
          <cell r="I38">
            <v>0</v>
          </cell>
          <cell r="J38">
            <v>0</v>
          </cell>
          <cell r="K38">
            <v>0</v>
          </cell>
          <cell r="M38">
            <v>0</v>
          </cell>
        </row>
        <row r="39">
          <cell r="F39">
            <v>0</v>
          </cell>
          <cell r="H39">
            <v>0</v>
          </cell>
          <cell r="I39">
            <v>0</v>
          </cell>
          <cell r="J39">
            <v>0</v>
          </cell>
          <cell r="K39">
            <v>0</v>
          </cell>
          <cell r="M39">
            <v>0</v>
          </cell>
        </row>
        <row r="40">
          <cell r="F40">
            <v>0</v>
          </cell>
          <cell r="H40">
            <v>0</v>
          </cell>
          <cell r="I40">
            <v>0</v>
          </cell>
          <cell r="J40">
            <v>0</v>
          </cell>
          <cell r="K40">
            <v>0</v>
          </cell>
          <cell r="M40">
            <v>0</v>
          </cell>
        </row>
        <row r="41">
          <cell r="F41">
            <v>0</v>
          </cell>
          <cell r="H41">
            <v>0</v>
          </cell>
          <cell r="I41">
            <v>0</v>
          </cell>
          <cell r="J41">
            <v>0</v>
          </cell>
          <cell r="K41">
            <v>0</v>
          </cell>
          <cell r="M41">
            <v>0</v>
          </cell>
        </row>
        <row r="42">
          <cell r="F42">
            <v>0</v>
          </cell>
          <cell r="H42">
            <v>0</v>
          </cell>
          <cell r="I42">
            <v>0</v>
          </cell>
          <cell r="J42">
            <v>0</v>
          </cell>
          <cell r="K42">
            <v>0</v>
          </cell>
          <cell r="M42">
            <v>0</v>
          </cell>
        </row>
        <row r="43">
          <cell r="F43">
            <v>0</v>
          </cell>
          <cell r="H43">
            <v>0</v>
          </cell>
          <cell r="I43">
            <v>0</v>
          </cell>
          <cell r="J43">
            <v>0</v>
          </cell>
          <cell r="K43">
            <v>0</v>
          </cell>
          <cell r="M43">
            <v>0</v>
          </cell>
        </row>
        <row r="44">
          <cell r="F44">
            <v>0</v>
          </cell>
          <cell r="H44">
            <v>0</v>
          </cell>
          <cell r="I44">
            <v>0</v>
          </cell>
          <cell r="J44">
            <v>0</v>
          </cell>
          <cell r="K44">
            <v>0</v>
          </cell>
          <cell r="M44">
            <v>0</v>
          </cell>
        </row>
        <row r="45">
          <cell r="F45">
            <v>0</v>
          </cell>
          <cell r="H45">
            <v>0</v>
          </cell>
          <cell r="I45">
            <v>0</v>
          </cell>
          <cell r="J45">
            <v>0</v>
          </cell>
          <cell r="K45">
            <v>0</v>
          </cell>
          <cell r="M45">
            <v>0</v>
          </cell>
        </row>
        <row r="46">
          <cell r="F46">
            <v>130000</v>
          </cell>
          <cell r="H46">
            <v>0</v>
          </cell>
          <cell r="I46">
            <v>130000</v>
          </cell>
          <cell r="J46">
            <v>0</v>
          </cell>
          <cell r="K46">
            <v>130000</v>
          </cell>
          <cell r="M46">
            <v>0</v>
          </cell>
        </row>
        <row r="47">
          <cell r="F47">
            <v>0</v>
          </cell>
          <cell r="H47">
            <v>0</v>
          </cell>
          <cell r="I47">
            <v>0</v>
          </cell>
          <cell r="J47">
            <v>0</v>
          </cell>
          <cell r="K47">
            <v>0</v>
          </cell>
          <cell r="M47">
            <v>0</v>
          </cell>
        </row>
        <row r="48">
          <cell r="F48">
            <v>0</v>
          </cell>
          <cell r="H48">
            <v>0</v>
          </cell>
          <cell r="I48">
            <v>0</v>
          </cell>
          <cell r="J48">
            <v>0</v>
          </cell>
          <cell r="K48">
            <v>0</v>
          </cell>
          <cell r="M48">
            <v>0</v>
          </cell>
        </row>
        <row r="49">
          <cell r="F49">
            <v>0</v>
          </cell>
          <cell r="H49">
            <v>0</v>
          </cell>
          <cell r="I49">
            <v>0</v>
          </cell>
          <cell r="J49">
            <v>0</v>
          </cell>
          <cell r="K49">
            <v>0</v>
          </cell>
          <cell r="M49">
            <v>0</v>
          </cell>
        </row>
        <row r="50">
          <cell r="F50">
            <v>0</v>
          </cell>
          <cell r="H50">
            <v>0</v>
          </cell>
          <cell r="I50">
            <v>0</v>
          </cell>
          <cell r="J50">
            <v>0</v>
          </cell>
          <cell r="K50">
            <v>0</v>
          </cell>
          <cell r="M50">
            <v>0</v>
          </cell>
        </row>
        <row r="51">
          <cell r="F51">
            <v>0</v>
          </cell>
          <cell r="H51">
            <v>0</v>
          </cell>
          <cell r="I51">
            <v>0</v>
          </cell>
          <cell r="J51">
            <v>0</v>
          </cell>
          <cell r="K51">
            <v>0</v>
          </cell>
          <cell r="M51">
            <v>0</v>
          </cell>
        </row>
        <row r="52">
          <cell r="F52">
            <v>0</v>
          </cell>
          <cell r="H52">
            <v>0</v>
          </cell>
          <cell r="I52">
            <v>0</v>
          </cell>
          <cell r="J52">
            <v>0</v>
          </cell>
          <cell r="K52">
            <v>0</v>
          </cell>
          <cell r="M52">
            <v>0</v>
          </cell>
        </row>
        <row r="53">
          <cell r="F53">
            <v>0</v>
          </cell>
          <cell r="H53">
            <v>0</v>
          </cell>
          <cell r="I53">
            <v>0</v>
          </cell>
          <cell r="J53">
            <v>0</v>
          </cell>
          <cell r="K53">
            <v>0</v>
          </cell>
          <cell r="M53">
            <v>0</v>
          </cell>
        </row>
        <row r="54">
          <cell r="F54">
            <v>0</v>
          </cell>
          <cell r="H54">
            <v>0</v>
          </cell>
          <cell r="I54">
            <v>0</v>
          </cell>
          <cell r="J54">
            <v>0</v>
          </cell>
          <cell r="K54">
            <v>0</v>
          </cell>
          <cell r="M54">
            <v>0</v>
          </cell>
        </row>
        <row r="55">
          <cell r="F55">
            <v>0</v>
          </cell>
          <cell r="H55">
            <v>0</v>
          </cell>
          <cell r="I55">
            <v>0</v>
          </cell>
          <cell r="J55">
            <v>0</v>
          </cell>
          <cell r="K55">
            <v>0</v>
          </cell>
          <cell r="M55">
            <v>0</v>
          </cell>
        </row>
        <row r="56">
          <cell r="F56">
            <v>0</v>
          </cell>
          <cell r="H56">
            <v>0</v>
          </cell>
          <cell r="I56">
            <v>0</v>
          </cell>
          <cell r="J56">
            <v>0</v>
          </cell>
          <cell r="K56">
            <v>0</v>
          </cell>
          <cell r="M56">
            <v>0</v>
          </cell>
        </row>
        <row r="57">
          <cell r="F57">
            <v>0</v>
          </cell>
          <cell r="H57">
            <v>0</v>
          </cell>
          <cell r="I57">
            <v>0</v>
          </cell>
          <cell r="J57">
            <v>0</v>
          </cell>
          <cell r="K57">
            <v>0</v>
          </cell>
          <cell r="M57">
            <v>0</v>
          </cell>
        </row>
        <row r="58">
          <cell r="F58">
            <v>0</v>
          </cell>
          <cell r="H58">
            <v>0</v>
          </cell>
          <cell r="I58">
            <v>0</v>
          </cell>
          <cell r="J58">
            <v>0</v>
          </cell>
          <cell r="K58">
            <v>0</v>
          </cell>
          <cell r="M58">
            <v>0</v>
          </cell>
        </row>
        <row r="59">
          <cell r="F59">
            <v>0</v>
          </cell>
          <cell r="H59">
            <v>0</v>
          </cell>
          <cell r="I59">
            <v>0</v>
          </cell>
          <cell r="J59">
            <v>0</v>
          </cell>
          <cell r="K59">
            <v>0</v>
          </cell>
          <cell r="M59">
            <v>0</v>
          </cell>
        </row>
        <row r="60">
          <cell r="F60">
            <v>0</v>
          </cell>
          <cell r="H60">
            <v>0</v>
          </cell>
          <cell r="I60">
            <v>0</v>
          </cell>
          <cell r="J60">
            <v>0</v>
          </cell>
          <cell r="K60">
            <v>0</v>
          </cell>
          <cell r="M60">
            <v>0</v>
          </cell>
        </row>
        <row r="61">
          <cell r="F61">
            <v>0</v>
          </cell>
          <cell r="H61">
            <v>0</v>
          </cell>
          <cell r="I61">
            <v>0</v>
          </cell>
          <cell r="J61">
            <v>0</v>
          </cell>
          <cell r="K61">
            <v>0</v>
          </cell>
          <cell r="M61">
            <v>0</v>
          </cell>
        </row>
        <row r="62">
          <cell r="F62">
            <v>2046</v>
          </cell>
          <cell r="H62">
            <v>0</v>
          </cell>
          <cell r="I62">
            <v>2046</v>
          </cell>
          <cell r="J62">
            <v>0</v>
          </cell>
          <cell r="K62">
            <v>2046</v>
          </cell>
          <cell r="M62">
            <v>127266</v>
          </cell>
        </row>
        <row r="63">
          <cell r="F63">
            <v>0</v>
          </cell>
          <cell r="H63">
            <v>0</v>
          </cell>
          <cell r="I63">
            <v>0</v>
          </cell>
          <cell r="J63">
            <v>0</v>
          </cell>
          <cell r="K63">
            <v>0</v>
          </cell>
          <cell r="M63">
            <v>0</v>
          </cell>
        </row>
        <row r="64">
          <cell r="F64">
            <v>2046</v>
          </cell>
          <cell r="H64">
            <v>0</v>
          </cell>
          <cell r="I64">
            <v>2046</v>
          </cell>
          <cell r="J64">
            <v>0</v>
          </cell>
          <cell r="K64">
            <v>2046</v>
          </cell>
          <cell r="M64">
            <v>127266</v>
          </cell>
        </row>
        <row r="66">
          <cell r="F66">
            <v>1795896</v>
          </cell>
          <cell r="H66">
            <v>0</v>
          </cell>
          <cell r="I66">
            <v>1795896</v>
          </cell>
          <cell r="J66">
            <v>0</v>
          </cell>
          <cell r="K66">
            <v>1795896</v>
          </cell>
          <cell r="M66">
            <v>1994196</v>
          </cell>
        </row>
        <row r="67">
          <cell r="F67">
            <v>-161741</v>
          </cell>
          <cell r="H67">
            <v>0</v>
          </cell>
          <cell r="I67">
            <v>-161741</v>
          </cell>
          <cell r="J67">
            <v>0</v>
          </cell>
          <cell r="K67">
            <v>-161741</v>
          </cell>
          <cell r="M67">
            <v>-198049</v>
          </cell>
        </row>
        <row r="68">
          <cell r="F68">
            <v>1634155</v>
          </cell>
          <cell r="H68">
            <v>0</v>
          </cell>
          <cell r="I68">
            <v>1634155</v>
          </cell>
          <cell r="J68">
            <v>0</v>
          </cell>
          <cell r="K68">
            <v>1634155</v>
          </cell>
          <cell r="M68">
            <v>1796147</v>
          </cell>
        </row>
        <row r="70">
          <cell r="F70">
            <v>0</v>
          </cell>
          <cell r="H70">
            <v>0</v>
          </cell>
          <cell r="I70">
            <v>0</v>
          </cell>
          <cell r="J70">
            <v>0</v>
          </cell>
          <cell r="K70">
            <v>0</v>
          </cell>
          <cell r="M70">
            <v>0</v>
          </cell>
        </row>
        <row r="71">
          <cell r="F71">
            <v>0</v>
          </cell>
          <cell r="H71">
            <v>0</v>
          </cell>
          <cell r="I71">
            <v>0</v>
          </cell>
          <cell r="J71">
            <v>0</v>
          </cell>
          <cell r="K71">
            <v>0</v>
          </cell>
          <cell r="M71">
            <v>0</v>
          </cell>
        </row>
        <row r="72">
          <cell r="F72">
            <v>0</v>
          </cell>
          <cell r="H72">
            <v>0</v>
          </cell>
          <cell r="I72">
            <v>0</v>
          </cell>
          <cell r="J72">
            <v>0</v>
          </cell>
          <cell r="K72">
            <v>0</v>
          </cell>
          <cell r="M72">
            <v>0</v>
          </cell>
        </row>
        <row r="74">
          <cell r="F74">
            <v>50000</v>
          </cell>
          <cell r="H74">
            <v>0</v>
          </cell>
          <cell r="I74">
            <v>50000</v>
          </cell>
          <cell r="J74">
            <v>0</v>
          </cell>
          <cell r="K74">
            <v>50000</v>
          </cell>
          <cell r="M74">
            <v>50000</v>
          </cell>
        </row>
        <row r="75">
          <cell r="F75">
            <v>-1223</v>
          </cell>
          <cell r="H75">
            <v>0</v>
          </cell>
          <cell r="I75">
            <v>-1223</v>
          </cell>
          <cell r="J75">
            <v>0</v>
          </cell>
          <cell r="K75">
            <v>-1223</v>
          </cell>
          <cell r="M75">
            <v>-1094</v>
          </cell>
        </row>
        <row r="76">
          <cell r="F76">
            <v>-323</v>
          </cell>
          <cell r="H76">
            <v>0</v>
          </cell>
          <cell r="I76">
            <v>-323</v>
          </cell>
          <cell r="J76">
            <v>0</v>
          </cell>
          <cell r="K76">
            <v>-323</v>
          </cell>
          <cell r="M76">
            <v>-337</v>
          </cell>
        </row>
        <row r="77">
          <cell r="F77">
            <v>460000</v>
          </cell>
          <cell r="H77">
            <v>0</v>
          </cell>
          <cell r="I77">
            <v>460000</v>
          </cell>
          <cell r="J77">
            <v>0</v>
          </cell>
          <cell r="K77">
            <v>460000</v>
          </cell>
          <cell r="M77">
            <v>435000</v>
          </cell>
        </row>
        <row r="78">
          <cell r="F78">
            <v>-17758</v>
          </cell>
          <cell r="H78">
            <v>0</v>
          </cell>
          <cell r="I78">
            <v>-17758</v>
          </cell>
          <cell r="J78">
            <v>0</v>
          </cell>
          <cell r="K78">
            <v>-17758</v>
          </cell>
          <cell r="M78">
            <v>-6145</v>
          </cell>
        </row>
        <row r="79">
          <cell r="F79">
            <v>-52</v>
          </cell>
          <cell r="H79">
            <v>0</v>
          </cell>
          <cell r="I79">
            <v>-52</v>
          </cell>
          <cell r="J79">
            <v>0</v>
          </cell>
          <cell r="K79">
            <v>-52</v>
          </cell>
          <cell r="M79">
            <v>-267</v>
          </cell>
        </row>
        <row r="80">
          <cell r="F80">
            <v>490644</v>
          </cell>
          <cell r="H80">
            <v>0</v>
          </cell>
          <cell r="I80">
            <v>490644</v>
          </cell>
          <cell r="J80">
            <v>0</v>
          </cell>
          <cell r="K80">
            <v>490644</v>
          </cell>
          <cell r="M80">
            <v>477157</v>
          </cell>
        </row>
        <row r="82">
          <cell r="F82">
            <v>323292</v>
          </cell>
          <cell r="H82">
            <v>0</v>
          </cell>
          <cell r="I82">
            <v>323292</v>
          </cell>
          <cell r="J82">
            <v>0</v>
          </cell>
          <cell r="K82">
            <v>323292</v>
          </cell>
          <cell r="M82">
            <v>164337</v>
          </cell>
        </row>
        <row r="83">
          <cell r="F83">
            <v>-91068</v>
          </cell>
          <cell r="H83">
            <v>0</v>
          </cell>
          <cell r="I83">
            <v>-91068</v>
          </cell>
          <cell r="J83">
            <v>0</v>
          </cell>
          <cell r="K83">
            <v>-91068</v>
          </cell>
          <cell r="M83">
            <v>-58113</v>
          </cell>
        </row>
        <row r="84">
          <cell r="F84">
            <v>232224</v>
          </cell>
          <cell r="H84">
            <v>0</v>
          </cell>
          <cell r="I84">
            <v>232224</v>
          </cell>
          <cell r="J84">
            <v>0</v>
          </cell>
          <cell r="K84">
            <v>232224</v>
          </cell>
          <cell r="M84">
            <v>106224</v>
          </cell>
        </row>
        <row r="86">
          <cell r="F86">
            <v>0</v>
          </cell>
          <cell r="H86">
            <v>0</v>
          </cell>
          <cell r="I86">
            <v>0</v>
          </cell>
          <cell r="J86">
            <v>0</v>
          </cell>
          <cell r="K86">
            <v>0</v>
          </cell>
          <cell r="M86">
            <v>0</v>
          </cell>
        </row>
        <row r="88">
          <cell r="F88">
            <v>89083</v>
          </cell>
          <cell r="H88">
            <v>0</v>
          </cell>
          <cell r="I88">
            <v>89083</v>
          </cell>
          <cell r="J88">
            <v>0</v>
          </cell>
          <cell r="K88">
            <v>89083</v>
          </cell>
          <cell r="M88">
            <v>0</v>
          </cell>
        </row>
        <row r="89">
          <cell r="F89">
            <v>130000</v>
          </cell>
          <cell r="H89">
            <v>0</v>
          </cell>
          <cell r="I89">
            <v>130000</v>
          </cell>
          <cell r="J89">
            <v>0</v>
          </cell>
          <cell r="K89">
            <v>130000</v>
          </cell>
          <cell r="M89">
            <v>0</v>
          </cell>
        </row>
        <row r="90">
          <cell r="F90">
            <v>219083</v>
          </cell>
          <cell r="H90">
            <v>0</v>
          </cell>
          <cell r="I90">
            <v>219083</v>
          </cell>
          <cell r="J90">
            <v>0</v>
          </cell>
          <cell r="K90">
            <v>219083</v>
          </cell>
          <cell r="M90">
            <v>0</v>
          </cell>
        </row>
        <row r="92">
          <cell r="F92">
            <v>5026</v>
          </cell>
          <cell r="H92">
            <v>0</v>
          </cell>
          <cell r="I92">
            <v>5026</v>
          </cell>
          <cell r="J92">
            <v>0</v>
          </cell>
          <cell r="K92">
            <v>5026</v>
          </cell>
          <cell r="M92">
            <v>0</v>
          </cell>
        </row>
        <row r="93">
          <cell r="F93">
            <v>371</v>
          </cell>
          <cell r="H93">
            <v>0</v>
          </cell>
          <cell r="I93">
            <v>371</v>
          </cell>
          <cell r="J93">
            <v>0</v>
          </cell>
          <cell r="K93">
            <v>371</v>
          </cell>
          <cell r="M93">
            <v>24</v>
          </cell>
        </row>
        <row r="94">
          <cell r="F94">
            <v>352</v>
          </cell>
          <cell r="H94">
            <v>0</v>
          </cell>
          <cell r="I94">
            <v>352</v>
          </cell>
          <cell r="J94">
            <v>0</v>
          </cell>
          <cell r="K94">
            <v>352</v>
          </cell>
          <cell r="M94">
            <v>303</v>
          </cell>
        </row>
        <row r="95">
          <cell r="F95">
            <v>1870</v>
          </cell>
          <cell r="H95">
            <v>0</v>
          </cell>
          <cell r="I95">
            <v>1870</v>
          </cell>
          <cell r="J95">
            <v>0</v>
          </cell>
          <cell r="K95">
            <v>1870</v>
          </cell>
          <cell r="M95">
            <v>1870</v>
          </cell>
        </row>
        <row r="96">
          <cell r="F96">
            <v>2845</v>
          </cell>
          <cell r="H96">
            <v>0</v>
          </cell>
          <cell r="I96">
            <v>2845</v>
          </cell>
          <cell r="J96">
            <v>0</v>
          </cell>
          <cell r="K96">
            <v>2845</v>
          </cell>
          <cell r="M96">
            <v>0</v>
          </cell>
        </row>
        <row r="97">
          <cell r="F97">
            <v>44</v>
          </cell>
          <cell r="H97">
            <v>0</v>
          </cell>
          <cell r="I97">
            <v>44</v>
          </cell>
          <cell r="J97">
            <v>0</v>
          </cell>
          <cell r="K97">
            <v>44</v>
          </cell>
          <cell r="M97">
            <v>0</v>
          </cell>
        </row>
        <row r="98">
          <cell r="F98">
            <v>10508</v>
          </cell>
          <cell r="H98">
            <v>0</v>
          </cell>
          <cell r="I98">
            <v>10508</v>
          </cell>
          <cell r="J98">
            <v>0</v>
          </cell>
          <cell r="K98">
            <v>10508</v>
          </cell>
          <cell r="M98">
            <v>2197</v>
          </cell>
        </row>
        <row r="100">
          <cell r="F100">
            <v>200</v>
          </cell>
          <cell r="H100">
            <v>0</v>
          </cell>
          <cell r="I100">
            <v>200</v>
          </cell>
          <cell r="J100">
            <v>0</v>
          </cell>
          <cell r="K100">
            <v>200</v>
          </cell>
          <cell r="M100">
            <v>200</v>
          </cell>
        </row>
        <row r="101">
          <cell r="F101">
            <v>2625</v>
          </cell>
          <cell r="H101">
            <v>0</v>
          </cell>
          <cell r="I101">
            <v>2625</v>
          </cell>
          <cell r="J101">
            <v>0</v>
          </cell>
          <cell r="K101">
            <v>2625</v>
          </cell>
          <cell r="M101">
            <v>2625</v>
          </cell>
        </row>
        <row r="102">
          <cell r="F102">
            <v>100</v>
          </cell>
          <cell r="H102">
            <v>0</v>
          </cell>
          <cell r="I102">
            <v>100</v>
          </cell>
          <cell r="J102">
            <v>0</v>
          </cell>
          <cell r="K102">
            <v>100</v>
          </cell>
          <cell r="M102">
            <v>100</v>
          </cell>
        </row>
        <row r="103">
          <cell r="F103">
            <v>50</v>
          </cell>
          <cell r="H103">
            <v>0</v>
          </cell>
          <cell r="I103">
            <v>50</v>
          </cell>
          <cell r="J103">
            <v>0</v>
          </cell>
          <cell r="K103">
            <v>50</v>
          </cell>
          <cell r="M103">
            <v>0</v>
          </cell>
        </row>
        <row r="104">
          <cell r="F104">
            <v>45</v>
          </cell>
          <cell r="H104">
            <v>0</v>
          </cell>
          <cell r="I104">
            <v>45</v>
          </cell>
          <cell r="J104">
            <v>0</v>
          </cell>
          <cell r="K104">
            <v>45</v>
          </cell>
          <cell r="M104">
            <v>0</v>
          </cell>
        </row>
        <row r="105">
          <cell r="F105">
            <v>12</v>
          </cell>
          <cell r="H105">
            <v>0</v>
          </cell>
          <cell r="I105">
            <v>12</v>
          </cell>
          <cell r="J105">
            <v>0</v>
          </cell>
          <cell r="K105">
            <v>12</v>
          </cell>
          <cell r="M105">
            <v>0</v>
          </cell>
        </row>
        <row r="106">
          <cell r="F106">
            <v>33</v>
          </cell>
          <cell r="H106">
            <v>0</v>
          </cell>
          <cell r="I106">
            <v>33</v>
          </cell>
          <cell r="J106">
            <v>0</v>
          </cell>
          <cell r="K106">
            <v>33</v>
          </cell>
          <cell r="M106">
            <v>0</v>
          </cell>
        </row>
        <row r="107">
          <cell r="F107">
            <v>171</v>
          </cell>
          <cell r="H107">
            <v>0</v>
          </cell>
          <cell r="I107">
            <v>171</v>
          </cell>
          <cell r="J107">
            <v>0</v>
          </cell>
          <cell r="K107">
            <v>171</v>
          </cell>
          <cell r="M107">
            <v>171</v>
          </cell>
        </row>
        <row r="108">
          <cell r="F108">
            <v>3236</v>
          </cell>
          <cell r="H108">
            <v>0</v>
          </cell>
          <cell r="I108">
            <v>3236</v>
          </cell>
          <cell r="J108">
            <v>0</v>
          </cell>
          <cell r="K108">
            <v>3236</v>
          </cell>
          <cell r="M108">
            <v>3096</v>
          </cell>
        </row>
        <row r="110">
          <cell r="F110">
            <v>-1154</v>
          </cell>
          <cell r="H110">
            <v>0</v>
          </cell>
          <cell r="I110">
            <v>-1154</v>
          </cell>
          <cell r="J110">
            <v>0</v>
          </cell>
          <cell r="K110">
            <v>-1154</v>
          </cell>
          <cell r="M110">
            <v>-4228</v>
          </cell>
        </row>
        <row r="111">
          <cell r="F111">
            <v>-1154</v>
          </cell>
          <cell r="H111">
            <v>0</v>
          </cell>
          <cell r="I111">
            <v>-1154</v>
          </cell>
          <cell r="J111">
            <v>0</v>
          </cell>
          <cell r="K111">
            <v>-1154</v>
          </cell>
          <cell r="M111">
            <v>-4228</v>
          </cell>
        </row>
        <row r="113">
          <cell r="F113">
            <v>-207</v>
          </cell>
          <cell r="H113">
            <v>0</v>
          </cell>
          <cell r="I113">
            <v>-207</v>
          </cell>
          <cell r="J113">
            <v>0</v>
          </cell>
          <cell r="K113">
            <v>-207</v>
          </cell>
          <cell r="M113">
            <v>-199</v>
          </cell>
        </row>
        <row r="114">
          <cell r="F114">
            <v>-3</v>
          </cell>
          <cell r="H114">
            <v>0</v>
          </cell>
          <cell r="I114">
            <v>-3</v>
          </cell>
          <cell r="J114">
            <v>0</v>
          </cell>
          <cell r="K114">
            <v>-3</v>
          </cell>
          <cell r="M114">
            <v>-6</v>
          </cell>
        </row>
        <row r="115">
          <cell r="F115">
            <v>-24</v>
          </cell>
          <cell r="H115">
            <v>0</v>
          </cell>
          <cell r="I115">
            <v>-24</v>
          </cell>
          <cell r="J115">
            <v>0</v>
          </cell>
          <cell r="K115">
            <v>-24</v>
          </cell>
          <cell r="M115">
            <v>-26</v>
          </cell>
        </row>
        <row r="116">
          <cell r="F116">
            <v>-234</v>
          </cell>
          <cell r="H116">
            <v>0</v>
          </cell>
          <cell r="I116">
            <v>-234</v>
          </cell>
          <cell r="J116">
            <v>0</v>
          </cell>
          <cell r="K116">
            <v>-234</v>
          </cell>
          <cell r="M116">
            <v>-231</v>
          </cell>
        </row>
        <row r="118">
          <cell r="F118">
            <v>-1201</v>
          </cell>
          <cell r="H118">
            <v>0</v>
          </cell>
          <cell r="I118">
            <v>-1201</v>
          </cell>
          <cell r="J118">
            <v>0</v>
          </cell>
          <cell r="K118">
            <v>-1201</v>
          </cell>
          <cell r="M118">
            <v>-2477</v>
          </cell>
        </row>
        <row r="119">
          <cell r="F119">
            <v>-1201</v>
          </cell>
          <cell r="H119">
            <v>0</v>
          </cell>
          <cell r="I119">
            <v>-1201</v>
          </cell>
          <cell r="J119">
            <v>0</v>
          </cell>
          <cell r="K119">
            <v>-1201</v>
          </cell>
          <cell r="M119">
            <v>-2477</v>
          </cell>
        </row>
        <row r="121">
          <cell r="F121">
            <v>0</v>
          </cell>
          <cell r="H121">
            <v>0</v>
          </cell>
          <cell r="I121">
            <v>0</v>
          </cell>
          <cell r="J121">
            <v>0</v>
          </cell>
          <cell r="K121">
            <v>0</v>
          </cell>
          <cell r="M121">
            <v>0</v>
          </cell>
        </row>
        <row r="123">
          <cell r="F123">
            <v>-6064</v>
          </cell>
          <cell r="H123">
            <v>0</v>
          </cell>
          <cell r="I123">
            <v>-6064</v>
          </cell>
          <cell r="J123">
            <v>0</v>
          </cell>
          <cell r="K123">
            <v>-6064</v>
          </cell>
          <cell r="M123">
            <v>-6064</v>
          </cell>
        </row>
        <row r="124">
          <cell r="F124">
            <v>-1770</v>
          </cell>
          <cell r="H124">
            <v>0</v>
          </cell>
          <cell r="I124">
            <v>-1770</v>
          </cell>
          <cell r="J124">
            <v>0</v>
          </cell>
          <cell r="K124">
            <v>-1770</v>
          </cell>
          <cell r="M124">
            <v>-1770</v>
          </cell>
        </row>
        <row r="125">
          <cell r="F125">
            <v>-2172</v>
          </cell>
          <cell r="H125">
            <v>0</v>
          </cell>
          <cell r="I125">
            <v>-2172</v>
          </cell>
          <cell r="J125">
            <v>0</v>
          </cell>
          <cell r="K125">
            <v>-2172</v>
          </cell>
          <cell r="M125">
            <v>-2172</v>
          </cell>
        </row>
        <row r="126">
          <cell r="F126">
            <v>-1104</v>
          </cell>
          <cell r="H126">
            <v>0</v>
          </cell>
          <cell r="I126">
            <v>-1104</v>
          </cell>
          <cell r="J126">
            <v>0</v>
          </cell>
          <cell r="K126">
            <v>-1104</v>
          </cell>
          <cell r="M126">
            <v>-1096</v>
          </cell>
        </row>
        <row r="127">
          <cell r="F127">
            <v>-204</v>
          </cell>
          <cell r="H127">
            <v>0</v>
          </cell>
          <cell r="I127">
            <v>-204</v>
          </cell>
          <cell r="J127">
            <v>0</v>
          </cell>
          <cell r="K127">
            <v>-204</v>
          </cell>
          <cell r="M127">
            <v>-204</v>
          </cell>
        </row>
        <row r="128">
          <cell r="F128">
            <v>-11314</v>
          </cell>
          <cell r="H128">
            <v>0</v>
          </cell>
          <cell r="I128">
            <v>-11314</v>
          </cell>
          <cell r="J128">
            <v>0</v>
          </cell>
          <cell r="K128">
            <v>-11314</v>
          </cell>
          <cell r="M128">
            <v>-11306</v>
          </cell>
        </row>
        <row r="130">
          <cell r="F130">
            <v>-17</v>
          </cell>
          <cell r="H130">
            <v>0</v>
          </cell>
          <cell r="I130">
            <v>-17</v>
          </cell>
          <cell r="J130">
            <v>0</v>
          </cell>
          <cell r="K130">
            <v>-17</v>
          </cell>
          <cell r="M130">
            <v>-17</v>
          </cell>
        </row>
        <row r="131">
          <cell r="F131">
            <v>-19</v>
          </cell>
          <cell r="H131">
            <v>0</v>
          </cell>
          <cell r="I131">
            <v>-19</v>
          </cell>
          <cell r="J131">
            <v>0</v>
          </cell>
          <cell r="K131">
            <v>-19</v>
          </cell>
          <cell r="M131">
            <v>0</v>
          </cell>
        </row>
        <row r="132">
          <cell r="F132">
            <v>-41</v>
          </cell>
          <cell r="H132">
            <v>0</v>
          </cell>
          <cell r="I132">
            <v>-41</v>
          </cell>
          <cell r="J132">
            <v>0</v>
          </cell>
          <cell r="K132">
            <v>-41</v>
          </cell>
          <cell r="M132">
            <v>-4</v>
          </cell>
        </row>
        <row r="133">
          <cell r="F133">
            <v>-1</v>
          </cell>
          <cell r="H133">
            <v>0</v>
          </cell>
          <cell r="I133">
            <v>-1</v>
          </cell>
          <cell r="J133">
            <v>0</v>
          </cell>
          <cell r="K133">
            <v>-1</v>
          </cell>
          <cell r="M133">
            <v>-12</v>
          </cell>
        </row>
        <row r="134">
          <cell r="F134">
            <v>-21</v>
          </cell>
          <cell r="H134">
            <v>0</v>
          </cell>
          <cell r="I134">
            <v>-21</v>
          </cell>
          <cell r="J134">
            <v>0</v>
          </cell>
          <cell r="K134">
            <v>-21</v>
          </cell>
          <cell r="M134">
            <v>-50</v>
          </cell>
        </row>
        <row r="135">
          <cell r="F135">
            <v>-4</v>
          </cell>
          <cell r="H135">
            <v>0</v>
          </cell>
          <cell r="I135">
            <v>-4</v>
          </cell>
          <cell r="J135">
            <v>0</v>
          </cell>
          <cell r="K135">
            <v>-4</v>
          </cell>
          <cell r="M135">
            <v>0</v>
          </cell>
        </row>
        <row r="136">
          <cell r="F136">
            <v>-1</v>
          </cell>
          <cell r="H136">
            <v>0</v>
          </cell>
          <cell r="I136">
            <v>-1</v>
          </cell>
          <cell r="J136">
            <v>0</v>
          </cell>
          <cell r="K136">
            <v>-1</v>
          </cell>
          <cell r="M136">
            <v>-82</v>
          </cell>
        </row>
        <row r="137">
          <cell r="F137">
            <v>-3</v>
          </cell>
          <cell r="H137">
            <v>0</v>
          </cell>
          <cell r="I137">
            <v>-3</v>
          </cell>
          <cell r="J137">
            <v>0</v>
          </cell>
          <cell r="K137">
            <v>-3</v>
          </cell>
          <cell r="M137">
            <v>-63</v>
          </cell>
        </row>
        <row r="138">
          <cell r="F138">
            <v>-5</v>
          </cell>
          <cell r="H138">
            <v>0</v>
          </cell>
          <cell r="I138">
            <v>-5</v>
          </cell>
          <cell r="J138">
            <v>0</v>
          </cell>
          <cell r="K138">
            <v>-5</v>
          </cell>
          <cell r="M138">
            <v>-29</v>
          </cell>
        </row>
        <row r="139">
          <cell r="F139">
            <v>-1</v>
          </cell>
          <cell r="H139">
            <v>0</v>
          </cell>
          <cell r="I139">
            <v>-1</v>
          </cell>
          <cell r="J139">
            <v>0</v>
          </cell>
          <cell r="K139">
            <v>-1</v>
          </cell>
          <cell r="M139">
            <v>-29</v>
          </cell>
        </row>
        <row r="140">
          <cell r="F140">
            <v>0</v>
          </cell>
          <cell r="H140">
            <v>0</v>
          </cell>
          <cell r="I140">
            <v>0</v>
          </cell>
          <cell r="J140">
            <v>0</v>
          </cell>
          <cell r="K140">
            <v>0</v>
          </cell>
          <cell r="M140">
            <v>0</v>
          </cell>
        </row>
        <row r="141">
          <cell r="F141">
            <v>0</v>
          </cell>
          <cell r="H141">
            <v>0</v>
          </cell>
          <cell r="I141">
            <v>0</v>
          </cell>
          <cell r="J141">
            <v>0</v>
          </cell>
          <cell r="K141">
            <v>0</v>
          </cell>
          <cell r="M141">
            <v>-24</v>
          </cell>
        </row>
        <row r="142">
          <cell r="F142">
            <v>0</v>
          </cell>
          <cell r="H142">
            <v>0</v>
          </cell>
          <cell r="I142">
            <v>0</v>
          </cell>
          <cell r="J142">
            <v>0</v>
          </cell>
          <cell r="K142">
            <v>0</v>
          </cell>
          <cell r="M142">
            <v>0</v>
          </cell>
        </row>
        <row r="143">
          <cell r="F143">
            <v>-10</v>
          </cell>
          <cell r="H143">
            <v>0</v>
          </cell>
          <cell r="I143">
            <v>-10</v>
          </cell>
          <cell r="J143">
            <v>0</v>
          </cell>
          <cell r="K143">
            <v>-10</v>
          </cell>
          <cell r="M143">
            <v>-8</v>
          </cell>
        </row>
        <row r="144">
          <cell r="F144">
            <v>0</v>
          </cell>
          <cell r="H144">
            <v>0</v>
          </cell>
          <cell r="I144">
            <v>0</v>
          </cell>
          <cell r="J144">
            <v>0</v>
          </cell>
          <cell r="K144">
            <v>0</v>
          </cell>
          <cell r="M144">
            <v>0</v>
          </cell>
        </row>
        <row r="145">
          <cell r="F145">
            <v>0</v>
          </cell>
          <cell r="H145">
            <v>0</v>
          </cell>
          <cell r="I145">
            <v>0</v>
          </cell>
          <cell r="J145">
            <v>0</v>
          </cell>
          <cell r="K145">
            <v>0</v>
          </cell>
          <cell r="M145">
            <v>0</v>
          </cell>
        </row>
        <row r="146">
          <cell r="F146">
            <v>-3</v>
          </cell>
          <cell r="H146">
            <v>0</v>
          </cell>
          <cell r="I146">
            <v>-3</v>
          </cell>
          <cell r="J146">
            <v>0</v>
          </cell>
          <cell r="K146">
            <v>-3</v>
          </cell>
          <cell r="M146">
            <v>-7</v>
          </cell>
        </row>
        <row r="147">
          <cell r="F147">
            <v>-2</v>
          </cell>
          <cell r="H147">
            <v>0</v>
          </cell>
          <cell r="I147">
            <v>-2</v>
          </cell>
          <cell r="J147">
            <v>0</v>
          </cell>
          <cell r="K147">
            <v>-2</v>
          </cell>
          <cell r="M147">
            <v>-14</v>
          </cell>
        </row>
        <row r="148">
          <cell r="F148">
            <v>-14</v>
          </cell>
          <cell r="H148">
            <v>0</v>
          </cell>
          <cell r="I148">
            <v>-14</v>
          </cell>
          <cell r="J148">
            <v>0</v>
          </cell>
          <cell r="K148">
            <v>-14</v>
          </cell>
          <cell r="M148">
            <v>0</v>
          </cell>
        </row>
        <row r="149">
          <cell r="F149">
            <v>-4</v>
          </cell>
          <cell r="H149">
            <v>0</v>
          </cell>
          <cell r="I149">
            <v>-4</v>
          </cell>
          <cell r="J149">
            <v>0</v>
          </cell>
          <cell r="K149">
            <v>-4</v>
          </cell>
          <cell r="M149">
            <v>-8</v>
          </cell>
        </row>
        <row r="150">
          <cell r="F150">
            <v>0</v>
          </cell>
          <cell r="H150">
            <v>0</v>
          </cell>
          <cell r="I150">
            <v>0</v>
          </cell>
          <cell r="J150">
            <v>0</v>
          </cell>
          <cell r="K150">
            <v>0</v>
          </cell>
          <cell r="M150">
            <v>0</v>
          </cell>
        </row>
        <row r="151">
          <cell r="F151">
            <v>0</v>
          </cell>
          <cell r="H151">
            <v>0</v>
          </cell>
          <cell r="I151">
            <v>0</v>
          </cell>
          <cell r="J151">
            <v>0</v>
          </cell>
          <cell r="K151">
            <v>0</v>
          </cell>
          <cell r="M151">
            <v>0</v>
          </cell>
        </row>
        <row r="152">
          <cell r="F152">
            <v>-1</v>
          </cell>
          <cell r="H152">
            <v>0</v>
          </cell>
          <cell r="I152">
            <v>-1</v>
          </cell>
          <cell r="J152">
            <v>0</v>
          </cell>
          <cell r="K152">
            <v>-1</v>
          </cell>
          <cell r="M152">
            <v>0</v>
          </cell>
        </row>
        <row r="153">
          <cell r="F153">
            <v>0</v>
          </cell>
          <cell r="H153">
            <v>0</v>
          </cell>
          <cell r="I153">
            <v>0</v>
          </cell>
          <cell r="J153">
            <v>0</v>
          </cell>
          <cell r="K153">
            <v>0</v>
          </cell>
          <cell r="M153">
            <v>-12</v>
          </cell>
        </row>
        <row r="154">
          <cell r="F154">
            <v>-1</v>
          </cell>
          <cell r="H154">
            <v>0</v>
          </cell>
          <cell r="I154">
            <v>-1</v>
          </cell>
          <cell r="J154">
            <v>0</v>
          </cell>
          <cell r="K154">
            <v>-1</v>
          </cell>
          <cell r="M154">
            <v>0</v>
          </cell>
        </row>
        <row r="155">
          <cell r="F155">
            <v>0</v>
          </cell>
          <cell r="H155">
            <v>0</v>
          </cell>
          <cell r="I155">
            <v>0</v>
          </cell>
          <cell r="J155">
            <v>0</v>
          </cell>
          <cell r="K155">
            <v>0</v>
          </cell>
          <cell r="M155">
            <v>0</v>
          </cell>
        </row>
        <row r="156">
          <cell r="F156">
            <v>0</v>
          </cell>
          <cell r="H156">
            <v>0</v>
          </cell>
          <cell r="I156">
            <v>0</v>
          </cell>
          <cell r="J156">
            <v>0</v>
          </cell>
          <cell r="K156">
            <v>0</v>
          </cell>
          <cell r="M156">
            <v>-11</v>
          </cell>
        </row>
        <row r="157">
          <cell r="F157">
            <v>0</v>
          </cell>
          <cell r="H157">
            <v>0</v>
          </cell>
          <cell r="I157">
            <v>0</v>
          </cell>
          <cell r="J157">
            <v>0</v>
          </cell>
          <cell r="K157">
            <v>0</v>
          </cell>
          <cell r="M157">
            <v>0</v>
          </cell>
        </row>
        <row r="158">
          <cell r="F158">
            <v>-13</v>
          </cell>
          <cell r="H158">
            <v>0</v>
          </cell>
          <cell r="I158">
            <v>-13</v>
          </cell>
          <cell r="J158">
            <v>0</v>
          </cell>
          <cell r="K158">
            <v>-13</v>
          </cell>
          <cell r="M158">
            <v>-58</v>
          </cell>
        </row>
        <row r="159">
          <cell r="F159">
            <v>0</v>
          </cell>
          <cell r="H159">
            <v>0</v>
          </cell>
          <cell r="I159">
            <v>0</v>
          </cell>
          <cell r="J159">
            <v>0</v>
          </cell>
          <cell r="K159">
            <v>0</v>
          </cell>
          <cell r="M159">
            <v>-26</v>
          </cell>
        </row>
        <row r="160">
          <cell r="F160">
            <v>0</v>
          </cell>
          <cell r="H160">
            <v>0</v>
          </cell>
          <cell r="I160">
            <v>0</v>
          </cell>
          <cell r="J160">
            <v>0</v>
          </cell>
          <cell r="K160">
            <v>0</v>
          </cell>
          <cell r="M160">
            <v>0</v>
          </cell>
        </row>
        <row r="161">
          <cell r="F161">
            <v>0</v>
          </cell>
          <cell r="H161">
            <v>0</v>
          </cell>
          <cell r="I161">
            <v>0</v>
          </cell>
          <cell r="J161">
            <v>0</v>
          </cell>
          <cell r="K161">
            <v>0</v>
          </cell>
          <cell r="M161">
            <v>-2</v>
          </cell>
        </row>
        <row r="162">
          <cell r="F162">
            <v>-25</v>
          </cell>
          <cell r="H162">
            <v>0</v>
          </cell>
          <cell r="I162">
            <v>-25</v>
          </cell>
          <cell r="J162">
            <v>0</v>
          </cell>
          <cell r="K162">
            <v>-25</v>
          </cell>
          <cell r="M162">
            <v>-5</v>
          </cell>
        </row>
        <row r="163">
          <cell r="F163">
            <v>-3</v>
          </cell>
          <cell r="H163">
            <v>0</v>
          </cell>
          <cell r="I163">
            <v>-3</v>
          </cell>
          <cell r="J163">
            <v>0</v>
          </cell>
          <cell r="K163">
            <v>-3</v>
          </cell>
          <cell r="M163">
            <v>-95</v>
          </cell>
        </row>
        <row r="164">
          <cell r="F164">
            <v>-1</v>
          </cell>
          <cell r="H164">
            <v>0</v>
          </cell>
          <cell r="I164">
            <v>-1</v>
          </cell>
          <cell r="J164">
            <v>0</v>
          </cell>
          <cell r="K164">
            <v>-1</v>
          </cell>
          <cell r="M164">
            <v>0</v>
          </cell>
        </row>
        <row r="165">
          <cell r="F165">
            <v>0</v>
          </cell>
          <cell r="H165">
            <v>0</v>
          </cell>
          <cell r="I165">
            <v>0</v>
          </cell>
          <cell r="J165">
            <v>0</v>
          </cell>
          <cell r="K165">
            <v>0</v>
          </cell>
          <cell r="M165">
            <v>-11</v>
          </cell>
        </row>
        <row r="166">
          <cell r="F166">
            <v>0</v>
          </cell>
          <cell r="H166">
            <v>0</v>
          </cell>
          <cell r="I166">
            <v>0</v>
          </cell>
          <cell r="J166">
            <v>0</v>
          </cell>
          <cell r="K166">
            <v>0</v>
          </cell>
          <cell r="M166">
            <v>0</v>
          </cell>
        </row>
        <row r="167">
          <cell r="F167">
            <v>0</v>
          </cell>
          <cell r="H167">
            <v>0</v>
          </cell>
          <cell r="I167">
            <v>0</v>
          </cell>
          <cell r="J167">
            <v>0</v>
          </cell>
          <cell r="K167">
            <v>0</v>
          </cell>
          <cell r="M167">
            <v>0</v>
          </cell>
        </row>
        <row r="168">
          <cell r="F168">
            <v>-33</v>
          </cell>
          <cell r="H168">
            <v>0</v>
          </cell>
          <cell r="I168">
            <v>-33</v>
          </cell>
          <cell r="J168">
            <v>0</v>
          </cell>
          <cell r="K168">
            <v>-33</v>
          </cell>
          <cell r="M168">
            <v>-2</v>
          </cell>
        </row>
        <row r="169">
          <cell r="F169">
            <v>0</v>
          </cell>
          <cell r="H169">
            <v>0</v>
          </cell>
          <cell r="I169">
            <v>0</v>
          </cell>
          <cell r="J169">
            <v>0</v>
          </cell>
          <cell r="K169">
            <v>0</v>
          </cell>
          <cell r="M169">
            <v>0</v>
          </cell>
        </row>
        <row r="170">
          <cell r="F170">
            <v>-28</v>
          </cell>
          <cell r="H170">
            <v>0</v>
          </cell>
          <cell r="I170">
            <v>-28</v>
          </cell>
          <cell r="J170">
            <v>0</v>
          </cell>
          <cell r="K170">
            <v>-28</v>
          </cell>
          <cell r="M170">
            <v>-37</v>
          </cell>
        </row>
        <row r="171">
          <cell r="F171">
            <v>0</v>
          </cell>
          <cell r="H171">
            <v>0</v>
          </cell>
          <cell r="I171">
            <v>0</v>
          </cell>
          <cell r="J171">
            <v>0</v>
          </cell>
          <cell r="K171">
            <v>0</v>
          </cell>
          <cell r="M171">
            <v>0</v>
          </cell>
        </row>
        <row r="172">
          <cell r="F172">
            <v>0</v>
          </cell>
          <cell r="H172">
            <v>0</v>
          </cell>
          <cell r="I172">
            <v>0</v>
          </cell>
          <cell r="J172">
            <v>0</v>
          </cell>
          <cell r="K172">
            <v>0</v>
          </cell>
          <cell r="M172">
            <v>0</v>
          </cell>
        </row>
        <row r="173">
          <cell r="F173">
            <v>-10</v>
          </cell>
          <cell r="H173">
            <v>0</v>
          </cell>
          <cell r="I173">
            <v>-10</v>
          </cell>
          <cell r="J173">
            <v>0</v>
          </cell>
          <cell r="K173">
            <v>-10</v>
          </cell>
          <cell r="M173">
            <v>-18</v>
          </cell>
        </row>
        <row r="174">
          <cell r="F174">
            <v>0</v>
          </cell>
          <cell r="H174">
            <v>0</v>
          </cell>
          <cell r="I174">
            <v>0</v>
          </cell>
          <cell r="J174">
            <v>0</v>
          </cell>
          <cell r="K174">
            <v>0</v>
          </cell>
          <cell r="M174">
            <v>0</v>
          </cell>
        </row>
        <row r="175">
          <cell r="F175">
            <v>-1</v>
          </cell>
          <cell r="H175">
            <v>0</v>
          </cell>
          <cell r="I175">
            <v>-1</v>
          </cell>
          <cell r="J175">
            <v>0</v>
          </cell>
          <cell r="K175">
            <v>-1</v>
          </cell>
          <cell r="M175">
            <v>0</v>
          </cell>
        </row>
        <row r="176">
          <cell r="F176">
            <v>0</v>
          </cell>
          <cell r="H176">
            <v>0</v>
          </cell>
          <cell r="I176">
            <v>0</v>
          </cell>
          <cell r="J176">
            <v>0</v>
          </cell>
          <cell r="K176">
            <v>0</v>
          </cell>
          <cell r="M176">
            <v>0</v>
          </cell>
        </row>
        <row r="177">
          <cell r="F177">
            <v>0</v>
          </cell>
          <cell r="H177">
            <v>0</v>
          </cell>
          <cell r="I177">
            <v>0</v>
          </cell>
          <cell r="J177">
            <v>0</v>
          </cell>
          <cell r="K177">
            <v>0</v>
          </cell>
          <cell r="M177">
            <v>-4</v>
          </cell>
        </row>
        <row r="178">
          <cell r="F178">
            <v>-2</v>
          </cell>
          <cell r="H178">
            <v>0</v>
          </cell>
          <cell r="I178">
            <v>-2</v>
          </cell>
          <cell r="J178">
            <v>0</v>
          </cell>
          <cell r="K178">
            <v>-2</v>
          </cell>
          <cell r="M178">
            <v>0</v>
          </cell>
        </row>
        <row r="179">
          <cell r="F179">
            <v>0</v>
          </cell>
          <cell r="H179">
            <v>0</v>
          </cell>
          <cell r="I179">
            <v>0</v>
          </cell>
          <cell r="J179">
            <v>0</v>
          </cell>
          <cell r="K179">
            <v>0</v>
          </cell>
          <cell r="M179">
            <v>0</v>
          </cell>
        </row>
        <row r="180">
          <cell r="F180">
            <v>0</v>
          </cell>
          <cell r="H180">
            <v>0</v>
          </cell>
          <cell r="I180">
            <v>0</v>
          </cell>
          <cell r="J180">
            <v>0</v>
          </cell>
          <cell r="K180">
            <v>0</v>
          </cell>
          <cell r="M180">
            <v>0</v>
          </cell>
        </row>
        <row r="181">
          <cell r="F181">
            <v>-1</v>
          </cell>
          <cell r="H181">
            <v>0</v>
          </cell>
          <cell r="I181">
            <v>-1</v>
          </cell>
          <cell r="J181">
            <v>0</v>
          </cell>
          <cell r="K181">
            <v>-1</v>
          </cell>
          <cell r="M181">
            <v>0</v>
          </cell>
        </row>
        <row r="182">
          <cell r="F182">
            <v>-2</v>
          </cell>
          <cell r="H182">
            <v>0</v>
          </cell>
          <cell r="I182">
            <v>-2</v>
          </cell>
          <cell r="J182">
            <v>0</v>
          </cell>
          <cell r="K182">
            <v>-2</v>
          </cell>
          <cell r="M182">
            <v>0</v>
          </cell>
        </row>
        <row r="183">
          <cell r="F183">
            <v>-1</v>
          </cell>
          <cell r="H183">
            <v>0</v>
          </cell>
          <cell r="I183">
            <v>-1</v>
          </cell>
          <cell r="J183">
            <v>0</v>
          </cell>
          <cell r="K183">
            <v>-1</v>
          </cell>
          <cell r="M183">
            <v>-26</v>
          </cell>
        </row>
        <row r="184">
          <cell r="F184">
            <v>0</v>
          </cell>
          <cell r="H184">
            <v>0</v>
          </cell>
          <cell r="I184">
            <v>0</v>
          </cell>
          <cell r="J184">
            <v>0</v>
          </cell>
          <cell r="K184">
            <v>0</v>
          </cell>
          <cell r="M184">
            <v>0</v>
          </cell>
        </row>
        <row r="185">
          <cell r="F185">
            <v>0</v>
          </cell>
          <cell r="H185">
            <v>0</v>
          </cell>
          <cell r="I185">
            <v>0</v>
          </cell>
          <cell r="J185">
            <v>0</v>
          </cell>
          <cell r="K185">
            <v>0</v>
          </cell>
          <cell r="M185">
            <v>-1</v>
          </cell>
        </row>
        <row r="186">
          <cell r="F186">
            <v>0</v>
          </cell>
          <cell r="H186">
            <v>0</v>
          </cell>
          <cell r="I186">
            <v>0</v>
          </cell>
          <cell r="J186">
            <v>0</v>
          </cell>
          <cell r="K186">
            <v>0</v>
          </cell>
          <cell r="M186">
            <v>-33</v>
          </cell>
        </row>
        <row r="187">
          <cell r="F187">
            <v>0</v>
          </cell>
          <cell r="H187">
            <v>0</v>
          </cell>
          <cell r="I187">
            <v>0</v>
          </cell>
          <cell r="J187">
            <v>0</v>
          </cell>
          <cell r="K187">
            <v>0</v>
          </cell>
          <cell r="M187">
            <v>-43</v>
          </cell>
        </row>
        <row r="188">
          <cell r="F188">
            <v>0</v>
          </cell>
          <cell r="H188">
            <v>0</v>
          </cell>
          <cell r="I188">
            <v>0</v>
          </cell>
          <cell r="J188">
            <v>0</v>
          </cell>
          <cell r="K188">
            <v>0</v>
          </cell>
          <cell r="M188">
            <v>-3</v>
          </cell>
        </row>
        <row r="189">
          <cell r="F189">
            <v>0</v>
          </cell>
          <cell r="H189">
            <v>0</v>
          </cell>
          <cell r="I189">
            <v>0</v>
          </cell>
          <cell r="J189">
            <v>0</v>
          </cell>
          <cell r="K189">
            <v>0</v>
          </cell>
          <cell r="M189">
            <v>0</v>
          </cell>
        </row>
        <row r="190">
          <cell r="F190">
            <v>0</v>
          </cell>
          <cell r="H190">
            <v>0</v>
          </cell>
          <cell r="I190">
            <v>0</v>
          </cell>
          <cell r="J190">
            <v>0</v>
          </cell>
          <cell r="K190">
            <v>0</v>
          </cell>
          <cell r="M190">
            <v>-1</v>
          </cell>
        </row>
        <row r="191">
          <cell r="F191">
            <v>0</v>
          </cell>
          <cell r="H191">
            <v>0</v>
          </cell>
          <cell r="I191">
            <v>0</v>
          </cell>
          <cell r="J191">
            <v>0</v>
          </cell>
          <cell r="K191">
            <v>0</v>
          </cell>
          <cell r="M191">
            <v>0</v>
          </cell>
        </row>
        <row r="192">
          <cell r="F192">
            <v>-171</v>
          </cell>
          <cell r="H192">
            <v>0</v>
          </cell>
          <cell r="I192">
            <v>-171</v>
          </cell>
          <cell r="J192">
            <v>0</v>
          </cell>
          <cell r="K192">
            <v>-171</v>
          </cell>
          <cell r="M192">
            <v>-240</v>
          </cell>
        </row>
        <row r="193">
          <cell r="F193">
            <v>-83</v>
          </cell>
          <cell r="H193">
            <v>0</v>
          </cell>
          <cell r="I193">
            <v>-83</v>
          </cell>
          <cell r="J193">
            <v>0</v>
          </cell>
          <cell r="K193">
            <v>-83</v>
          </cell>
          <cell r="M193">
            <v>-10</v>
          </cell>
        </row>
        <row r="194">
          <cell r="F194">
            <v>-90</v>
          </cell>
          <cell r="H194">
            <v>0</v>
          </cell>
          <cell r="I194">
            <v>-90</v>
          </cell>
          <cell r="J194">
            <v>0</v>
          </cell>
          <cell r="K194">
            <v>-90</v>
          </cell>
          <cell r="M194">
            <v>-65</v>
          </cell>
        </row>
        <row r="195">
          <cell r="F195">
            <v>-2</v>
          </cell>
          <cell r="H195">
            <v>0</v>
          </cell>
          <cell r="I195">
            <v>-2</v>
          </cell>
          <cell r="J195">
            <v>0</v>
          </cell>
          <cell r="K195">
            <v>-2</v>
          </cell>
          <cell r="M195">
            <v>-5</v>
          </cell>
        </row>
        <row r="196">
          <cell r="F196">
            <v>0</v>
          </cell>
          <cell r="H196">
            <v>0</v>
          </cell>
          <cell r="I196">
            <v>0</v>
          </cell>
          <cell r="J196">
            <v>0</v>
          </cell>
          <cell r="K196">
            <v>0</v>
          </cell>
          <cell r="M196">
            <v>-3</v>
          </cell>
        </row>
        <row r="197">
          <cell r="F197">
            <v>-16</v>
          </cell>
          <cell r="H197">
            <v>0</v>
          </cell>
          <cell r="I197">
            <v>-16</v>
          </cell>
          <cell r="J197">
            <v>0</v>
          </cell>
          <cell r="K197">
            <v>-16</v>
          </cell>
          <cell r="M197">
            <v>-15</v>
          </cell>
        </row>
        <row r="198">
          <cell r="F198">
            <v>-150</v>
          </cell>
          <cell r="H198">
            <v>0</v>
          </cell>
          <cell r="I198">
            <v>-150</v>
          </cell>
          <cell r="J198">
            <v>0</v>
          </cell>
          <cell r="K198">
            <v>-150</v>
          </cell>
          <cell r="M198">
            <v>-100</v>
          </cell>
        </row>
        <row r="199">
          <cell r="F199">
            <v>0</v>
          </cell>
          <cell r="H199">
            <v>0</v>
          </cell>
          <cell r="I199">
            <v>0</v>
          </cell>
          <cell r="J199">
            <v>0</v>
          </cell>
          <cell r="K199">
            <v>0</v>
          </cell>
          <cell r="M199">
            <v>0</v>
          </cell>
        </row>
        <row r="200">
          <cell r="F200">
            <v>0</v>
          </cell>
          <cell r="H200">
            <v>0</v>
          </cell>
          <cell r="I200">
            <v>0</v>
          </cell>
          <cell r="J200">
            <v>0</v>
          </cell>
          <cell r="K200">
            <v>0</v>
          </cell>
          <cell r="M200">
            <v>0</v>
          </cell>
        </row>
        <row r="201">
          <cell r="F201">
            <v>-2</v>
          </cell>
          <cell r="H201">
            <v>0</v>
          </cell>
          <cell r="I201">
            <v>-2</v>
          </cell>
          <cell r="J201">
            <v>0</v>
          </cell>
          <cell r="K201">
            <v>-2</v>
          </cell>
          <cell r="M201">
            <v>-2</v>
          </cell>
        </row>
        <row r="202">
          <cell r="F202">
            <v>0</v>
          </cell>
          <cell r="H202">
            <v>0</v>
          </cell>
          <cell r="I202">
            <v>0</v>
          </cell>
          <cell r="J202">
            <v>0</v>
          </cell>
          <cell r="K202">
            <v>0</v>
          </cell>
          <cell r="M202">
            <v>0</v>
          </cell>
        </row>
        <row r="203">
          <cell r="F203">
            <v>0</v>
          </cell>
          <cell r="H203">
            <v>0</v>
          </cell>
          <cell r="I203">
            <v>0</v>
          </cell>
          <cell r="J203">
            <v>0</v>
          </cell>
          <cell r="K203">
            <v>0</v>
          </cell>
          <cell r="M203">
            <v>-28</v>
          </cell>
        </row>
        <row r="204">
          <cell r="F204">
            <v>-6</v>
          </cell>
          <cell r="H204">
            <v>0</v>
          </cell>
          <cell r="I204">
            <v>-6</v>
          </cell>
          <cell r="J204">
            <v>0</v>
          </cell>
          <cell r="K204">
            <v>-6</v>
          </cell>
          <cell r="M204">
            <v>-6</v>
          </cell>
        </row>
        <row r="205">
          <cell r="F205">
            <v>0</v>
          </cell>
          <cell r="H205">
            <v>0</v>
          </cell>
          <cell r="I205">
            <v>0</v>
          </cell>
          <cell r="J205">
            <v>0</v>
          </cell>
          <cell r="K205">
            <v>0</v>
          </cell>
          <cell r="M205">
            <v>0</v>
          </cell>
        </row>
        <row r="206">
          <cell r="F206">
            <v>0</v>
          </cell>
          <cell r="H206">
            <v>0</v>
          </cell>
          <cell r="I206">
            <v>0</v>
          </cell>
          <cell r="J206">
            <v>0</v>
          </cell>
          <cell r="K206">
            <v>0</v>
          </cell>
          <cell r="M206">
            <v>0</v>
          </cell>
        </row>
        <row r="207">
          <cell r="F207">
            <v>0</v>
          </cell>
          <cell r="H207">
            <v>0</v>
          </cell>
          <cell r="I207">
            <v>0</v>
          </cell>
          <cell r="J207">
            <v>0</v>
          </cell>
          <cell r="K207">
            <v>0</v>
          </cell>
          <cell r="M207">
            <v>0</v>
          </cell>
        </row>
        <row r="208">
          <cell r="F208">
            <v>0</v>
          </cell>
          <cell r="H208">
            <v>0</v>
          </cell>
          <cell r="I208">
            <v>0</v>
          </cell>
          <cell r="J208">
            <v>0</v>
          </cell>
          <cell r="K208">
            <v>0</v>
          </cell>
          <cell r="M208">
            <v>0</v>
          </cell>
        </row>
        <row r="209">
          <cell r="F209">
            <v>0</v>
          </cell>
          <cell r="H209">
            <v>0</v>
          </cell>
          <cell r="I209">
            <v>0</v>
          </cell>
          <cell r="J209">
            <v>0</v>
          </cell>
          <cell r="K209">
            <v>0</v>
          </cell>
          <cell r="M209">
            <v>0</v>
          </cell>
        </row>
        <row r="210">
          <cell r="F210">
            <v>0</v>
          </cell>
          <cell r="H210">
            <v>0</v>
          </cell>
          <cell r="I210">
            <v>0</v>
          </cell>
          <cell r="J210">
            <v>0</v>
          </cell>
          <cell r="K210">
            <v>0</v>
          </cell>
          <cell r="M210">
            <v>0</v>
          </cell>
        </row>
        <row r="211">
          <cell r="F211">
            <v>0</v>
          </cell>
          <cell r="H211">
            <v>0</v>
          </cell>
          <cell r="I211">
            <v>0</v>
          </cell>
          <cell r="J211">
            <v>0</v>
          </cell>
          <cell r="K211">
            <v>0</v>
          </cell>
          <cell r="M211">
            <v>0</v>
          </cell>
        </row>
        <row r="212">
          <cell r="F212">
            <v>0</v>
          </cell>
          <cell r="H212">
            <v>0</v>
          </cell>
          <cell r="I212">
            <v>0</v>
          </cell>
          <cell r="J212">
            <v>0</v>
          </cell>
          <cell r="K212">
            <v>0</v>
          </cell>
          <cell r="M212">
            <v>0</v>
          </cell>
        </row>
        <row r="213">
          <cell r="F213">
            <v>0</v>
          </cell>
          <cell r="H213">
            <v>0</v>
          </cell>
          <cell r="I213">
            <v>0</v>
          </cell>
          <cell r="J213">
            <v>0</v>
          </cell>
          <cell r="K213">
            <v>0</v>
          </cell>
          <cell r="M213">
            <v>0</v>
          </cell>
        </row>
        <row r="214">
          <cell r="F214">
            <v>0</v>
          </cell>
          <cell r="H214">
            <v>0</v>
          </cell>
          <cell r="I214">
            <v>0</v>
          </cell>
          <cell r="J214">
            <v>0</v>
          </cell>
          <cell r="K214">
            <v>0</v>
          </cell>
          <cell r="M214">
            <v>0</v>
          </cell>
        </row>
        <row r="215">
          <cell r="F215">
            <v>0</v>
          </cell>
          <cell r="H215">
            <v>0</v>
          </cell>
          <cell r="I215">
            <v>0</v>
          </cell>
          <cell r="J215">
            <v>0</v>
          </cell>
          <cell r="K215">
            <v>0</v>
          </cell>
          <cell r="M215">
            <v>0</v>
          </cell>
        </row>
        <row r="216">
          <cell r="F216">
            <v>0</v>
          </cell>
          <cell r="H216">
            <v>0</v>
          </cell>
          <cell r="I216">
            <v>0</v>
          </cell>
          <cell r="J216">
            <v>0</v>
          </cell>
          <cell r="K216">
            <v>0</v>
          </cell>
          <cell r="M216">
            <v>0</v>
          </cell>
        </row>
        <row r="217">
          <cell r="F217">
            <v>0</v>
          </cell>
          <cell r="H217">
            <v>0</v>
          </cell>
          <cell r="I217">
            <v>0</v>
          </cell>
          <cell r="J217">
            <v>0</v>
          </cell>
          <cell r="K217">
            <v>0</v>
          </cell>
          <cell r="M217">
            <v>0</v>
          </cell>
        </row>
        <row r="218">
          <cell r="F218">
            <v>0</v>
          </cell>
          <cell r="H218">
            <v>0</v>
          </cell>
          <cell r="I218">
            <v>0</v>
          </cell>
          <cell r="J218">
            <v>0</v>
          </cell>
          <cell r="K218">
            <v>0</v>
          </cell>
          <cell r="M218">
            <v>0</v>
          </cell>
        </row>
        <row r="219">
          <cell r="F219">
            <v>0</v>
          </cell>
          <cell r="H219">
            <v>0</v>
          </cell>
          <cell r="I219">
            <v>0</v>
          </cell>
          <cell r="J219">
            <v>0</v>
          </cell>
          <cell r="K219">
            <v>0</v>
          </cell>
          <cell r="M219">
            <v>0</v>
          </cell>
        </row>
        <row r="220">
          <cell r="F220">
            <v>0</v>
          </cell>
          <cell r="H220">
            <v>0</v>
          </cell>
          <cell r="I220">
            <v>0</v>
          </cell>
          <cell r="J220">
            <v>0</v>
          </cell>
          <cell r="K220">
            <v>0</v>
          </cell>
          <cell r="M220">
            <v>0</v>
          </cell>
        </row>
        <row r="221">
          <cell r="F221">
            <v>0</v>
          </cell>
          <cell r="H221">
            <v>0</v>
          </cell>
          <cell r="I221">
            <v>0</v>
          </cell>
          <cell r="J221">
            <v>0</v>
          </cell>
          <cell r="K221">
            <v>0</v>
          </cell>
          <cell r="M221">
            <v>0</v>
          </cell>
        </row>
        <row r="222">
          <cell r="F222">
            <v>0</v>
          </cell>
          <cell r="H222">
            <v>0</v>
          </cell>
          <cell r="I222">
            <v>0</v>
          </cell>
          <cell r="J222">
            <v>0</v>
          </cell>
          <cell r="K222">
            <v>0</v>
          </cell>
          <cell r="M222">
            <v>0</v>
          </cell>
        </row>
        <row r="223">
          <cell r="F223">
            <v>0</v>
          </cell>
          <cell r="H223">
            <v>0</v>
          </cell>
          <cell r="I223">
            <v>0</v>
          </cell>
          <cell r="J223">
            <v>0</v>
          </cell>
          <cell r="K223">
            <v>0</v>
          </cell>
          <cell r="M223">
            <v>0</v>
          </cell>
        </row>
        <row r="224">
          <cell r="F224">
            <v>0</v>
          </cell>
          <cell r="H224">
            <v>0</v>
          </cell>
          <cell r="I224">
            <v>0</v>
          </cell>
          <cell r="J224">
            <v>0</v>
          </cell>
          <cell r="K224">
            <v>0</v>
          </cell>
          <cell r="M224">
            <v>0</v>
          </cell>
        </row>
        <row r="225">
          <cell r="F225">
            <v>-76</v>
          </cell>
          <cell r="H225">
            <v>0</v>
          </cell>
          <cell r="I225">
            <v>-76</v>
          </cell>
          <cell r="J225">
            <v>0</v>
          </cell>
          <cell r="K225">
            <v>-76</v>
          </cell>
          <cell r="M225">
            <v>-165</v>
          </cell>
        </row>
        <row r="226">
          <cell r="F226">
            <v>0</v>
          </cell>
          <cell r="H226">
            <v>0</v>
          </cell>
          <cell r="I226">
            <v>0</v>
          </cell>
          <cell r="J226">
            <v>0</v>
          </cell>
          <cell r="K226">
            <v>0</v>
          </cell>
          <cell r="M226">
            <v>-10</v>
          </cell>
        </row>
        <row r="227">
          <cell r="F227">
            <v>-42</v>
          </cell>
          <cell r="H227">
            <v>0</v>
          </cell>
          <cell r="I227">
            <v>-42</v>
          </cell>
          <cell r="J227">
            <v>0</v>
          </cell>
          <cell r="K227">
            <v>-42</v>
          </cell>
          <cell r="M227">
            <v>-35</v>
          </cell>
        </row>
        <row r="228">
          <cell r="F228">
            <v>-3</v>
          </cell>
          <cell r="H228">
            <v>0</v>
          </cell>
          <cell r="I228">
            <v>-3</v>
          </cell>
          <cell r="J228">
            <v>0</v>
          </cell>
          <cell r="K228">
            <v>-3</v>
          </cell>
          <cell r="M228">
            <v>0</v>
          </cell>
        </row>
        <row r="229">
          <cell r="F229">
            <v>-3</v>
          </cell>
          <cell r="H229">
            <v>0</v>
          </cell>
          <cell r="I229">
            <v>-3</v>
          </cell>
          <cell r="J229">
            <v>0</v>
          </cell>
          <cell r="K229">
            <v>-3</v>
          </cell>
          <cell r="M229">
            <v>0</v>
          </cell>
        </row>
        <row r="230">
          <cell r="F230">
            <v>-7</v>
          </cell>
          <cell r="H230">
            <v>0</v>
          </cell>
          <cell r="I230">
            <v>-7</v>
          </cell>
          <cell r="J230">
            <v>0</v>
          </cell>
          <cell r="K230">
            <v>-7</v>
          </cell>
          <cell r="M230">
            <v>-1</v>
          </cell>
        </row>
        <row r="231">
          <cell r="F231">
            <v>0</v>
          </cell>
          <cell r="H231">
            <v>0</v>
          </cell>
          <cell r="I231">
            <v>0</v>
          </cell>
          <cell r="J231">
            <v>0</v>
          </cell>
          <cell r="K231">
            <v>0</v>
          </cell>
          <cell r="M231">
            <v>-2</v>
          </cell>
        </row>
        <row r="232">
          <cell r="F232">
            <v>-3</v>
          </cell>
          <cell r="H232">
            <v>0</v>
          </cell>
          <cell r="I232">
            <v>-3</v>
          </cell>
          <cell r="J232">
            <v>0</v>
          </cell>
          <cell r="K232">
            <v>-3</v>
          </cell>
          <cell r="M232">
            <v>-8</v>
          </cell>
        </row>
        <row r="233">
          <cell r="F233">
            <v>-1</v>
          </cell>
          <cell r="H233">
            <v>0</v>
          </cell>
          <cell r="I233">
            <v>-1</v>
          </cell>
          <cell r="J233">
            <v>0</v>
          </cell>
          <cell r="K233">
            <v>-1</v>
          </cell>
          <cell r="M233">
            <v>0</v>
          </cell>
        </row>
        <row r="234">
          <cell r="F234">
            <v>0</v>
          </cell>
          <cell r="H234">
            <v>0</v>
          </cell>
          <cell r="I234">
            <v>0</v>
          </cell>
          <cell r="J234">
            <v>0</v>
          </cell>
          <cell r="K234">
            <v>0</v>
          </cell>
          <cell r="M234">
            <v>-13</v>
          </cell>
        </row>
        <row r="235">
          <cell r="F235">
            <v>0</v>
          </cell>
          <cell r="H235">
            <v>0</v>
          </cell>
          <cell r="I235">
            <v>0</v>
          </cell>
          <cell r="J235">
            <v>0</v>
          </cell>
          <cell r="K235">
            <v>0</v>
          </cell>
          <cell r="M235">
            <v>-10</v>
          </cell>
        </row>
        <row r="236">
          <cell r="F236">
            <v>-1</v>
          </cell>
          <cell r="H236">
            <v>0</v>
          </cell>
          <cell r="I236">
            <v>-1</v>
          </cell>
          <cell r="J236">
            <v>0</v>
          </cell>
          <cell r="K236">
            <v>-1</v>
          </cell>
          <cell r="M236">
            <v>-5</v>
          </cell>
        </row>
        <row r="237">
          <cell r="F237">
            <v>0</v>
          </cell>
          <cell r="H237">
            <v>0</v>
          </cell>
          <cell r="I237">
            <v>0</v>
          </cell>
          <cell r="J237">
            <v>0</v>
          </cell>
          <cell r="K237">
            <v>0</v>
          </cell>
          <cell r="M237">
            <v>-5</v>
          </cell>
        </row>
        <row r="238">
          <cell r="F238">
            <v>0</v>
          </cell>
          <cell r="H238">
            <v>0</v>
          </cell>
          <cell r="I238">
            <v>0</v>
          </cell>
          <cell r="J238">
            <v>0</v>
          </cell>
          <cell r="K238">
            <v>0</v>
          </cell>
          <cell r="M238">
            <v>-4</v>
          </cell>
        </row>
        <row r="239">
          <cell r="F239">
            <v>0</v>
          </cell>
          <cell r="H239">
            <v>0</v>
          </cell>
          <cell r="I239">
            <v>0</v>
          </cell>
          <cell r="J239">
            <v>0</v>
          </cell>
          <cell r="K239">
            <v>0</v>
          </cell>
          <cell r="M239">
            <v>0</v>
          </cell>
        </row>
        <row r="240">
          <cell r="F240">
            <v>-1</v>
          </cell>
          <cell r="H240">
            <v>0</v>
          </cell>
          <cell r="I240">
            <v>-1</v>
          </cell>
          <cell r="J240">
            <v>0</v>
          </cell>
          <cell r="K240">
            <v>-1</v>
          </cell>
          <cell r="M240">
            <v>-1</v>
          </cell>
        </row>
        <row r="241">
          <cell r="F241">
            <v>0</v>
          </cell>
          <cell r="H241">
            <v>0</v>
          </cell>
          <cell r="I241">
            <v>0</v>
          </cell>
          <cell r="J241">
            <v>0</v>
          </cell>
          <cell r="K241">
            <v>0</v>
          </cell>
          <cell r="M241">
            <v>0</v>
          </cell>
        </row>
        <row r="242">
          <cell r="F242">
            <v>0</v>
          </cell>
          <cell r="H242">
            <v>0</v>
          </cell>
          <cell r="I242">
            <v>0</v>
          </cell>
          <cell r="J242">
            <v>0</v>
          </cell>
          <cell r="K242">
            <v>0</v>
          </cell>
          <cell r="M242">
            <v>-1</v>
          </cell>
        </row>
        <row r="243">
          <cell r="F243">
            <v>0</v>
          </cell>
          <cell r="H243">
            <v>0</v>
          </cell>
          <cell r="I243">
            <v>0</v>
          </cell>
          <cell r="J243">
            <v>0</v>
          </cell>
          <cell r="K243">
            <v>0</v>
          </cell>
          <cell r="M243">
            <v>-2</v>
          </cell>
        </row>
        <row r="244">
          <cell r="F244">
            <v>-2</v>
          </cell>
          <cell r="H244">
            <v>0</v>
          </cell>
          <cell r="I244">
            <v>-2</v>
          </cell>
          <cell r="J244">
            <v>0</v>
          </cell>
          <cell r="K244">
            <v>-2</v>
          </cell>
          <cell r="M244">
            <v>0</v>
          </cell>
        </row>
        <row r="245">
          <cell r="F245">
            <v>-1</v>
          </cell>
          <cell r="H245">
            <v>0</v>
          </cell>
          <cell r="I245">
            <v>-1</v>
          </cell>
          <cell r="J245">
            <v>0</v>
          </cell>
          <cell r="K245">
            <v>-1</v>
          </cell>
          <cell r="M245">
            <v>-1</v>
          </cell>
        </row>
        <row r="246">
          <cell r="F246">
            <v>0</v>
          </cell>
          <cell r="H246">
            <v>0</v>
          </cell>
          <cell r="I246">
            <v>0</v>
          </cell>
          <cell r="J246">
            <v>0</v>
          </cell>
          <cell r="K246">
            <v>0</v>
          </cell>
          <cell r="M246">
            <v>0</v>
          </cell>
        </row>
        <row r="247">
          <cell r="F247">
            <v>0</v>
          </cell>
          <cell r="H247">
            <v>0</v>
          </cell>
          <cell r="I247">
            <v>0</v>
          </cell>
          <cell r="J247">
            <v>0</v>
          </cell>
          <cell r="K247">
            <v>0</v>
          </cell>
          <cell r="M247">
            <v>-2</v>
          </cell>
        </row>
        <row r="248">
          <cell r="F248">
            <v>0</v>
          </cell>
          <cell r="H248">
            <v>0</v>
          </cell>
          <cell r="I248">
            <v>0</v>
          </cell>
          <cell r="J248">
            <v>0</v>
          </cell>
          <cell r="K248">
            <v>0</v>
          </cell>
          <cell r="M248">
            <v>0</v>
          </cell>
        </row>
        <row r="249">
          <cell r="F249">
            <v>0</v>
          </cell>
          <cell r="H249">
            <v>0</v>
          </cell>
          <cell r="I249">
            <v>0</v>
          </cell>
          <cell r="J249">
            <v>0</v>
          </cell>
          <cell r="K249">
            <v>0</v>
          </cell>
          <cell r="M249">
            <v>-2</v>
          </cell>
        </row>
        <row r="250">
          <cell r="F250">
            <v>-2</v>
          </cell>
          <cell r="H250">
            <v>0</v>
          </cell>
          <cell r="I250">
            <v>-2</v>
          </cell>
          <cell r="J250">
            <v>0</v>
          </cell>
          <cell r="K250">
            <v>-2</v>
          </cell>
          <cell r="M250">
            <v>-9</v>
          </cell>
        </row>
        <row r="251">
          <cell r="F251">
            <v>0</v>
          </cell>
          <cell r="H251">
            <v>0</v>
          </cell>
          <cell r="I251">
            <v>0</v>
          </cell>
          <cell r="J251">
            <v>0</v>
          </cell>
          <cell r="K251">
            <v>0</v>
          </cell>
          <cell r="M251">
            <v>-4</v>
          </cell>
        </row>
        <row r="252">
          <cell r="F252">
            <v>0</v>
          </cell>
          <cell r="H252">
            <v>0</v>
          </cell>
          <cell r="I252">
            <v>0</v>
          </cell>
          <cell r="J252">
            <v>0</v>
          </cell>
          <cell r="K252">
            <v>0</v>
          </cell>
          <cell r="M252">
            <v>0</v>
          </cell>
        </row>
        <row r="253">
          <cell r="F253">
            <v>-4</v>
          </cell>
          <cell r="H253">
            <v>0</v>
          </cell>
          <cell r="I253">
            <v>-4</v>
          </cell>
          <cell r="J253">
            <v>0</v>
          </cell>
          <cell r="K253">
            <v>-4</v>
          </cell>
          <cell r="M253">
            <v>-1</v>
          </cell>
        </row>
        <row r="254">
          <cell r="F254">
            <v>0</v>
          </cell>
          <cell r="H254">
            <v>0</v>
          </cell>
          <cell r="I254">
            <v>0</v>
          </cell>
          <cell r="J254">
            <v>0</v>
          </cell>
          <cell r="K254">
            <v>0</v>
          </cell>
          <cell r="M254">
            <v>-15</v>
          </cell>
        </row>
        <row r="255">
          <cell r="F255">
            <v>0</v>
          </cell>
          <cell r="H255">
            <v>0</v>
          </cell>
          <cell r="I255">
            <v>0</v>
          </cell>
          <cell r="J255">
            <v>0</v>
          </cell>
          <cell r="K255">
            <v>0</v>
          </cell>
          <cell r="M255">
            <v>0</v>
          </cell>
        </row>
        <row r="256">
          <cell r="F256">
            <v>0</v>
          </cell>
          <cell r="H256">
            <v>0</v>
          </cell>
          <cell r="I256">
            <v>0</v>
          </cell>
          <cell r="J256">
            <v>0</v>
          </cell>
          <cell r="K256">
            <v>0</v>
          </cell>
          <cell r="M256">
            <v>-2</v>
          </cell>
        </row>
        <row r="257">
          <cell r="F257">
            <v>-5</v>
          </cell>
          <cell r="H257">
            <v>0</v>
          </cell>
          <cell r="I257">
            <v>-5</v>
          </cell>
          <cell r="J257">
            <v>0</v>
          </cell>
          <cell r="K257">
            <v>-5</v>
          </cell>
          <cell r="M257">
            <v>0</v>
          </cell>
        </row>
        <row r="258">
          <cell r="F258">
            <v>-4</v>
          </cell>
          <cell r="H258">
            <v>0</v>
          </cell>
          <cell r="I258">
            <v>-4</v>
          </cell>
          <cell r="J258">
            <v>0</v>
          </cell>
          <cell r="K258">
            <v>-4</v>
          </cell>
          <cell r="M258">
            <v>-6</v>
          </cell>
        </row>
        <row r="259">
          <cell r="F259">
            <v>0</v>
          </cell>
          <cell r="H259">
            <v>0</v>
          </cell>
          <cell r="I259">
            <v>0</v>
          </cell>
          <cell r="J259">
            <v>0</v>
          </cell>
          <cell r="K259">
            <v>0</v>
          </cell>
          <cell r="M259">
            <v>0</v>
          </cell>
        </row>
        <row r="260">
          <cell r="F260">
            <v>-2</v>
          </cell>
          <cell r="H260">
            <v>0</v>
          </cell>
          <cell r="I260">
            <v>-2</v>
          </cell>
          <cell r="J260">
            <v>0</v>
          </cell>
          <cell r="K260">
            <v>-2</v>
          </cell>
          <cell r="M260">
            <v>-3</v>
          </cell>
        </row>
        <row r="261">
          <cell r="F261">
            <v>0</v>
          </cell>
          <cell r="H261">
            <v>0</v>
          </cell>
          <cell r="I261">
            <v>0</v>
          </cell>
          <cell r="J261">
            <v>0</v>
          </cell>
          <cell r="K261">
            <v>0</v>
          </cell>
          <cell r="M261">
            <v>0</v>
          </cell>
        </row>
        <row r="262">
          <cell r="F262">
            <v>0</v>
          </cell>
          <cell r="H262">
            <v>0</v>
          </cell>
          <cell r="I262">
            <v>0</v>
          </cell>
          <cell r="J262">
            <v>0</v>
          </cell>
          <cell r="K262">
            <v>0</v>
          </cell>
          <cell r="M262">
            <v>0</v>
          </cell>
        </row>
        <row r="263">
          <cell r="F263">
            <v>0</v>
          </cell>
          <cell r="H263">
            <v>0</v>
          </cell>
          <cell r="I263">
            <v>0</v>
          </cell>
          <cell r="J263">
            <v>0</v>
          </cell>
          <cell r="K263">
            <v>0</v>
          </cell>
          <cell r="M263">
            <v>-1</v>
          </cell>
        </row>
        <row r="264">
          <cell r="F264">
            <v>0</v>
          </cell>
          <cell r="H264">
            <v>0</v>
          </cell>
          <cell r="I264">
            <v>0</v>
          </cell>
          <cell r="J264">
            <v>0</v>
          </cell>
          <cell r="K264">
            <v>0</v>
          </cell>
          <cell r="M264">
            <v>0</v>
          </cell>
        </row>
        <row r="265">
          <cell r="F265">
            <v>0</v>
          </cell>
          <cell r="H265">
            <v>0</v>
          </cell>
          <cell r="I265">
            <v>0</v>
          </cell>
          <cell r="J265">
            <v>0</v>
          </cell>
          <cell r="K265">
            <v>0</v>
          </cell>
          <cell r="M265">
            <v>0</v>
          </cell>
        </row>
        <row r="266">
          <cell r="F266">
            <v>0</v>
          </cell>
          <cell r="H266">
            <v>0</v>
          </cell>
          <cell r="I266">
            <v>0</v>
          </cell>
          <cell r="J266">
            <v>0</v>
          </cell>
          <cell r="K266">
            <v>0</v>
          </cell>
          <cell r="M266">
            <v>0</v>
          </cell>
        </row>
        <row r="267">
          <cell r="F267">
            <v>0</v>
          </cell>
          <cell r="H267">
            <v>0</v>
          </cell>
          <cell r="I267">
            <v>0</v>
          </cell>
          <cell r="J267">
            <v>0</v>
          </cell>
          <cell r="K267">
            <v>0</v>
          </cell>
          <cell r="M267">
            <v>-4</v>
          </cell>
        </row>
        <row r="268">
          <cell r="F268">
            <v>0</v>
          </cell>
          <cell r="H268">
            <v>0</v>
          </cell>
          <cell r="I268">
            <v>0</v>
          </cell>
          <cell r="J268">
            <v>0</v>
          </cell>
          <cell r="K268">
            <v>0</v>
          </cell>
          <cell r="M268">
            <v>0</v>
          </cell>
        </row>
        <row r="269">
          <cell r="F269">
            <v>0</v>
          </cell>
          <cell r="H269">
            <v>0</v>
          </cell>
          <cell r="I269">
            <v>0</v>
          </cell>
          <cell r="J269">
            <v>0</v>
          </cell>
          <cell r="K269">
            <v>0</v>
          </cell>
          <cell r="M269">
            <v>0</v>
          </cell>
        </row>
        <row r="270">
          <cell r="F270">
            <v>0</v>
          </cell>
          <cell r="H270">
            <v>0</v>
          </cell>
          <cell r="I270">
            <v>0</v>
          </cell>
          <cell r="J270">
            <v>0</v>
          </cell>
          <cell r="K270">
            <v>0</v>
          </cell>
          <cell r="M270">
            <v>0</v>
          </cell>
        </row>
        <row r="271">
          <cell r="F271">
            <v>0</v>
          </cell>
          <cell r="H271">
            <v>0</v>
          </cell>
          <cell r="I271">
            <v>0</v>
          </cell>
          <cell r="J271">
            <v>0</v>
          </cell>
          <cell r="K271">
            <v>0</v>
          </cell>
          <cell r="M271">
            <v>-5</v>
          </cell>
        </row>
        <row r="272">
          <cell r="F272">
            <v>0</v>
          </cell>
          <cell r="H272">
            <v>0</v>
          </cell>
          <cell r="I272">
            <v>0</v>
          </cell>
          <cell r="J272">
            <v>0</v>
          </cell>
          <cell r="K272">
            <v>0</v>
          </cell>
          <cell r="M272">
            <v>-7</v>
          </cell>
        </row>
        <row r="273">
          <cell r="F273">
            <v>-945</v>
          </cell>
          <cell r="H273">
            <v>0</v>
          </cell>
          <cell r="I273">
            <v>-945</v>
          </cell>
          <cell r="J273">
            <v>0</v>
          </cell>
          <cell r="K273">
            <v>-945</v>
          </cell>
          <cell r="M273">
            <v>-1533</v>
          </cell>
        </row>
        <row r="275">
          <cell r="F275">
            <v>-3000000</v>
          </cell>
          <cell r="H275">
            <v>0</v>
          </cell>
          <cell r="I275">
            <v>-3000000</v>
          </cell>
          <cell r="J275">
            <v>0</v>
          </cell>
          <cell r="K275">
            <v>-3000000</v>
          </cell>
          <cell r="M275">
            <v>-3000000</v>
          </cell>
        </row>
        <row r="276">
          <cell r="F276">
            <v>-3000000</v>
          </cell>
          <cell r="H276">
            <v>0</v>
          </cell>
          <cell r="I276">
            <v>-3000000</v>
          </cell>
          <cell r="J276">
            <v>0</v>
          </cell>
          <cell r="K276">
            <v>-3000000</v>
          </cell>
          <cell r="M276">
            <v>-3000000</v>
          </cell>
        </row>
        <row r="278">
          <cell r="F278">
            <v>91068</v>
          </cell>
          <cell r="H278">
            <v>0</v>
          </cell>
          <cell r="I278">
            <v>91068</v>
          </cell>
          <cell r="J278">
            <v>0</v>
          </cell>
          <cell r="K278">
            <v>91068</v>
          </cell>
          <cell r="M278">
            <v>58113</v>
          </cell>
        </row>
        <row r="279">
          <cell r="F279">
            <v>-172347</v>
          </cell>
          <cell r="H279">
            <v>0</v>
          </cell>
          <cell r="I279">
            <v>-172347</v>
          </cell>
          <cell r="J279">
            <v>0</v>
          </cell>
          <cell r="K279">
            <v>-172347</v>
          </cell>
          <cell r="M279">
            <v>-95411</v>
          </cell>
        </row>
        <row r="280">
          <cell r="F280">
            <v>-81279</v>
          </cell>
          <cell r="H280">
            <v>0</v>
          </cell>
          <cell r="I280">
            <v>-81279</v>
          </cell>
          <cell r="J280">
            <v>0</v>
          </cell>
          <cell r="K280">
            <v>-81279</v>
          </cell>
          <cell r="M280">
            <v>-37298</v>
          </cell>
        </row>
        <row r="282">
          <cell r="F282">
            <v>890580</v>
          </cell>
          <cell r="H282">
            <v>0</v>
          </cell>
          <cell r="I282">
            <v>890580</v>
          </cell>
          <cell r="J282">
            <v>0</v>
          </cell>
          <cell r="K282">
            <v>890580</v>
          </cell>
          <cell r="M282">
            <v>506127</v>
          </cell>
        </row>
        <row r="283">
          <cell r="F283">
            <v>890580</v>
          </cell>
          <cell r="H283">
            <v>0</v>
          </cell>
          <cell r="I283">
            <v>890580</v>
          </cell>
          <cell r="J283">
            <v>0</v>
          </cell>
          <cell r="K283">
            <v>890580</v>
          </cell>
          <cell r="M283">
            <v>506127</v>
          </cell>
        </row>
        <row r="285">
          <cell r="F285">
            <v>-1715</v>
          </cell>
          <cell r="H285">
            <v>0</v>
          </cell>
          <cell r="I285">
            <v>-1715</v>
          </cell>
          <cell r="J285">
            <v>0</v>
          </cell>
          <cell r="K285">
            <v>-1715</v>
          </cell>
          <cell r="M285">
            <v>-1715</v>
          </cell>
        </row>
        <row r="286">
          <cell r="F286">
            <v>-173547</v>
          </cell>
          <cell r="H286">
            <v>0</v>
          </cell>
          <cell r="I286">
            <v>-173547</v>
          </cell>
          <cell r="J286">
            <v>0</v>
          </cell>
          <cell r="K286">
            <v>-173547</v>
          </cell>
          <cell r="M286">
            <v>-173547</v>
          </cell>
        </row>
        <row r="287">
          <cell r="F287">
            <v>997</v>
          </cell>
          <cell r="H287">
            <v>0</v>
          </cell>
          <cell r="I287">
            <v>997</v>
          </cell>
          <cell r="J287">
            <v>0</v>
          </cell>
          <cell r="K287">
            <v>997</v>
          </cell>
          <cell r="M287">
            <v>997</v>
          </cell>
        </row>
        <row r="288">
          <cell r="F288">
            <v>-27</v>
          </cell>
          <cell r="H288">
            <v>0</v>
          </cell>
          <cell r="I288">
            <v>-27</v>
          </cell>
          <cell r="J288">
            <v>0</v>
          </cell>
          <cell r="K288">
            <v>-27</v>
          </cell>
          <cell r="M288">
            <v>-27</v>
          </cell>
        </row>
        <row r="289">
          <cell r="F289">
            <v>1</v>
          </cell>
          <cell r="H289">
            <v>0</v>
          </cell>
          <cell r="I289">
            <v>1</v>
          </cell>
          <cell r="J289">
            <v>0</v>
          </cell>
          <cell r="K289">
            <v>1</v>
          </cell>
          <cell r="M289">
            <v>1</v>
          </cell>
        </row>
        <row r="290">
          <cell r="F290">
            <v>-174291</v>
          </cell>
          <cell r="H290">
            <v>0</v>
          </cell>
          <cell r="I290">
            <v>-174291</v>
          </cell>
          <cell r="J290">
            <v>0</v>
          </cell>
          <cell r="K290">
            <v>-174291</v>
          </cell>
          <cell r="M290">
            <v>-174291</v>
          </cell>
        </row>
        <row r="292">
          <cell r="F292">
            <v>0</v>
          </cell>
          <cell r="H292">
            <v>0</v>
          </cell>
          <cell r="I292">
            <v>0</v>
          </cell>
          <cell r="J292">
            <v>0</v>
          </cell>
          <cell r="K292">
            <v>0</v>
          </cell>
          <cell r="M292">
            <v>0</v>
          </cell>
        </row>
        <row r="294">
          <cell r="F294">
            <v>-4906</v>
          </cell>
          <cell r="H294">
            <v>0</v>
          </cell>
          <cell r="I294">
            <v>-4906</v>
          </cell>
          <cell r="J294">
            <v>0</v>
          </cell>
          <cell r="K294">
            <v>-4906</v>
          </cell>
          <cell r="M294">
            <v>-4906</v>
          </cell>
        </row>
        <row r="295">
          <cell r="F295">
            <v>-4906</v>
          </cell>
          <cell r="H295">
            <v>0</v>
          </cell>
          <cell r="I295">
            <v>-4906</v>
          </cell>
          <cell r="J295">
            <v>0</v>
          </cell>
          <cell r="K295">
            <v>-4906</v>
          </cell>
          <cell r="M295">
            <v>-4906</v>
          </cell>
        </row>
        <row r="297">
          <cell r="F297">
            <v>-787</v>
          </cell>
          <cell r="H297">
            <v>0</v>
          </cell>
          <cell r="I297">
            <v>-787</v>
          </cell>
          <cell r="J297">
            <v>0</v>
          </cell>
          <cell r="K297">
            <v>-787</v>
          </cell>
          <cell r="M297">
            <v>-787</v>
          </cell>
        </row>
        <row r="298">
          <cell r="F298">
            <v>-15909</v>
          </cell>
          <cell r="H298">
            <v>0</v>
          </cell>
          <cell r="I298">
            <v>-15909</v>
          </cell>
          <cell r="J298">
            <v>0</v>
          </cell>
          <cell r="K298">
            <v>-15909</v>
          </cell>
          <cell r="M298">
            <v>-15909</v>
          </cell>
        </row>
        <row r="299">
          <cell r="F299">
            <v>-16696</v>
          </cell>
          <cell r="H299">
            <v>0</v>
          </cell>
          <cell r="I299">
            <v>-16696</v>
          </cell>
          <cell r="J299">
            <v>0</v>
          </cell>
          <cell r="K299">
            <v>-16696</v>
          </cell>
          <cell r="M299">
            <v>-16696</v>
          </cell>
        </row>
        <row r="301">
          <cell r="F301">
            <v>-648</v>
          </cell>
          <cell r="H301">
            <v>0</v>
          </cell>
          <cell r="I301">
            <v>-648</v>
          </cell>
          <cell r="J301">
            <v>0</v>
          </cell>
          <cell r="K301">
            <v>-648</v>
          </cell>
          <cell r="M301">
            <v>-648</v>
          </cell>
        </row>
        <row r="302">
          <cell r="F302">
            <v>-648</v>
          </cell>
          <cell r="H302">
            <v>0</v>
          </cell>
          <cell r="I302">
            <v>-648</v>
          </cell>
          <cell r="J302">
            <v>0</v>
          </cell>
          <cell r="K302">
            <v>-648</v>
          </cell>
          <cell r="M302">
            <v>-648</v>
          </cell>
        </row>
        <row r="304">
          <cell r="F304">
            <v>-2845</v>
          </cell>
          <cell r="H304">
            <v>0</v>
          </cell>
          <cell r="I304">
            <v>-2845</v>
          </cell>
          <cell r="J304">
            <v>0</v>
          </cell>
          <cell r="K304">
            <v>-2845</v>
          </cell>
          <cell r="M304">
            <v>-2845</v>
          </cell>
        </row>
        <row r="305">
          <cell r="F305">
            <v>-2845</v>
          </cell>
          <cell r="H305">
            <v>0</v>
          </cell>
          <cell r="I305">
            <v>-2845</v>
          </cell>
          <cell r="J305">
            <v>0</v>
          </cell>
          <cell r="K305">
            <v>-2845</v>
          </cell>
          <cell r="M305">
            <v>-2845</v>
          </cell>
        </row>
        <row r="307">
          <cell r="F307">
            <v>-9767</v>
          </cell>
          <cell r="H307">
            <v>0</v>
          </cell>
          <cell r="I307">
            <v>-9767</v>
          </cell>
          <cell r="J307">
            <v>0</v>
          </cell>
          <cell r="K307">
            <v>-9767</v>
          </cell>
          <cell r="M307">
            <v>-9767</v>
          </cell>
        </row>
        <row r="308">
          <cell r="F308">
            <v>-59322</v>
          </cell>
          <cell r="H308">
            <v>0</v>
          </cell>
          <cell r="I308">
            <v>-59322</v>
          </cell>
          <cell r="J308">
            <v>0</v>
          </cell>
          <cell r="K308">
            <v>-59322</v>
          </cell>
          <cell r="M308">
            <v>-59322</v>
          </cell>
        </row>
        <row r="309">
          <cell r="F309">
            <v>-69089</v>
          </cell>
          <cell r="H309">
            <v>0</v>
          </cell>
          <cell r="I309">
            <v>-69089</v>
          </cell>
          <cell r="J309">
            <v>0</v>
          </cell>
          <cell r="K309">
            <v>-69089</v>
          </cell>
          <cell r="M309">
            <v>-69089</v>
          </cell>
        </row>
        <row r="311">
          <cell r="F311">
            <v>0</v>
          </cell>
          <cell r="H311">
            <v>0</v>
          </cell>
          <cell r="I311">
            <v>0</v>
          </cell>
          <cell r="J311">
            <v>0</v>
          </cell>
          <cell r="K311">
            <v>0</v>
          </cell>
          <cell r="M311">
            <v>0</v>
          </cell>
        </row>
        <row r="312">
          <cell r="F312">
            <v>-426</v>
          </cell>
          <cell r="H312">
            <v>0</v>
          </cell>
          <cell r="I312">
            <v>-426</v>
          </cell>
          <cell r="J312">
            <v>0</v>
          </cell>
          <cell r="K312">
            <v>-426</v>
          </cell>
          <cell r="M312">
            <v>-426</v>
          </cell>
        </row>
        <row r="313">
          <cell r="F313">
            <v>0</v>
          </cell>
          <cell r="H313">
            <v>0</v>
          </cell>
          <cell r="I313">
            <v>0</v>
          </cell>
          <cell r="J313">
            <v>0</v>
          </cell>
          <cell r="K313">
            <v>0</v>
          </cell>
          <cell r="M313">
            <v>0</v>
          </cell>
        </row>
        <row r="314">
          <cell r="F314">
            <v>0</v>
          </cell>
          <cell r="H314">
            <v>0</v>
          </cell>
          <cell r="I314">
            <v>0</v>
          </cell>
          <cell r="J314">
            <v>0</v>
          </cell>
          <cell r="K314">
            <v>0</v>
          </cell>
          <cell r="M314">
            <v>0</v>
          </cell>
        </row>
        <row r="315">
          <cell r="F315">
            <v>-15</v>
          </cell>
          <cell r="H315">
            <v>0</v>
          </cell>
          <cell r="I315">
            <v>-15</v>
          </cell>
          <cell r="J315">
            <v>0</v>
          </cell>
          <cell r="K315">
            <v>-15</v>
          </cell>
          <cell r="M315">
            <v>-15</v>
          </cell>
        </row>
        <row r="316">
          <cell r="F316">
            <v>-679</v>
          </cell>
          <cell r="H316">
            <v>0</v>
          </cell>
          <cell r="I316">
            <v>-679</v>
          </cell>
          <cell r="J316">
            <v>0</v>
          </cell>
          <cell r="K316">
            <v>-679</v>
          </cell>
          <cell r="M316">
            <v>-679</v>
          </cell>
        </row>
        <row r="317">
          <cell r="F317">
            <v>-1</v>
          </cell>
          <cell r="H317">
            <v>0</v>
          </cell>
          <cell r="I317">
            <v>-1</v>
          </cell>
          <cell r="J317">
            <v>0</v>
          </cell>
          <cell r="K317">
            <v>-1</v>
          </cell>
          <cell r="M317">
            <v>-1</v>
          </cell>
        </row>
        <row r="318">
          <cell r="F318">
            <v>-9768</v>
          </cell>
          <cell r="H318">
            <v>0</v>
          </cell>
          <cell r="I318">
            <v>-9768</v>
          </cell>
          <cell r="J318">
            <v>0</v>
          </cell>
          <cell r="K318">
            <v>-9768</v>
          </cell>
          <cell r="M318">
            <v>-9768</v>
          </cell>
        </row>
        <row r="319">
          <cell r="F319">
            <v>0</v>
          </cell>
          <cell r="H319">
            <v>0</v>
          </cell>
          <cell r="I319">
            <v>0</v>
          </cell>
          <cell r="J319">
            <v>0</v>
          </cell>
          <cell r="K319">
            <v>0</v>
          </cell>
          <cell r="M319">
            <v>0</v>
          </cell>
        </row>
        <row r="320">
          <cell r="F320">
            <v>0</v>
          </cell>
          <cell r="H320">
            <v>0</v>
          </cell>
          <cell r="I320">
            <v>0</v>
          </cell>
          <cell r="J320">
            <v>0</v>
          </cell>
          <cell r="K320">
            <v>0</v>
          </cell>
          <cell r="M320">
            <v>0</v>
          </cell>
        </row>
        <row r="321">
          <cell r="F321">
            <v>0</v>
          </cell>
          <cell r="H321">
            <v>0</v>
          </cell>
          <cell r="I321">
            <v>0</v>
          </cell>
          <cell r="J321">
            <v>0</v>
          </cell>
          <cell r="K321">
            <v>0</v>
          </cell>
          <cell r="M321">
            <v>0</v>
          </cell>
        </row>
        <row r="322">
          <cell r="F322">
            <v>0</v>
          </cell>
          <cell r="H322">
            <v>0</v>
          </cell>
          <cell r="I322">
            <v>0</v>
          </cell>
          <cell r="J322">
            <v>0</v>
          </cell>
          <cell r="K322">
            <v>0</v>
          </cell>
          <cell r="M322">
            <v>0</v>
          </cell>
        </row>
        <row r="323">
          <cell r="F323">
            <v>-57</v>
          </cell>
          <cell r="H323">
            <v>0</v>
          </cell>
          <cell r="I323">
            <v>-57</v>
          </cell>
          <cell r="J323">
            <v>0</v>
          </cell>
          <cell r="K323">
            <v>-57</v>
          </cell>
          <cell r="M323">
            <v>-57</v>
          </cell>
        </row>
        <row r="324">
          <cell r="F324">
            <v>-10946</v>
          </cell>
          <cell r="H324">
            <v>0</v>
          </cell>
          <cell r="I324">
            <v>-10946</v>
          </cell>
          <cell r="J324">
            <v>0</v>
          </cell>
          <cell r="K324">
            <v>-10946</v>
          </cell>
          <cell r="M324">
            <v>-10946</v>
          </cell>
        </row>
        <row r="326">
          <cell r="F326">
            <v>-199192</v>
          </cell>
          <cell r="H326">
            <v>0</v>
          </cell>
          <cell r="I326">
            <v>-199192</v>
          </cell>
          <cell r="J326">
            <v>0</v>
          </cell>
          <cell r="K326">
            <v>-199192</v>
          </cell>
          <cell r="M326">
            <v>-199192</v>
          </cell>
        </row>
        <row r="327">
          <cell r="F327">
            <v>0</v>
          </cell>
          <cell r="H327">
            <v>0</v>
          </cell>
          <cell r="I327">
            <v>0</v>
          </cell>
          <cell r="J327">
            <v>0</v>
          </cell>
          <cell r="K327">
            <v>0</v>
          </cell>
          <cell r="M327">
            <v>0</v>
          </cell>
        </row>
        <row r="328">
          <cell r="F328">
            <v>52</v>
          </cell>
          <cell r="H328">
            <v>0</v>
          </cell>
          <cell r="I328">
            <v>52</v>
          </cell>
          <cell r="J328">
            <v>0</v>
          </cell>
          <cell r="K328">
            <v>52</v>
          </cell>
          <cell r="M328">
            <v>52</v>
          </cell>
        </row>
        <row r="329">
          <cell r="F329">
            <v>323</v>
          </cell>
          <cell r="H329">
            <v>0</v>
          </cell>
          <cell r="I329">
            <v>323</v>
          </cell>
          <cell r="J329">
            <v>0</v>
          </cell>
          <cell r="K329">
            <v>323</v>
          </cell>
          <cell r="M329">
            <v>323</v>
          </cell>
        </row>
        <row r="330">
          <cell r="F330">
            <v>-198817</v>
          </cell>
          <cell r="H330">
            <v>0</v>
          </cell>
          <cell r="I330">
            <v>-198817</v>
          </cell>
          <cell r="J330">
            <v>0</v>
          </cell>
          <cell r="K330">
            <v>-198817</v>
          </cell>
          <cell r="M330">
            <v>-198817</v>
          </cell>
        </row>
        <row r="332">
          <cell r="F332">
            <v>28737</v>
          </cell>
          <cell r="H332">
            <v>0</v>
          </cell>
          <cell r="I332">
            <v>28737</v>
          </cell>
          <cell r="J332">
            <v>0</v>
          </cell>
          <cell r="K332">
            <v>28737</v>
          </cell>
          <cell r="M332">
            <v>28737</v>
          </cell>
        </row>
        <row r="333">
          <cell r="F333">
            <v>28737</v>
          </cell>
          <cell r="H333">
            <v>0</v>
          </cell>
          <cell r="I333">
            <v>28737</v>
          </cell>
          <cell r="J333">
            <v>0</v>
          </cell>
          <cell r="K333">
            <v>28737</v>
          </cell>
          <cell r="M333">
            <v>28737</v>
          </cell>
        </row>
        <row r="335">
          <cell r="F335">
            <v>1200</v>
          </cell>
          <cell r="H335">
            <v>0</v>
          </cell>
          <cell r="I335">
            <v>1200</v>
          </cell>
          <cell r="J335">
            <v>0</v>
          </cell>
          <cell r="K335">
            <v>1200</v>
          </cell>
          <cell r="M335">
            <v>1200</v>
          </cell>
        </row>
        <row r="336">
          <cell r="F336">
            <v>1200</v>
          </cell>
          <cell r="H336">
            <v>0</v>
          </cell>
          <cell r="I336">
            <v>1200</v>
          </cell>
          <cell r="J336">
            <v>0</v>
          </cell>
          <cell r="K336">
            <v>1200</v>
          </cell>
          <cell r="M336">
            <v>1200</v>
          </cell>
        </row>
        <row r="338">
          <cell r="F338">
            <v>1201</v>
          </cell>
          <cell r="H338">
            <v>0</v>
          </cell>
          <cell r="I338">
            <v>1201</v>
          </cell>
          <cell r="J338">
            <v>0</v>
          </cell>
          <cell r="K338">
            <v>1201</v>
          </cell>
          <cell r="M338">
            <v>1201</v>
          </cell>
        </row>
        <row r="339">
          <cell r="F339">
            <v>1201</v>
          </cell>
          <cell r="H339">
            <v>0</v>
          </cell>
          <cell r="I339">
            <v>1201</v>
          </cell>
          <cell r="J339">
            <v>0</v>
          </cell>
          <cell r="K339">
            <v>1201</v>
          </cell>
          <cell r="M339">
            <v>1201</v>
          </cell>
        </row>
        <row r="341">
          <cell r="F341">
            <v>58</v>
          </cell>
          <cell r="H341">
            <v>0</v>
          </cell>
          <cell r="I341">
            <v>58</v>
          </cell>
          <cell r="J341">
            <v>0</v>
          </cell>
          <cell r="K341">
            <v>58</v>
          </cell>
          <cell r="M341">
            <v>58</v>
          </cell>
        </row>
        <row r="342">
          <cell r="F342">
            <v>68</v>
          </cell>
          <cell r="H342">
            <v>0</v>
          </cell>
          <cell r="I342">
            <v>68</v>
          </cell>
          <cell r="J342">
            <v>0</v>
          </cell>
          <cell r="K342">
            <v>68</v>
          </cell>
          <cell r="M342">
            <v>68</v>
          </cell>
        </row>
        <row r="343">
          <cell r="F343">
            <v>44</v>
          </cell>
          <cell r="H343">
            <v>0</v>
          </cell>
          <cell r="I343">
            <v>44</v>
          </cell>
          <cell r="J343">
            <v>0</v>
          </cell>
          <cell r="K343">
            <v>44</v>
          </cell>
          <cell r="M343">
            <v>44</v>
          </cell>
        </row>
        <row r="344">
          <cell r="F344">
            <v>55</v>
          </cell>
          <cell r="H344">
            <v>0</v>
          </cell>
          <cell r="I344">
            <v>55</v>
          </cell>
          <cell r="J344">
            <v>0</v>
          </cell>
          <cell r="K344">
            <v>55</v>
          </cell>
          <cell r="M344">
            <v>55</v>
          </cell>
        </row>
        <row r="345">
          <cell r="F345">
            <v>147</v>
          </cell>
          <cell r="H345">
            <v>0</v>
          </cell>
          <cell r="I345">
            <v>147</v>
          </cell>
          <cell r="J345">
            <v>0</v>
          </cell>
          <cell r="K345">
            <v>147</v>
          </cell>
          <cell r="M345">
            <v>147</v>
          </cell>
        </row>
        <row r="346">
          <cell r="F346">
            <v>294</v>
          </cell>
          <cell r="H346">
            <v>0</v>
          </cell>
          <cell r="I346">
            <v>294</v>
          </cell>
          <cell r="J346">
            <v>0</v>
          </cell>
          <cell r="K346">
            <v>294</v>
          </cell>
          <cell r="M346">
            <v>294</v>
          </cell>
        </row>
        <row r="347">
          <cell r="F347">
            <v>15</v>
          </cell>
          <cell r="H347">
            <v>0</v>
          </cell>
          <cell r="I347">
            <v>15</v>
          </cell>
          <cell r="J347">
            <v>0</v>
          </cell>
          <cell r="K347">
            <v>15</v>
          </cell>
          <cell r="M347">
            <v>15</v>
          </cell>
        </row>
        <row r="348">
          <cell r="F348">
            <v>162</v>
          </cell>
          <cell r="H348">
            <v>0</v>
          </cell>
          <cell r="I348">
            <v>162</v>
          </cell>
          <cell r="J348">
            <v>0</v>
          </cell>
          <cell r="K348">
            <v>162</v>
          </cell>
          <cell r="M348">
            <v>162</v>
          </cell>
        </row>
        <row r="349">
          <cell r="F349">
            <v>40</v>
          </cell>
          <cell r="H349">
            <v>0</v>
          </cell>
          <cell r="I349">
            <v>40</v>
          </cell>
          <cell r="J349">
            <v>0</v>
          </cell>
          <cell r="K349">
            <v>40</v>
          </cell>
          <cell r="M349">
            <v>40</v>
          </cell>
        </row>
        <row r="350">
          <cell r="F350">
            <v>0</v>
          </cell>
          <cell r="H350">
            <v>0</v>
          </cell>
          <cell r="I350">
            <v>0</v>
          </cell>
          <cell r="J350">
            <v>0</v>
          </cell>
          <cell r="K350">
            <v>0</v>
          </cell>
          <cell r="M350">
            <v>0</v>
          </cell>
        </row>
        <row r="351">
          <cell r="F351">
            <v>8</v>
          </cell>
          <cell r="H351">
            <v>0</v>
          </cell>
          <cell r="I351">
            <v>8</v>
          </cell>
          <cell r="J351">
            <v>0</v>
          </cell>
          <cell r="K351">
            <v>8</v>
          </cell>
          <cell r="M351">
            <v>8</v>
          </cell>
        </row>
        <row r="352">
          <cell r="F352">
            <v>18</v>
          </cell>
          <cell r="H352">
            <v>0</v>
          </cell>
          <cell r="I352">
            <v>18</v>
          </cell>
          <cell r="J352">
            <v>0</v>
          </cell>
          <cell r="K352">
            <v>18</v>
          </cell>
          <cell r="M352">
            <v>18</v>
          </cell>
        </row>
        <row r="353">
          <cell r="F353">
            <v>58</v>
          </cell>
          <cell r="H353">
            <v>0</v>
          </cell>
          <cell r="I353">
            <v>58</v>
          </cell>
          <cell r="J353">
            <v>0</v>
          </cell>
          <cell r="K353">
            <v>58</v>
          </cell>
          <cell r="M353">
            <v>58</v>
          </cell>
        </row>
        <row r="354">
          <cell r="F354">
            <v>155</v>
          </cell>
          <cell r="H354">
            <v>0</v>
          </cell>
          <cell r="I354">
            <v>155</v>
          </cell>
          <cell r="J354">
            <v>0</v>
          </cell>
          <cell r="K354">
            <v>155</v>
          </cell>
          <cell r="M354">
            <v>155</v>
          </cell>
        </row>
        <row r="355">
          <cell r="F355">
            <v>88</v>
          </cell>
          <cell r="H355">
            <v>0</v>
          </cell>
          <cell r="I355">
            <v>88</v>
          </cell>
          <cell r="J355">
            <v>0</v>
          </cell>
          <cell r="K355">
            <v>88</v>
          </cell>
          <cell r="M355">
            <v>88</v>
          </cell>
        </row>
        <row r="356">
          <cell r="F356">
            <v>77</v>
          </cell>
          <cell r="H356">
            <v>0</v>
          </cell>
          <cell r="I356">
            <v>77</v>
          </cell>
          <cell r="J356">
            <v>0</v>
          </cell>
          <cell r="K356">
            <v>77</v>
          </cell>
          <cell r="M356">
            <v>77</v>
          </cell>
        </row>
        <row r="357">
          <cell r="F357">
            <v>2</v>
          </cell>
          <cell r="H357">
            <v>0</v>
          </cell>
          <cell r="I357">
            <v>2</v>
          </cell>
          <cell r="J357">
            <v>0</v>
          </cell>
          <cell r="K357">
            <v>2</v>
          </cell>
          <cell r="M357">
            <v>2</v>
          </cell>
        </row>
        <row r="358">
          <cell r="F358">
            <v>17</v>
          </cell>
          <cell r="H358">
            <v>0</v>
          </cell>
          <cell r="I358">
            <v>17</v>
          </cell>
          <cell r="J358">
            <v>0</v>
          </cell>
          <cell r="K358">
            <v>17</v>
          </cell>
          <cell r="M358">
            <v>17</v>
          </cell>
        </row>
        <row r="359">
          <cell r="F359">
            <v>1</v>
          </cell>
          <cell r="H359">
            <v>0</v>
          </cell>
          <cell r="I359">
            <v>1</v>
          </cell>
          <cell r="J359">
            <v>0</v>
          </cell>
          <cell r="K359">
            <v>1</v>
          </cell>
          <cell r="M359">
            <v>1</v>
          </cell>
        </row>
        <row r="360">
          <cell r="F360">
            <v>5</v>
          </cell>
          <cell r="H360">
            <v>0</v>
          </cell>
          <cell r="I360">
            <v>5</v>
          </cell>
          <cell r="J360">
            <v>0</v>
          </cell>
          <cell r="K360">
            <v>5</v>
          </cell>
          <cell r="M360">
            <v>5</v>
          </cell>
        </row>
        <row r="361">
          <cell r="F361">
            <v>12</v>
          </cell>
          <cell r="H361">
            <v>0</v>
          </cell>
          <cell r="I361">
            <v>12</v>
          </cell>
          <cell r="J361">
            <v>0</v>
          </cell>
          <cell r="K361">
            <v>12</v>
          </cell>
          <cell r="M361">
            <v>12</v>
          </cell>
        </row>
        <row r="362">
          <cell r="F362">
            <v>22</v>
          </cell>
          <cell r="H362">
            <v>0</v>
          </cell>
          <cell r="I362">
            <v>22</v>
          </cell>
          <cell r="J362">
            <v>0</v>
          </cell>
          <cell r="K362">
            <v>22</v>
          </cell>
          <cell r="M362">
            <v>22</v>
          </cell>
        </row>
        <row r="363">
          <cell r="F363">
            <v>23</v>
          </cell>
          <cell r="H363">
            <v>0</v>
          </cell>
          <cell r="I363">
            <v>23</v>
          </cell>
          <cell r="J363">
            <v>0</v>
          </cell>
          <cell r="K363">
            <v>23</v>
          </cell>
          <cell r="M363">
            <v>23</v>
          </cell>
        </row>
        <row r="364">
          <cell r="F364">
            <v>25</v>
          </cell>
          <cell r="H364">
            <v>0</v>
          </cell>
          <cell r="I364">
            <v>25</v>
          </cell>
          <cell r="J364">
            <v>0</v>
          </cell>
          <cell r="K364">
            <v>25</v>
          </cell>
          <cell r="M364">
            <v>25</v>
          </cell>
        </row>
        <row r="365">
          <cell r="F365">
            <v>10</v>
          </cell>
          <cell r="H365">
            <v>0</v>
          </cell>
          <cell r="I365">
            <v>10</v>
          </cell>
          <cell r="J365">
            <v>0</v>
          </cell>
          <cell r="K365">
            <v>10</v>
          </cell>
          <cell r="M365">
            <v>10</v>
          </cell>
        </row>
        <row r="366">
          <cell r="F366">
            <v>235</v>
          </cell>
          <cell r="H366">
            <v>0</v>
          </cell>
          <cell r="I366">
            <v>235</v>
          </cell>
          <cell r="J366">
            <v>0</v>
          </cell>
          <cell r="K366">
            <v>235</v>
          </cell>
          <cell r="M366">
            <v>235</v>
          </cell>
        </row>
        <row r="367">
          <cell r="F367">
            <v>242</v>
          </cell>
          <cell r="H367">
            <v>0</v>
          </cell>
          <cell r="I367">
            <v>242</v>
          </cell>
          <cell r="J367">
            <v>0</v>
          </cell>
          <cell r="K367">
            <v>242</v>
          </cell>
          <cell r="M367">
            <v>242</v>
          </cell>
        </row>
        <row r="368">
          <cell r="F368">
            <v>6</v>
          </cell>
          <cell r="H368">
            <v>0</v>
          </cell>
          <cell r="I368">
            <v>6</v>
          </cell>
          <cell r="J368">
            <v>0</v>
          </cell>
          <cell r="K368">
            <v>6</v>
          </cell>
          <cell r="M368">
            <v>6</v>
          </cell>
        </row>
        <row r="369">
          <cell r="F369">
            <v>15</v>
          </cell>
          <cell r="H369">
            <v>0</v>
          </cell>
          <cell r="I369">
            <v>15</v>
          </cell>
          <cell r="J369">
            <v>0</v>
          </cell>
          <cell r="K369">
            <v>15</v>
          </cell>
          <cell r="M369">
            <v>15</v>
          </cell>
        </row>
        <row r="370">
          <cell r="F370">
            <v>256</v>
          </cell>
          <cell r="H370">
            <v>0</v>
          </cell>
          <cell r="I370">
            <v>256</v>
          </cell>
          <cell r="J370">
            <v>0</v>
          </cell>
          <cell r="K370">
            <v>256</v>
          </cell>
          <cell r="M370">
            <v>256</v>
          </cell>
        </row>
        <row r="371">
          <cell r="F371">
            <v>10</v>
          </cell>
          <cell r="H371">
            <v>0</v>
          </cell>
          <cell r="I371">
            <v>10</v>
          </cell>
          <cell r="J371">
            <v>0</v>
          </cell>
          <cell r="K371">
            <v>10</v>
          </cell>
          <cell r="M371">
            <v>10</v>
          </cell>
        </row>
        <row r="372">
          <cell r="F372">
            <v>49</v>
          </cell>
          <cell r="H372">
            <v>0</v>
          </cell>
          <cell r="I372">
            <v>49</v>
          </cell>
          <cell r="J372">
            <v>0</v>
          </cell>
          <cell r="K372">
            <v>49</v>
          </cell>
          <cell r="M372">
            <v>49</v>
          </cell>
        </row>
        <row r="373">
          <cell r="F373">
            <v>16</v>
          </cell>
          <cell r="H373">
            <v>0</v>
          </cell>
          <cell r="I373">
            <v>16</v>
          </cell>
          <cell r="J373">
            <v>0</v>
          </cell>
          <cell r="K373">
            <v>16</v>
          </cell>
          <cell r="M373">
            <v>16</v>
          </cell>
        </row>
        <row r="374">
          <cell r="F374">
            <v>39</v>
          </cell>
          <cell r="H374">
            <v>0</v>
          </cell>
          <cell r="I374">
            <v>39</v>
          </cell>
          <cell r="J374">
            <v>0</v>
          </cell>
          <cell r="K374">
            <v>39</v>
          </cell>
          <cell r="M374">
            <v>39</v>
          </cell>
        </row>
        <row r="375">
          <cell r="F375">
            <v>6</v>
          </cell>
          <cell r="H375">
            <v>0</v>
          </cell>
          <cell r="I375">
            <v>6</v>
          </cell>
          <cell r="J375">
            <v>0</v>
          </cell>
          <cell r="K375">
            <v>6</v>
          </cell>
          <cell r="M375">
            <v>6</v>
          </cell>
        </row>
        <row r="376">
          <cell r="F376">
            <v>6</v>
          </cell>
          <cell r="H376">
            <v>0</v>
          </cell>
          <cell r="I376">
            <v>6</v>
          </cell>
          <cell r="J376">
            <v>0</v>
          </cell>
          <cell r="K376">
            <v>6</v>
          </cell>
          <cell r="M376">
            <v>6</v>
          </cell>
        </row>
        <row r="377">
          <cell r="F377">
            <v>2</v>
          </cell>
          <cell r="H377">
            <v>0</v>
          </cell>
          <cell r="I377">
            <v>2</v>
          </cell>
          <cell r="J377">
            <v>0</v>
          </cell>
          <cell r="K377">
            <v>2</v>
          </cell>
          <cell r="M377">
            <v>2</v>
          </cell>
        </row>
        <row r="378">
          <cell r="F378">
            <v>1</v>
          </cell>
          <cell r="H378">
            <v>0</v>
          </cell>
          <cell r="I378">
            <v>1</v>
          </cell>
          <cell r="J378">
            <v>0</v>
          </cell>
          <cell r="K378">
            <v>1</v>
          </cell>
          <cell r="M378">
            <v>1</v>
          </cell>
        </row>
        <row r="379">
          <cell r="F379">
            <v>21</v>
          </cell>
          <cell r="H379">
            <v>0</v>
          </cell>
          <cell r="I379">
            <v>21</v>
          </cell>
          <cell r="J379">
            <v>0</v>
          </cell>
          <cell r="K379">
            <v>21</v>
          </cell>
          <cell r="M379">
            <v>21</v>
          </cell>
        </row>
        <row r="380">
          <cell r="F380">
            <v>2</v>
          </cell>
          <cell r="H380">
            <v>0</v>
          </cell>
          <cell r="I380">
            <v>2</v>
          </cell>
          <cell r="J380">
            <v>0</v>
          </cell>
          <cell r="K380">
            <v>2</v>
          </cell>
          <cell r="M380">
            <v>2</v>
          </cell>
        </row>
        <row r="381">
          <cell r="F381">
            <v>14</v>
          </cell>
          <cell r="H381">
            <v>0</v>
          </cell>
          <cell r="I381">
            <v>14</v>
          </cell>
          <cell r="J381">
            <v>0</v>
          </cell>
          <cell r="K381">
            <v>14</v>
          </cell>
          <cell r="M381">
            <v>14</v>
          </cell>
        </row>
        <row r="382">
          <cell r="F382">
            <v>12</v>
          </cell>
          <cell r="H382">
            <v>0</v>
          </cell>
          <cell r="I382">
            <v>12</v>
          </cell>
          <cell r="J382">
            <v>0</v>
          </cell>
          <cell r="K382">
            <v>12</v>
          </cell>
          <cell r="M382">
            <v>12</v>
          </cell>
        </row>
        <row r="383">
          <cell r="F383">
            <v>1</v>
          </cell>
          <cell r="H383">
            <v>0</v>
          </cell>
          <cell r="I383">
            <v>1</v>
          </cell>
          <cell r="J383">
            <v>0</v>
          </cell>
          <cell r="K383">
            <v>1</v>
          </cell>
          <cell r="M383">
            <v>1</v>
          </cell>
        </row>
        <row r="384">
          <cell r="F384">
            <v>2</v>
          </cell>
          <cell r="H384">
            <v>0</v>
          </cell>
          <cell r="I384">
            <v>2</v>
          </cell>
          <cell r="J384">
            <v>0</v>
          </cell>
          <cell r="K384">
            <v>2</v>
          </cell>
          <cell r="M384">
            <v>2</v>
          </cell>
        </row>
        <row r="385">
          <cell r="F385">
            <v>1</v>
          </cell>
          <cell r="H385">
            <v>0</v>
          </cell>
          <cell r="I385">
            <v>1</v>
          </cell>
          <cell r="J385">
            <v>0</v>
          </cell>
          <cell r="K385">
            <v>1</v>
          </cell>
          <cell r="M385">
            <v>1</v>
          </cell>
        </row>
        <row r="386">
          <cell r="F386">
            <v>8</v>
          </cell>
          <cell r="H386">
            <v>0</v>
          </cell>
          <cell r="I386">
            <v>8</v>
          </cell>
          <cell r="J386">
            <v>0</v>
          </cell>
          <cell r="K386">
            <v>8</v>
          </cell>
          <cell r="M386">
            <v>8</v>
          </cell>
        </row>
        <row r="387">
          <cell r="F387">
            <v>12</v>
          </cell>
          <cell r="H387">
            <v>0</v>
          </cell>
          <cell r="I387">
            <v>12</v>
          </cell>
          <cell r="J387">
            <v>0</v>
          </cell>
          <cell r="K387">
            <v>12</v>
          </cell>
          <cell r="M387">
            <v>12</v>
          </cell>
        </row>
        <row r="388">
          <cell r="F388">
            <v>0</v>
          </cell>
          <cell r="H388">
            <v>0</v>
          </cell>
          <cell r="I388">
            <v>0</v>
          </cell>
          <cell r="J388">
            <v>0</v>
          </cell>
          <cell r="K388">
            <v>0</v>
          </cell>
          <cell r="M388">
            <v>0</v>
          </cell>
        </row>
        <row r="389">
          <cell r="F389">
            <v>1</v>
          </cell>
          <cell r="H389">
            <v>0</v>
          </cell>
          <cell r="I389">
            <v>1</v>
          </cell>
          <cell r="J389">
            <v>0</v>
          </cell>
          <cell r="K389">
            <v>1</v>
          </cell>
          <cell r="M389">
            <v>1</v>
          </cell>
        </row>
        <row r="390">
          <cell r="F390">
            <v>0</v>
          </cell>
          <cell r="H390">
            <v>0</v>
          </cell>
          <cell r="I390">
            <v>0</v>
          </cell>
          <cell r="J390">
            <v>0</v>
          </cell>
          <cell r="K390">
            <v>0</v>
          </cell>
          <cell r="M390">
            <v>0</v>
          </cell>
        </row>
        <row r="391">
          <cell r="F391">
            <v>1</v>
          </cell>
          <cell r="H391">
            <v>0</v>
          </cell>
          <cell r="I391">
            <v>1</v>
          </cell>
          <cell r="J391">
            <v>0</v>
          </cell>
          <cell r="K391">
            <v>1</v>
          </cell>
          <cell r="M391">
            <v>1</v>
          </cell>
        </row>
        <row r="392">
          <cell r="F392">
            <v>1</v>
          </cell>
          <cell r="H392">
            <v>0</v>
          </cell>
          <cell r="I392">
            <v>1</v>
          </cell>
          <cell r="J392">
            <v>0</v>
          </cell>
          <cell r="K392">
            <v>1</v>
          </cell>
          <cell r="M392">
            <v>1</v>
          </cell>
        </row>
        <row r="393">
          <cell r="F393">
            <v>0</v>
          </cell>
          <cell r="H393">
            <v>0</v>
          </cell>
          <cell r="I393">
            <v>0</v>
          </cell>
          <cell r="J393">
            <v>0</v>
          </cell>
          <cell r="K393">
            <v>0</v>
          </cell>
          <cell r="M393">
            <v>0</v>
          </cell>
        </row>
        <row r="394">
          <cell r="F394">
            <v>1</v>
          </cell>
          <cell r="H394">
            <v>0</v>
          </cell>
          <cell r="I394">
            <v>1</v>
          </cell>
          <cell r="J394">
            <v>0</v>
          </cell>
          <cell r="K394">
            <v>1</v>
          </cell>
          <cell r="M394">
            <v>1</v>
          </cell>
        </row>
        <row r="395">
          <cell r="F395">
            <v>4</v>
          </cell>
          <cell r="H395">
            <v>0</v>
          </cell>
          <cell r="I395">
            <v>4</v>
          </cell>
          <cell r="J395">
            <v>0</v>
          </cell>
          <cell r="K395">
            <v>4</v>
          </cell>
          <cell r="M395">
            <v>4</v>
          </cell>
        </row>
        <row r="396">
          <cell r="F396">
            <v>4</v>
          </cell>
          <cell r="H396">
            <v>0</v>
          </cell>
          <cell r="I396">
            <v>4</v>
          </cell>
          <cell r="J396">
            <v>0</v>
          </cell>
          <cell r="K396">
            <v>4</v>
          </cell>
          <cell r="M396">
            <v>4</v>
          </cell>
        </row>
        <row r="397">
          <cell r="F397">
            <v>10</v>
          </cell>
          <cell r="H397">
            <v>0</v>
          </cell>
          <cell r="I397">
            <v>10</v>
          </cell>
          <cell r="J397">
            <v>0</v>
          </cell>
          <cell r="K397">
            <v>10</v>
          </cell>
          <cell r="M397">
            <v>10</v>
          </cell>
        </row>
        <row r="398">
          <cell r="F398">
            <v>11</v>
          </cell>
          <cell r="H398">
            <v>0</v>
          </cell>
          <cell r="I398">
            <v>11</v>
          </cell>
          <cell r="J398">
            <v>0</v>
          </cell>
          <cell r="K398">
            <v>11</v>
          </cell>
          <cell r="M398">
            <v>11</v>
          </cell>
        </row>
        <row r="399">
          <cell r="F399">
            <v>7</v>
          </cell>
          <cell r="H399">
            <v>0</v>
          </cell>
          <cell r="I399">
            <v>7</v>
          </cell>
          <cell r="J399">
            <v>0</v>
          </cell>
          <cell r="K399">
            <v>7</v>
          </cell>
          <cell r="M399">
            <v>7</v>
          </cell>
        </row>
        <row r="400">
          <cell r="F400">
            <v>9</v>
          </cell>
          <cell r="H400">
            <v>0</v>
          </cell>
          <cell r="I400">
            <v>9</v>
          </cell>
          <cell r="J400">
            <v>0</v>
          </cell>
          <cell r="K400">
            <v>9</v>
          </cell>
          <cell r="M400">
            <v>9</v>
          </cell>
        </row>
        <row r="401">
          <cell r="F401">
            <v>24</v>
          </cell>
          <cell r="H401">
            <v>0</v>
          </cell>
          <cell r="I401">
            <v>24</v>
          </cell>
          <cell r="J401">
            <v>0</v>
          </cell>
          <cell r="K401">
            <v>24</v>
          </cell>
          <cell r="M401">
            <v>24</v>
          </cell>
        </row>
        <row r="402">
          <cell r="F402">
            <v>47</v>
          </cell>
          <cell r="H402">
            <v>0</v>
          </cell>
          <cell r="I402">
            <v>47</v>
          </cell>
          <cell r="J402">
            <v>0</v>
          </cell>
          <cell r="K402">
            <v>47</v>
          </cell>
          <cell r="M402">
            <v>47</v>
          </cell>
        </row>
        <row r="403">
          <cell r="F403">
            <v>2</v>
          </cell>
          <cell r="H403">
            <v>0</v>
          </cell>
          <cell r="I403">
            <v>2</v>
          </cell>
          <cell r="J403">
            <v>0</v>
          </cell>
          <cell r="K403">
            <v>2</v>
          </cell>
          <cell r="M403">
            <v>2</v>
          </cell>
        </row>
        <row r="404">
          <cell r="F404">
            <v>26</v>
          </cell>
          <cell r="H404">
            <v>0</v>
          </cell>
          <cell r="I404">
            <v>26</v>
          </cell>
          <cell r="J404">
            <v>0</v>
          </cell>
          <cell r="K404">
            <v>26</v>
          </cell>
          <cell r="M404">
            <v>26</v>
          </cell>
        </row>
        <row r="405">
          <cell r="F405">
            <v>6</v>
          </cell>
          <cell r="H405">
            <v>0</v>
          </cell>
          <cell r="I405">
            <v>6</v>
          </cell>
          <cell r="J405">
            <v>0</v>
          </cell>
          <cell r="K405">
            <v>6</v>
          </cell>
          <cell r="M405">
            <v>6</v>
          </cell>
        </row>
        <row r="406">
          <cell r="F406">
            <v>0</v>
          </cell>
          <cell r="H406">
            <v>0</v>
          </cell>
          <cell r="I406">
            <v>0</v>
          </cell>
          <cell r="J406">
            <v>0</v>
          </cell>
          <cell r="K406">
            <v>0</v>
          </cell>
          <cell r="M406">
            <v>0</v>
          </cell>
        </row>
        <row r="407">
          <cell r="F407">
            <v>1</v>
          </cell>
          <cell r="H407">
            <v>0</v>
          </cell>
          <cell r="I407">
            <v>1</v>
          </cell>
          <cell r="J407">
            <v>0</v>
          </cell>
          <cell r="K407">
            <v>1</v>
          </cell>
          <cell r="M407">
            <v>1</v>
          </cell>
        </row>
        <row r="408">
          <cell r="F408">
            <v>3</v>
          </cell>
          <cell r="H408">
            <v>0</v>
          </cell>
          <cell r="I408">
            <v>3</v>
          </cell>
          <cell r="J408">
            <v>0</v>
          </cell>
          <cell r="K408">
            <v>3</v>
          </cell>
          <cell r="M408">
            <v>3</v>
          </cell>
        </row>
        <row r="409">
          <cell r="F409">
            <v>9</v>
          </cell>
          <cell r="H409">
            <v>0</v>
          </cell>
          <cell r="I409">
            <v>9</v>
          </cell>
          <cell r="J409">
            <v>0</v>
          </cell>
          <cell r="K409">
            <v>9</v>
          </cell>
          <cell r="M409">
            <v>9</v>
          </cell>
        </row>
        <row r="410">
          <cell r="F410">
            <v>25</v>
          </cell>
          <cell r="H410">
            <v>0</v>
          </cell>
          <cell r="I410">
            <v>25</v>
          </cell>
          <cell r="J410">
            <v>0</v>
          </cell>
          <cell r="K410">
            <v>25</v>
          </cell>
          <cell r="M410">
            <v>25</v>
          </cell>
        </row>
        <row r="411">
          <cell r="F411">
            <v>14</v>
          </cell>
          <cell r="H411">
            <v>0</v>
          </cell>
          <cell r="I411">
            <v>14</v>
          </cell>
          <cell r="J411">
            <v>0</v>
          </cell>
          <cell r="K411">
            <v>14</v>
          </cell>
          <cell r="M411">
            <v>14</v>
          </cell>
        </row>
        <row r="412">
          <cell r="F412">
            <v>12</v>
          </cell>
          <cell r="H412">
            <v>0</v>
          </cell>
          <cell r="I412">
            <v>12</v>
          </cell>
          <cell r="J412">
            <v>0</v>
          </cell>
          <cell r="K412">
            <v>12</v>
          </cell>
          <cell r="M412">
            <v>12</v>
          </cell>
        </row>
        <row r="413">
          <cell r="F413">
            <v>0</v>
          </cell>
          <cell r="H413">
            <v>0</v>
          </cell>
          <cell r="I413">
            <v>0</v>
          </cell>
          <cell r="J413">
            <v>0</v>
          </cell>
          <cell r="K413">
            <v>0</v>
          </cell>
          <cell r="M413">
            <v>0</v>
          </cell>
        </row>
        <row r="414">
          <cell r="F414">
            <v>2</v>
          </cell>
          <cell r="H414">
            <v>0</v>
          </cell>
          <cell r="I414">
            <v>2</v>
          </cell>
          <cell r="J414">
            <v>0</v>
          </cell>
          <cell r="K414">
            <v>2</v>
          </cell>
          <cell r="M414">
            <v>2</v>
          </cell>
        </row>
        <row r="415">
          <cell r="F415">
            <v>0</v>
          </cell>
          <cell r="H415">
            <v>0</v>
          </cell>
          <cell r="I415">
            <v>0</v>
          </cell>
          <cell r="J415">
            <v>0</v>
          </cell>
          <cell r="K415">
            <v>0</v>
          </cell>
          <cell r="M415">
            <v>0</v>
          </cell>
        </row>
        <row r="416">
          <cell r="F416">
            <v>1</v>
          </cell>
          <cell r="H416">
            <v>0</v>
          </cell>
          <cell r="I416">
            <v>1</v>
          </cell>
          <cell r="J416">
            <v>0</v>
          </cell>
          <cell r="K416">
            <v>1</v>
          </cell>
          <cell r="M416">
            <v>1</v>
          </cell>
        </row>
        <row r="417">
          <cell r="F417">
            <v>2</v>
          </cell>
          <cell r="H417">
            <v>0</v>
          </cell>
          <cell r="I417">
            <v>2</v>
          </cell>
          <cell r="J417">
            <v>0</v>
          </cell>
          <cell r="K417">
            <v>2</v>
          </cell>
          <cell r="M417">
            <v>2</v>
          </cell>
        </row>
        <row r="418">
          <cell r="F418">
            <v>4</v>
          </cell>
          <cell r="H418">
            <v>0</v>
          </cell>
          <cell r="I418">
            <v>4</v>
          </cell>
          <cell r="J418">
            <v>0</v>
          </cell>
          <cell r="K418">
            <v>4</v>
          </cell>
          <cell r="M418">
            <v>4</v>
          </cell>
        </row>
        <row r="419">
          <cell r="F419">
            <v>4</v>
          </cell>
          <cell r="H419">
            <v>0</v>
          </cell>
          <cell r="I419">
            <v>4</v>
          </cell>
          <cell r="J419">
            <v>0</v>
          </cell>
          <cell r="K419">
            <v>4</v>
          </cell>
          <cell r="M419">
            <v>4</v>
          </cell>
        </row>
        <row r="420">
          <cell r="F420">
            <v>4</v>
          </cell>
          <cell r="H420">
            <v>0</v>
          </cell>
          <cell r="I420">
            <v>4</v>
          </cell>
          <cell r="J420">
            <v>0</v>
          </cell>
          <cell r="K420">
            <v>4</v>
          </cell>
          <cell r="M420">
            <v>4</v>
          </cell>
        </row>
        <row r="421">
          <cell r="F421">
            <v>2</v>
          </cell>
          <cell r="H421">
            <v>0</v>
          </cell>
          <cell r="I421">
            <v>2</v>
          </cell>
          <cell r="J421">
            <v>0</v>
          </cell>
          <cell r="K421">
            <v>2</v>
          </cell>
          <cell r="M421">
            <v>2</v>
          </cell>
        </row>
        <row r="422">
          <cell r="F422">
            <v>38</v>
          </cell>
          <cell r="H422">
            <v>0</v>
          </cell>
          <cell r="I422">
            <v>38</v>
          </cell>
          <cell r="J422">
            <v>0</v>
          </cell>
          <cell r="K422">
            <v>38</v>
          </cell>
          <cell r="M422">
            <v>38</v>
          </cell>
        </row>
        <row r="423">
          <cell r="F423">
            <v>39</v>
          </cell>
          <cell r="H423">
            <v>0</v>
          </cell>
          <cell r="I423">
            <v>39</v>
          </cell>
          <cell r="J423">
            <v>0</v>
          </cell>
          <cell r="K423">
            <v>39</v>
          </cell>
          <cell r="M423">
            <v>39</v>
          </cell>
        </row>
        <row r="424">
          <cell r="F424">
            <v>1</v>
          </cell>
          <cell r="H424">
            <v>0</v>
          </cell>
          <cell r="I424">
            <v>1</v>
          </cell>
          <cell r="J424">
            <v>0</v>
          </cell>
          <cell r="K424">
            <v>1</v>
          </cell>
          <cell r="M424">
            <v>1</v>
          </cell>
        </row>
        <row r="425">
          <cell r="F425">
            <v>2</v>
          </cell>
          <cell r="H425">
            <v>0</v>
          </cell>
          <cell r="I425">
            <v>2</v>
          </cell>
          <cell r="J425">
            <v>0</v>
          </cell>
          <cell r="K425">
            <v>2</v>
          </cell>
          <cell r="M425">
            <v>2</v>
          </cell>
        </row>
        <row r="426">
          <cell r="F426">
            <v>41</v>
          </cell>
          <cell r="H426">
            <v>0</v>
          </cell>
          <cell r="I426">
            <v>41</v>
          </cell>
          <cell r="J426">
            <v>0</v>
          </cell>
          <cell r="K426">
            <v>41</v>
          </cell>
          <cell r="M426">
            <v>41</v>
          </cell>
        </row>
        <row r="427">
          <cell r="F427">
            <v>2</v>
          </cell>
          <cell r="H427">
            <v>0</v>
          </cell>
          <cell r="I427">
            <v>2</v>
          </cell>
          <cell r="J427">
            <v>0</v>
          </cell>
          <cell r="K427">
            <v>2</v>
          </cell>
          <cell r="M427">
            <v>2</v>
          </cell>
        </row>
        <row r="428">
          <cell r="F428">
            <v>8</v>
          </cell>
          <cell r="H428">
            <v>0</v>
          </cell>
          <cell r="I428">
            <v>8</v>
          </cell>
          <cell r="J428">
            <v>0</v>
          </cell>
          <cell r="K428">
            <v>8</v>
          </cell>
          <cell r="M428">
            <v>8</v>
          </cell>
        </row>
        <row r="429">
          <cell r="F429">
            <v>3</v>
          </cell>
          <cell r="H429">
            <v>0</v>
          </cell>
          <cell r="I429">
            <v>3</v>
          </cell>
          <cell r="J429">
            <v>0</v>
          </cell>
          <cell r="K429">
            <v>3</v>
          </cell>
          <cell r="M429">
            <v>3</v>
          </cell>
        </row>
        <row r="430">
          <cell r="F430">
            <v>6</v>
          </cell>
          <cell r="H430">
            <v>0</v>
          </cell>
          <cell r="I430">
            <v>6</v>
          </cell>
          <cell r="J430">
            <v>0</v>
          </cell>
          <cell r="K430">
            <v>6</v>
          </cell>
          <cell r="M430">
            <v>6</v>
          </cell>
        </row>
        <row r="431">
          <cell r="F431">
            <v>1</v>
          </cell>
          <cell r="H431">
            <v>0</v>
          </cell>
          <cell r="I431">
            <v>1</v>
          </cell>
          <cell r="J431">
            <v>0</v>
          </cell>
          <cell r="K431">
            <v>1</v>
          </cell>
          <cell r="M431">
            <v>1</v>
          </cell>
        </row>
        <row r="432">
          <cell r="F432">
            <v>0</v>
          </cell>
          <cell r="H432">
            <v>0</v>
          </cell>
          <cell r="I432">
            <v>0</v>
          </cell>
          <cell r="J432">
            <v>0</v>
          </cell>
          <cell r="K432">
            <v>0</v>
          </cell>
          <cell r="M432">
            <v>0</v>
          </cell>
        </row>
        <row r="433">
          <cell r="F433">
            <v>0</v>
          </cell>
          <cell r="H433">
            <v>0</v>
          </cell>
          <cell r="I433">
            <v>0</v>
          </cell>
          <cell r="J433">
            <v>0</v>
          </cell>
          <cell r="K433">
            <v>0</v>
          </cell>
          <cell r="M433">
            <v>0</v>
          </cell>
        </row>
        <row r="434">
          <cell r="F434">
            <v>3</v>
          </cell>
          <cell r="H434">
            <v>0</v>
          </cell>
          <cell r="I434">
            <v>3</v>
          </cell>
          <cell r="J434">
            <v>0</v>
          </cell>
          <cell r="K434">
            <v>3</v>
          </cell>
          <cell r="M434">
            <v>3</v>
          </cell>
        </row>
        <row r="435">
          <cell r="F435">
            <v>0</v>
          </cell>
          <cell r="H435">
            <v>0</v>
          </cell>
          <cell r="I435">
            <v>0</v>
          </cell>
          <cell r="J435">
            <v>0</v>
          </cell>
          <cell r="K435">
            <v>0</v>
          </cell>
          <cell r="M435">
            <v>0</v>
          </cell>
        </row>
        <row r="436">
          <cell r="F436">
            <v>3</v>
          </cell>
          <cell r="H436">
            <v>0</v>
          </cell>
          <cell r="I436">
            <v>3</v>
          </cell>
          <cell r="J436">
            <v>0</v>
          </cell>
          <cell r="K436">
            <v>3</v>
          </cell>
          <cell r="M436">
            <v>3</v>
          </cell>
        </row>
        <row r="437">
          <cell r="F437">
            <v>2</v>
          </cell>
          <cell r="H437">
            <v>0</v>
          </cell>
          <cell r="I437">
            <v>2</v>
          </cell>
          <cell r="J437">
            <v>0</v>
          </cell>
          <cell r="K437">
            <v>2</v>
          </cell>
          <cell r="M437">
            <v>2</v>
          </cell>
        </row>
        <row r="438">
          <cell r="F438">
            <v>0</v>
          </cell>
          <cell r="H438">
            <v>0</v>
          </cell>
          <cell r="I438">
            <v>0</v>
          </cell>
          <cell r="J438">
            <v>0</v>
          </cell>
          <cell r="K438">
            <v>0</v>
          </cell>
          <cell r="M438">
            <v>0</v>
          </cell>
        </row>
        <row r="439">
          <cell r="F439">
            <v>0</v>
          </cell>
          <cell r="H439">
            <v>0</v>
          </cell>
          <cell r="I439">
            <v>0</v>
          </cell>
          <cell r="J439">
            <v>0</v>
          </cell>
          <cell r="K439">
            <v>0</v>
          </cell>
          <cell r="M439">
            <v>0</v>
          </cell>
        </row>
        <row r="440">
          <cell r="F440">
            <v>2746</v>
          </cell>
          <cell r="H440">
            <v>0</v>
          </cell>
          <cell r="I440">
            <v>2746</v>
          </cell>
          <cell r="J440">
            <v>0</v>
          </cell>
          <cell r="K440">
            <v>2746</v>
          </cell>
          <cell r="M440">
            <v>2746</v>
          </cell>
        </row>
        <row r="442">
          <cell r="F442">
            <v>1</v>
          </cell>
          <cell r="H442">
            <v>0</v>
          </cell>
          <cell r="I442">
            <v>1</v>
          </cell>
          <cell r="J442">
            <v>0</v>
          </cell>
          <cell r="K442">
            <v>1</v>
          </cell>
          <cell r="M442">
            <v>1</v>
          </cell>
        </row>
        <row r="443">
          <cell r="F443">
            <v>16</v>
          </cell>
          <cell r="H443">
            <v>0</v>
          </cell>
          <cell r="I443">
            <v>16</v>
          </cell>
          <cell r="J443">
            <v>0</v>
          </cell>
          <cell r="K443">
            <v>16</v>
          </cell>
          <cell r="M443">
            <v>16</v>
          </cell>
        </row>
        <row r="444">
          <cell r="F444">
            <v>0</v>
          </cell>
          <cell r="H444">
            <v>0</v>
          </cell>
          <cell r="I444">
            <v>0</v>
          </cell>
          <cell r="J444">
            <v>0</v>
          </cell>
          <cell r="K444">
            <v>0</v>
          </cell>
          <cell r="M444">
            <v>0</v>
          </cell>
        </row>
        <row r="445">
          <cell r="F445">
            <v>0</v>
          </cell>
          <cell r="H445">
            <v>0</v>
          </cell>
          <cell r="I445">
            <v>0</v>
          </cell>
          <cell r="J445">
            <v>0</v>
          </cell>
          <cell r="K445">
            <v>0</v>
          </cell>
          <cell r="M445">
            <v>0</v>
          </cell>
        </row>
        <row r="446">
          <cell r="F446">
            <v>0</v>
          </cell>
          <cell r="H446">
            <v>0</v>
          </cell>
          <cell r="I446">
            <v>0</v>
          </cell>
          <cell r="J446">
            <v>0</v>
          </cell>
          <cell r="K446">
            <v>0</v>
          </cell>
          <cell r="M446">
            <v>0</v>
          </cell>
        </row>
        <row r="447">
          <cell r="F447">
            <v>1</v>
          </cell>
          <cell r="H447">
            <v>0</v>
          </cell>
          <cell r="I447">
            <v>1</v>
          </cell>
          <cell r="J447">
            <v>0</v>
          </cell>
          <cell r="K447">
            <v>1</v>
          </cell>
          <cell r="M447">
            <v>1</v>
          </cell>
        </row>
        <row r="448">
          <cell r="F448">
            <v>73</v>
          </cell>
          <cell r="H448">
            <v>0</v>
          </cell>
          <cell r="I448">
            <v>73</v>
          </cell>
          <cell r="J448">
            <v>0</v>
          </cell>
          <cell r="K448">
            <v>73</v>
          </cell>
          <cell r="M448">
            <v>73</v>
          </cell>
        </row>
        <row r="449">
          <cell r="F449">
            <v>0</v>
          </cell>
          <cell r="H449">
            <v>0</v>
          </cell>
          <cell r="I449">
            <v>0</v>
          </cell>
          <cell r="J449">
            <v>0</v>
          </cell>
          <cell r="K449">
            <v>0</v>
          </cell>
          <cell r="M449">
            <v>0</v>
          </cell>
        </row>
        <row r="450">
          <cell r="F450">
            <v>0</v>
          </cell>
          <cell r="H450">
            <v>0</v>
          </cell>
          <cell r="I450">
            <v>0</v>
          </cell>
          <cell r="J450">
            <v>0</v>
          </cell>
          <cell r="K450">
            <v>0</v>
          </cell>
          <cell r="M450">
            <v>0</v>
          </cell>
        </row>
        <row r="451">
          <cell r="F451">
            <v>0</v>
          </cell>
          <cell r="H451">
            <v>0</v>
          </cell>
          <cell r="I451">
            <v>0</v>
          </cell>
          <cell r="J451">
            <v>0</v>
          </cell>
          <cell r="K451">
            <v>0</v>
          </cell>
          <cell r="M451">
            <v>0</v>
          </cell>
        </row>
        <row r="452">
          <cell r="F452">
            <v>0</v>
          </cell>
          <cell r="H452">
            <v>0</v>
          </cell>
          <cell r="I452">
            <v>0</v>
          </cell>
          <cell r="J452">
            <v>0</v>
          </cell>
          <cell r="K452">
            <v>0</v>
          </cell>
          <cell r="M452">
            <v>0</v>
          </cell>
        </row>
        <row r="453">
          <cell r="F453">
            <v>0</v>
          </cell>
          <cell r="H453">
            <v>0</v>
          </cell>
          <cell r="I453">
            <v>0</v>
          </cell>
          <cell r="J453">
            <v>0</v>
          </cell>
          <cell r="K453">
            <v>0</v>
          </cell>
          <cell r="M453">
            <v>0</v>
          </cell>
        </row>
        <row r="454">
          <cell r="F454">
            <v>0</v>
          </cell>
          <cell r="H454">
            <v>0</v>
          </cell>
          <cell r="I454">
            <v>0</v>
          </cell>
          <cell r="J454">
            <v>0</v>
          </cell>
          <cell r="K454">
            <v>0</v>
          </cell>
          <cell r="M454">
            <v>0</v>
          </cell>
        </row>
        <row r="455">
          <cell r="F455">
            <v>26</v>
          </cell>
          <cell r="H455">
            <v>0</v>
          </cell>
          <cell r="I455">
            <v>26</v>
          </cell>
          <cell r="J455">
            <v>0</v>
          </cell>
          <cell r="K455">
            <v>26</v>
          </cell>
          <cell r="M455">
            <v>26</v>
          </cell>
        </row>
        <row r="456">
          <cell r="F456">
            <v>33</v>
          </cell>
          <cell r="H456">
            <v>0</v>
          </cell>
          <cell r="I456">
            <v>33</v>
          </cell>
          <cell r="J456">
            <v>0</v>
          </cell>
          <cell r="K456">
            <v>33</v>
          </cell>
          <cell r="M456">
            <v>33</v>
          </cell>
        </row>
        <row r="457">
          <cell r="F457">
            <v>147</v>
          </cell>
          <cell r="H457">
            <v>0</v>
          </cell>
          <cell r="I457">
            <v>147</v>
          </cell>
          <cell r="J457">
            <v>0</v>
          </cell>
          <cell r="K457">
            <v>147</v>
          </cell>
          <cell r="M457">
            <v>147</v>
          </cell>
        </row>
        <row r="458">
          <cell r="F458">
            <v>1</v>
          </cell>
          <cell r="H458">
            <v>0</v>
          </cell>
          <cell r="I458">
            <v>1</v>
          </cell>
          <cell r="J458">
            <v>0</v>
          </cell>
          <cell r="K458">
            <v>1</v>
          </cell>
          <cell r="M458">
            <v>1</v>
          </cell>
        </row>
        <row r="459">
          <cell r="F459">
            <v>12</v>
          </cell>
          <cell r="H459">
            <v>0</v>
          </cell>
          <cell r="I459">
            <v>12</v>
          </cell>
          <cell r="J459">
            <v>0</v>
          </cell>
          <cell r="K459">
            <v>12</v>
          </cell>
          <cell r="M459">
            <v>12</v>
          </cell>
        </row>
        <row r="460">
          <cell r="F460">
            <v>250</v>
          </cell>
          <cell r="H460">
            <v>0</v>
          </cell>
          <cell r="I460">
            <v>250</v>
          </cell>
          <cell r="J460">
            <v>0</v>
          </cell>
          <cell r="K460">
            <v>250</v>
          </cell>
          <cell r="M460">
            <v>250</v>
          </cell>
        </row>
        <row r="461">
          <cell r="F461">
            <v>31</v>
          </cell>
          <cell r="H461">
            <v>0</v>
          </cell>
          <cell r="I461">
            <v>31</v>
          </cell>
          <cell r="J461">
            <v>0</v>
          </cell>
          <cell r="K461">
            <v>31</v>
          </cell>
          <cell r="M461">
            <v>31</v>
          </cell>
        </row>
        <row r="462">
          <cell r="F462">
            <v>591</v>
          </cell>
          <cell r="H462">
            <v>0</v>
          </cell>
          <cell r="I462">
            <v>591</v>
          </cell>
          <cell r="J462">
            <v>0</v>
          </cell>
          <cell r="K462">
            <v>591</v>
          </cell>
          <cell r="M462">
            <v>591</v>
          </cell>
        </row>
        <row r="464">
          <cell r="F464">
            <v>28</v>
          </cell>
          <cell r="H464">
            <v>0</v>
          </cell>
          <cell r="I464">
            <v>28</v>
          </cell>
          <cell r="J464">
            <v>0</v>
          </cell>
          <cell r="K464">
            <v>28</v>
          </cell>
          <cell r="M464">
            <v>28</v>
          </cell>
        </row>
        <row r="465">
          <cell r="F465">
            <v>50</v>
          </cell>
          <cell r="H465">
            <v>0</v>
          </cell>
          <cell r="I465">
            <v>50</v>
          </cell>
          <cell r="J465">
            <v>0</v>
          </cell>
          <cell r="K465">
            <v>50</v>
          </cell>
          <cell r="M465">
            <v>50</v>
          </cell>
        </row>
        <row r="466">
          <cell r="F466">
            <v>45</v>
          </cell>
          <cell r="H466">
            <v>0</v>
          </cell>
          <cell r="I466">
            <v>45</v>
          </cell>
          <cell r="J466">
            <v>0</v>
          </cell>
          <cell r="K466">
            <v>45</v>
          </cell>
          <cell r="M466">
            <v>45</v>
          </cell>
        </row>
        <row r="467">
          <cell r="F467">
            <v>13</v>
          </cell>
          <cell r="H467">
            <v>0</v>
          </cell>
          <cell r="I467">
            <v>13</v>
          </cell>
          <cell r="J467">
            <v>0</v>
          </cell>
          <cell r="K467">
            <v>13</v>
          </cell>
          <cell r="M467">
            <v>13</v>
          </cell>
        </row>
        <row r="468">
          <cell r="F468">
            <v>34</v>
          </cell>
          <cell r="H468">
            <v>0</v>
          </cell>
          <cell r="I468">
            <v>34</v>
          </cell>
          <cell r="J468">
            <v>0</v>
          </cell>
          <cell r="K468">
            <v>34</v>
          </cell>
          <cell r="M468">
            <v>34</v>
          </cell>
        </row>
        <row r="469">
          <cell r="F469">
            <v>50</v>
          </cell>
          <cell r="H469">
            <v>0</v>
          </cell>
          <cell r="I469">
            <v>50</v>
          </cell>
          <cell r="J469">
            <v>0</v>
          </cell>
          <cell r="K469">
            <v>50</v>
          </cell>
          <cell r="M469">
            <v>50</v>
          </cell>
        </row>
        <row r="470">
          <cell r="F470">
            <v>-6</v>
          </cell>
          <cell r="H470">
            <v>0</v>
          </cell>
          <cell r="I470">
            <v>-6</v>
          </cell>
          <cell r="J470">
            <v>0</v>
          </cell>
          <cell r="K470">
            <v>-6</v>
          </cell>
          <cell r="M470">
            <v>-1</v>
          </cell>
        </row>
        <row r="471">
          <cell r="F471">
            <v>214</v>
          </cell>
          <cell r="H471">
            <v>0</v>
          </cell>
          <cell r="I471">
            <v>214</v>
          </cell>
          <cell r="J471">
            <v>0</v>
          </cell>
          <cell r="K471">
            <v>214</v>
          </cell>
          <cell r="M471">
            <v>219</v>
          </cell>
        </row>
        <row r="473">
          <cell r="F473">
            <v>121</v>
          </cell>
          <cell r="H473">
            <v>0</v>
          </cell>
          <cell r="I473">
            <v>121</v>
          </cell>
          <cell r="J473">
            <v>0</v>
          </cell>
          <cell r="K473">
            <v>121</v>
          </cell>
          <cell r="M473">
            <v>121</v>
          </cell>
        </row>
        <row r="474">
          <cell r="F474">
            <v>1</v>
          </cell>
          <cell r="H474">
            <v>0</v>
          </cell>
          <cell r="I474">
            <v>1</v>
          </cell>
          <cell r="J474">
            <v>0</v>
          </cell>
          <cell r="K474">
            <v>1</v>
          </cell>
          <cell r="M474">
            <v>1</v>
          </cell>
        </row>
        <row r="475">
          <cell r="F475">
            <v>13</v>
          </cell>
          <cell r="H475">
            <v>0</v>
          </cell>
          <cell r="I475">
            <v>13</v>
          </cell>
          <cell r="J475">
            <v>0</v>
          </cell>
          <cell r="K475">
            <v>13</v>
          </cell>
          <cell r="M475">
            <v>13</v>
          </cell>
        </row>
        <row r="476">
          <cell r="F476">
            <v>25</v>
          </cell>
          <cell r="H476">
            <v>0</v>
          </cell>
          <cell r="I476">
            <v>25</v>
          </cell>
          <cell r="J476">
            <v>0</v>
          </cell>
          <cell r="K476">
            <v>25</v>
          </cell>
          <cell r="M476">
            <v>25</v>
          </cell>
        </row>
        <row r="477">
          <cell r="F477">
            <v>160</v>
          </cell>
          <cell r="H477">
            <v>0</v>
          </cell>
          <cell r="I477">
            <v>160</v>
          </cell>
          <cell r="J477">
            <v>0</v>
          </cell>
          <cell r="K477">
            <v>160</v>
          </cell>
          <cell r="M477">
            <v>160</v>
          </cell>
        </row>
        <row r="479">
          <cell r="F479">
            <v>171</v>
          </cell>
          <cell r="H479">
            <v>0</v>
          </cell>
          <cell r="I479">
            <v>171</v>
          </cell>
          <cell r="J479">
            <v>0</v>
          </cell>
          <cell r="K479">
            <v>171</v>
          </cell>
          <cell r="M479">
            <v>171</v>
          </cell>
        </row>
        <row r="480">
          <cell r="F480">
            <v>16</v>
          </cell>
          <cell r="H480">
            <v>0</v>
          </cell>
          <cell r="I480">
            <v>16</v>
          </cell>
          <cell r="J480">
            <v>0</v>
          </cell>
          <cell r="K480">
            <v>16</v>
          </cell>
          <cell r="M480">
            <v>16</v>
          </cell>
        </row>
        <row r="481">
          <cell r="F481">
            <v>13</v>
          </cell>
          <cell r="H481">
            <v>0</v>
          </cell>
          <cell r="I481">
            <v>13</v>
          </cell>
          <cell r="J481">
            <v>0</v>
          </cell>
          <cell r="K481">
            <v>13</v>
          </cell>
          <cell r="M481">
            <v>13</v>
          </cell>
        </row>
        <row r="482">
          <cell r="F482">
            <v>200</v>
          </cell>
          <cell r="H482">
            <v>0</v>
          </cell>
          <cell r="I482">
            <v>200</v>
          </cell>
          <cell r="J482">
            <v>0</v>
          </cell>
          <cell r="K482">
            <v>200</v>
          </cell>
          <cell r="M482">
            <v>200</v>
          </cell>
        </row>
        <row r="484">
          <cell r="F484">
            <v>731</v>
          </cell>
          <cell r="H484">
            <v>0</v>
          </cell>
          <cell r="I484">
            <v>731</v>
          </cell>
          <cell r="J484">
            <v>0</v>
          </cell>
          <cell r="K484">
            <v>731</v>
          </cell>
          <cell r="M484">
            <v>731</v>
          </cell>
        </row>
        <row r="485">
          <cell r="F485">
            <v>731</v>
          </cell>
          <cell r="H485">
            <v>0</v>
          </cell>
          <cell r="I485">
            <v>731</v>
          </cell>
          <cell r="J485">
            <v>0</v>
          </cell>
          <cell r="K485">
            <v>731</v>
          </cell>
          <cell r="M485">
            <v>731</v>
          </cell>
        </row>
        <row r="487">
          <cell r="F487">
            <v>0</v>
          </cell>
          <cell r="H487">
            <v>0</v>
          </cell>
          <cell r="I487">
            <v>0</v>
          </cell>
          <cell r="J487">
            <v>0</v>
          </cell>
          <cell r="K487">
            <v>0</v>
          </cell>
          <cell r="M487">
            <v>0</v>
          </cell>
        </row>
        <row r="489">
          <cell r="F489">
            <v>0</v>
          </cell>
          <cell r="H489">
            <v>0</v>
          </cell>
          <cell r="I489">
            <v>0</v>
          </cell>
          <cell r="J489">
            <v>0</v>
          </cell>
          <cell r="K489">
            <v>0</v>
          </cell>
          <cell r="M489">
            <v>-442453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F1" t="str">
            <v>Preliminary</v>
          </cell>
          <cell r="G1" t="str">
            <v>AJE</v>
          </cell>
          <cell r="H1" t="str">
            <v>Adjusted</v>
          </cell>
          <cell r="I1" t="str">
            <v>RJE</v>
          </cell>
          <cell r="J1" t="str">
            <v>Final</v>
          </cell>
          <cell r="K1" t="str">
            <v>PY1</v>
          </cell>
        </row>
        <row r="3">
          <cell r="F3">
            <v>18</v>
          </cell>
          <cell r="G3">
            <v>0</v>
          </cell>
          <cell r="H3">
            <v>18</v>
          </cell>
          <cell r="I3">
            <v>0</v>
          </cell>
          <cell r="J3">
            <v>18</v>
          </cell>
          <cell r="K3">
            <v>0</v>
          </cell>
        </row>
        <row r="4">
          <cell r="F4">
            <v>3</v>
          </cell>
          <cell r="G4">
            <v>0</v>
          </cell>
          <cell r="H4">
            <v>3</v>
          </cell>
          <cell r="I4">
            <v>0</v>
          </cell>
          <cell r="J4">
            <v>3</v>
          </cell>
          <cell r="K4">
            <v>0</v>
          </cell>
        </row>
        <row r="5">
          <cell r="F5">
            <v>26</v>
          </cell>
          <cell r="G5">
            <v>0</v>
          </cell>
          <cell r="H5">
            <v>26</v>
          </cell>
          <cell r="I5">
            <v>0</v>
          </cell>
          <cell r="J5">
            <v>26</v>
          </cell>
          <cell r="K5">
            <v>26</v>
          </cell>
        </row>
        <row r="6">
          <cell r="F6">
            <v>70</v>
          </cell>
          <cell r="G6">
            <v>0</v>
          </cell>
          <cell r="H6">
            <v>70</v>
          </cell>
          <cell r="I6">
            <v>0</v>
          </cell>
          <cell r="J6">
            <v>70</v>
          </cell>
          <cell r="K6">
            <v>69</v>
          </cell>
        </row>
        <row r="7">
          <cell r="F7">
            <v>5</v>
          </cell>
          <cell r="G7">
            <v>0</v>
          </cell>
          <cell r="H7">
            <v>5</v>
          </cell>
          <cell r="I7">
            <v>0</v>
          </cell>
          <cell r="J7">
            <v>5</v>
          </cell>
          <cell r="K7">
            <v>0</v>
          </cell>
        </row>
        <row r="8">
          <cell r="F8">
            <v>37936</v>
          </cell>
          <cell r="G8">
            <v>0</v>
          </cell>
          <cell r="H8">
            <v>37936</v>
          </cell>
          <cell r="I8">
            <v>0</v>
          </cell>
          <cell r="J8">
            <v>37936</v>
          </cell>
          <cell r="K8">
            <v>13751</v>
          </cell>
        </row>
        <row r="9">
          <cell r="F9">
            <v>10</v>
          </cell>
          <cell r="G9">
            <v>0</v>
          </cell>
          <cell r="H9">
            <v>10</v>
          </cell>
          <cell r="I9">
            <v>0</v>
          </cell>
          <cell r="J9">
            <v>10</v>
          </cell>
          <cell r="K9">
            <v>0</v>
          </cell>
        </row>
        <row r="10">
          <cell r="F10">
            <v>11</v>
          </cell>
          <cell r="G10">
            <v>0</v>
          </cell>
          <cell r="H10">
            <v>11</v>
          </cell>
          <cell r="I10">
            <v>0</v>
          </cell>
          <cell r="J10">
            <v>11</v>
          </cell>
          <cell r="K10">
            <v>0</v>
          </cell>
        </row>
        <row r="11">
          <cell r="F11">
            <v>11</v>
          </cell>
          <cell r="G11">
            <v>0</v>
          </cell>
          <cell r="H11">
            <v>11</v>
          </cell>
          <cell r="I11">
            <v>0</v>
          </cell>
          <cell r="J11">
            <v>11</v>
          </cell>
          <cell r="K11">
            <v>0</v>
          </cell>
        </row>
        <row r="12">
          <cell r="F12">
            <v>14</v>
          </cell>
          <cell r="G12">
            <v>0</v>
          </cell>
          <cell r="H12">
            <v>14</v>
          </cell>
          <cell r="I12">
            <v>0</v>
          </cell>
          <cell r="J12">
            <v>14</v>
          </cell>
          <cell r="K12">
            <v>15</v>
          </cell>
        </row>
        <row r="13">
          <cell r="F13">
            <v>6651</v>
          </cell>
          <cell r="G13">
            <v>0</v>
          </cell>
          <cell r="H13">
            <v>6651</v>
          </cell>
          <cell r="I13">
            <v>0</v>
          </cell>
          <cell r="J13">
            <v>6651</v>
          </cell>
          <cell r="K13">
            <v>13672</v>
          </cell>
        </row>
        <row r="14">
          <cell r="F14">
            <v>10</v>
          </cell>
          <cell r="G14">
            <v>0</v>
          </cell>
          <cell r="H14">
            <v>10</v>
          </cell>
          <cell r="I14">
            <v>0</v>
          </cell>
          <cell r="J14">
            <v>10</v>
          </cell>
          <cell r="K14">
            <v>0</v>
          </cell>
        </row>
        <row r="15">
          <cell r="F15">
            <v>10</v>
          </cell>
          <cell r="G15">
            <v>0</v>
          </cell>
          <cell r="H15">
            <v>10</v>
          </cell>
          <cell r="I15">
            <v>0</v>
          </cell>
          <cell r="J15">
            <v>10</v>
          </cell>
          <cell r="K15">
            <v>10</v>
          </cell>
        </row>
        <row r="16">
          <cell r="F16">
            <v>10</v>
          </cell>
          <cell r="G16">
            <v>0</v>
          </cell>
          <cell r="H16">
            <v>10</v>
          </cell>
          <cell r="I16">
            <v>0</v>
          </cell>
          <cell r="J16">
            <v>10</v>
          </cell>
          <cell r="K16">
            <v>0</v>
          </cell>
        </row>
        <row r="17">
          <cell r="F17">
            <v>10</v>
          </cell>
          <cell r="G17">
            <v>0</v>
          </cell>
          <cell r="H17">
            <v>10</v>
          </cell>
          <cell r="I17">
            <v>0</v>
          </cell>
          <cell r="J17">
            <v>10</v>
          </cell>
          <cell r="K17">
            <v>10</v>
          </cell>
        </row>
        <row r="18">
          <cell r="F18">
            <v>204</v>
          </cell>
          <cell r="G18">
            <v>0</v>
          </cell>
          <cell r="H18">
            <v>204</v>
          </cell>
          <cell r="I18">
            <v>0</v>
          </cell>
          <cell r="J18">
            <v>204</v>
          </cell>
          <cell r="K18">
            <v>204</v>
          </cell>
        </row>
        <row r="19">
          <cell r="F19">
            <v>6064</v>
          </cell>
          <cell r="G19">
            <v>0</v>
          </cell>
          <cell r="H19">
            <v>6064</v>
          </cell>
          <cell r="I19">
            <v>0</v>
          </cell>
          <cell r="J19">
            <v>6064</v>
          </cell>
          <cell r="K19">
            <v>6064</v>
          </cell>
        </row>
        <row r="20">
          <cell r="F20">
            <v>1770</v>
          </cell>
          <cell r="G20">
            <v>0</v>
          </cell>
          <cell r="H20">
            <v>1770</v>
          </cell>
          <cell r="I20">
            <v>0</v>
          </cell>
          <cell r="J20">
            <v>1770</v>
          </cell>
          <cell r="K20">
            <v>1770</v>
          </cell>
        </row>
        <row r="21">
          <cell r="F21">
            <v>2172</v>
          </cell>
          <cell r="G21">
            <v>0</v>
          </cell>
          <cell r="H21">
            <v>2172</v>
          </cell>
          <cell r="I21">
            <v>0</v>
          </cell>
          <cell r="J21">
            <v>2172</v>
          </cell>
          <cell r="K21">
            <v>2172</v>
          </cell>
        </row>
        <row r="22">
          <cell r="F22">
            <v>1104</v>
          </cell>
          <cell r="G22">
            <v>0</v>
          </cell>
          <cell r="H22">
            <v>1104</v>
          </cell>
          <cell r="I22">
            <v>0</v>
          </cell>
          <cell r="J22">
            <v>1104</v>
          </cell>
          <cell r="K22">
            <v>1096</v>
          </cell>
        </row>
        <row r="23">
          <cell r="F23">
            <v>56109</v>
          </cell>
          <cell r="G23">
            <v>0</v>
          </cell>
          <cell r="H23">
            <v>56109</v>
          </cell>
          <cell r="I23">
            <v>0</v>
          </cell>
          <cell r="J23">
            <v>56109</v>
          </cell>
          <cell r="K23">
            <v>38859</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-130000</v>
          </cell>
          <cell r="G35">
            <v>0</v>
          </cell>
          <cell r="H35">
            <v>-130000</v>
          </cell>
          <cell r="I35">
            <v>0</v>
          </cell>
          <cell r="J35">
            <v>-130000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130000</v>
          </cell>
          <cell r="G45">
            <v>0</v>
          </cell>
          <cell r="H45">
            <v>130000</v>
          </cell>
          <cell r="I45">
            <v>0</v>
          </cell>
          <cell r="J45">
            <v>130000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2046</v>
          </cell>
          <cell r="G61">
            <v>0</v>
          </cell>
          <cell r="H61">
            <v>2046</v>
          </cell>
          <cell r="I61">
            <v>0</v>
          </cell>
          <cell r="J61">
            <v>2046</v>
          </cell>
          <cell r="K61">
            <v>127266</v>
          </cell>
        </row>
        <row r="62">
          <cell r="F62">
            <v>0</v>
          </cell>
          <cell r="G62">
            <v>0</v>
          </cell>
          <cell r="H62">
            <v>0</v>
          </cell>
          <cell r="I62">
            <v>0</v>
          </cell>
          <cell r="J62">
            <v>0</v>
          </cell>
          <cell r="K62">
            <v>0</v>
          </cell>
        </row>
        <row r="63">
          <cell r="F63">
            <v>2046</v>
          </cell>
          <cell r="G63">
            <v>0</v>
          </cell>
          <cell r="H63">
            <v>2046</v>
          </cell>
          <cell r="I63">
            <v>0</v>
          </cell>
          <cell r="J63">
            <v>2046</v>
          </cell>
          <cell r="K63">
            <v>127266</v>
          </cell>
        </row>
        <row r="65">
          <cell r="F65">
            <v>1795896</v>
          </cell>
          <cell r="G65">
            <v>0</v>
          </cell>
          <cell r="H65">
            <v>1795896</v>
          </cell>
          <cell r="I65">
            <v>0</v>
          </cell>
          <cell r="J65">
            <v>1795896</v>
          </cell>
          <cell r="K65">
            <v>1994196</v>
          </cell>
        </row>
        <row r="66">
          <cell r="F66">
            <v>-161741</v>
          </cell>
          <cell r="G66">
            <v>0</v>
          </cell>
          <cell r="H66">
            <v>-161741</v>
          </cell>
          <cell r="I66">
            <v>0</v>
          </cell>
          <cell r="J66">
            <v>-161741</v>
          </cell>
          <cell r="K66">
            <v>-198049</v>
          </cell>
        </row>
        <row r="67">
          <cell r="F67">
            <v>1634155</v>
          </cell>
          <cell r="G67">
            <v>0</v>
          </cell>
          <cell r="H67">
            <v>1634155</v>
          </cell>
          <cell r="I67">
            <v>0</v>
          </cell>
          <cell r="J67">
            <v>1634155</v>
          </cell>
          <cell r="K67">
            <v>1796147</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3">
          <cell r="F73">
            <v>50000</v>
          </cell>
          <cell r="G73">
            <v>0</v>
          </cell>
          <cell r="H73">
            <v>50000</v>
          </cell>
          <cell r="I73">
            <v>0</v>
          </cell>
          <cell r="J73">
            <v>50000</v>
          </cell>
          <cell r="K73">
            <v>50000</v>
          </cell>
        </row>
        <row r="74">
          <cell r="F74">
            <v>-1223</v>
          </cell>
          <cell r="G74">
            <v>0</v>
          </cell>
          <cell r="H74">
            <v>-1223</v>
          </cell>
          <cell r="I74">
            <v>0</v>
          </cell>
          <cell r="J74">
            <v>-1223</v>
          </cell>
          <cell r="K74">
            <v>-1094</v>
          </cell>
        </row>
        <row r="75">
          <cell r="F75">
            <v>-323</v>
          </cell>
          <cell r="G75">
            <v>0</v>
          </cell>
          <cell r="H75">
            <v>-323</v>
          </cell>
          <cell r="I75">
            <v>0</v>
          </cell>
          <cell r="J75">
            <v>-323</v>
          </cell>
          <cell r="K75">
            <v>-337</v>
          </cell>
        </row>
        <row r="76">
          <cell r="F76">
            <v>460000</v>
          </cell>
          <cell r="G76">
            <v>0</v>
          </cell>
          <cell r="H76">
            <v>460000</v>
          </cell>
          <cell r="I76">
            <v>0</v>
          </cell>
          <cell r="J76">
            <v>460000</v>
          </cell>
          <cell r="K76">
            <v>435000</v>
          </cell>
        </row>
        <row r="77">
          <cell r="F77">
            <v>-17758</v>
          </cell>
          <cell r="G77">
            <v>0</v>
          </cell>
          <cell r="H77">
            <v>-17758</v>
          </cell>
          <cell r="I77">
            <v>0</v>
          </cell>
          <cell r="J77">
            <v>-17758</v>
          </cell>
          <cell r="K77">
            <v>-6145</v>
          </cell>
        </row>
        <row r="78">
          <cell r="F78">
            <v>-52</v>
          </cell>
          <cell r="G78">
            <v>0</v>
          </cell>
          <cell r="H78">
            <v>-52</v>
          </cell>
          <cell r="I78">
            <v>0</v>
          </cell>
          <cell r="J78">
            <v>-52</v>
          </cell>
          <cell r="K78">
            <v>-267</v>
          </cell>
        </row>
        <row r="79">
          <cell r="F79">
            <v>490644</v>
          </cell>
          <cell r="G79">
            <v>0</v>
          </cell>
          <cell r="H79">
            <v>490644</v>
          </cell>
          <cell r="I79">
            <v>0</v>
          </cell>
          <cell r="J79">
            <v>490644</v>
          </cell>
          <cell r="K79">
            <v>477157</v>
          </cell>
        </row>
        <row r="81">
          <cell r="F81">
            <v>323292</v>
          </cell>
          <cell r="G81">
            <v>0</v>
          </cell>
          <cell r="H81">
            <v>323292</v>
          </cell>
          <cell r="I81">
            <v>0</v>
          </cell>
          <cell r="J81">
            <v>323292</v>
          </cell>
          <cell r="K81">
            <v>164337</v>
          </cell>
        </row>
        <row r="82">
          <cell r="F82">
            <v>-91068</v>
          </cell>
          <cell r="G82">
            <v>0</v>
          </cell>
          <cell r="H82">
            <v>-91068</v>
          </cell>
          <cell r="I82">
            <v>0</v>
          </cell>
          <cell r="J82">
            <v>-91068</v>
          </cell>
          <cell r="K82">
            <v>-58113</v>
          </cell>
        </row>
        <row r="83">
          <cell r="F83">
            <v>232224</v>
          </cell>
          <cell r="G83">
            <v>0</v>
          </cell>
          <cell r="H83">
            <v>232224</v>
          </cell>
          <cell r="I83">
            <v>0</v>
          </cell>
          <cell r="J83">
            <v>232224</v>
          </cell>
          <cell r="K83">
            <v>106224</v>
          </cell>
        </row>
        <row r="85">
          <cell r="F85">
            <v>0</v>
          </cell>
          <cell r="G85">
            <v>0</v>
          </cell>
          <cell r="H85">
            <v>0</v>
          </cell>
          <cell r="I85">
            <v>0</v>
          </cell>
          <cell r="J85">
            <v>0</v>
          </cell>
          <cell r="K85">
            <v>0</v>
          </cell>
        </row>
        <row r="87">
          <cell r="F87">
            <v>89083</v>
          </cell>
          <cell r="G87">
            <v>0</v>
          </cell>
          <cell r="H87">
            <v>89083</v>
          </cell>
          <cell r="I87">
            <v>0</v>
          </cell>
          <cell r="J87">
            <v>89083</v>
          </cell>
          <cell r="K87">
            <v>0</v>
          </cell>
        </row>
        <row r="88">
          <cell r="F88">
            <v>130000</v>
          </cell>
          <cell r="G88">
            <v>0</v>
          </cell>
          <cell r="H88">
            <v>130000</v>
          </cell>
          <cell r="I88">
            <v>0</v>
          </cell>
          <cell r="J88">
            <v>130000</v>
          </cell>
          <cell r="K88">
            <v>0</v>
          </cell>
        </row>
        <row r="89">
          <cell r="F89">
            <v>219083</v>
          </cell>
          <cell r="G89">
            <v>0</v>
          </cell>
          <cell r="H89">
            <v>219083</v>
          </cell>
          <cell r="I89">
            <v>0</v>
          </cell>
          <cell r="J89">
            <v>219083</v>
          </cell>
          <cell r="K89">
            <v>0</v>
          </cell>
        </row>
        <row r="91">
          <cell r="F91">
            <v>5026</v>
          </cell>
          <cell r="G91">
            <v>0</v>
          </cell>
          <cell r="H91">
            <v>5026</v>
          </cell>
          <cell r="I91">
            <v>0</v>
          </cell>
          <cell r="J91">
            <v>5026</v>
          </cell>
          <cell r="K91">
            <v>0</v>
          </cell>
        </row>
        <row r="92">
          <cell r="F92">
            <v>371</v>
          </cell>
          <cell r="G92">
            <v>0</v>
          </cell>
          <cell r="H92">
            <v>371</v>
          </cell>
          <cell r="I92">
            <v>0</v>
          </cell>
          <cell r="J92">
            <v>371</v>
          </cell>
          <cell r="K92">
            <v>24</v>
          </cell>
        </row>
        <row r="93">
          <cell r="F93">
            <v>352</v>
          </cell>
          <cell r="G93">
            <v>0</v>
          </cell>
          <cell r="H93">
            <v>352</v>
          </cell>
          <cell r="I93">
            <v>0</v>
          </cell>
          <cell r="J93">
            <v>352</v>
          </cell>
          <cell r="K93">
            <v>303</v>
          </cell>
        </row>
        <row r="94">
          <cell r="F94">
            <v>1870</v>
          </cell>
          <cell r="G94">
            <v>0</v>
          </cell>
          <cell r="H94">
            <v>1870</v>
          </cell>
          <cell r="I94">
            <v>0</v>
          </cell>
          <cell r="J94">
            <v>1870</v>
          </cell>
          <cell r="K94">
            <v>1870</v>
          </cell>
        </row>
        <row r="95">
          <cell r="F95">
            <v>2845</v>
          </cell>
          <cell r="G95">
            <v>0</v>
          </cell>
          <cell r="H95">
            <v>2845</v>
          </cell>
          <cell r="I95">
            <v>0</v>
          </cell>
          <cell r="J95">
            <v>2845</v>
          </cell>
          <cell r="K95">
            <v>0</v>
          </cell>
        </row>
        <row r="96">
          <cell r="F96">
            <v>44</v>
          </cell>
          <cell r="G96">
            <v>0</v>
          </cell>
          <cell r="H96">
            <v>44</v>
          </cell>
          <cell r="I96">
            <v>0</v>
          </cell>
          <cell r="J96">
            <v>44</v>
          </cell>
          <cell r="K96">
            <v>0</v>
          </cell>
        </row>
        <row r="97">
          <cell r="F97">
            <v>10508</v>
          </cell>
          <cell r="G97">
            <v>0</v>
          </cell>
          <cell r="H97">
            <v>10508</v>
          </cell>
          <cell r="I97">
            <v>0</v>
          </cell>
          <cell r="J97">
            <v>10508</v>
          </cell>
          <cell r="K97">
            <v>2197</v>
          </cell>
        </row>
        <row r="99">
          <cell r="F99">
            <v>200</v>
          </cell>
          <cell r="G99">
            <v>0</v>
          </cell>
          <cell r="H99">
            <v>200</v>
          </cell>
          <cell r="I99">
            <v>0</v>
          </cell>
          <cell r="J99">
            <v>200</v>
          </cell>
          <cell r="K99">
            <v>200</v>
          </cell>
        </row>
        <row r="100">
          <cell r="F100">
            <v>2625</v>
          </cell>
          <cell r="G100">
            <v>0</v>
          </cell>
          <cell r="H100">
            <v>2625</v>
          </cell>
          <cell r="I100">
            <v>0</v>
          </cell>
          <cell r="J100">
            <v>2625</v>
          </cell>
          <cell r="K100">
            <v>2625</v>
          </cell>
        </row>
        <row r="101">
          <cell r="F101">
            <v>100</v>
          </cell>
          <cell r="G101">
            <v>0</v>
          </cell>
          <cell r="H101">
            <v>100</v>
          </cell>
          <cell r="I101">
            <v>0</v>
          </cell>
          <cell r="J101">
            <v>100</v>
          </cell>
          <cell r="K101">
            <v>100</v>
          </cell>
        </row>
        <row r="102">
          <cell r="F102">
            <v>50</v>
          </cell>
          <cell r="G102">
            <v>0</v>
          </cell>
          <cell r="H102">
            <v>50</v>
          </cell>
          <cell r="I102">
            <v>0</v>
          </cell>
          <cell r="J102">
            <v>50</v>
          </cell>
          <cell r="K102">
            <v>0</v>
          </cell>
        </row>
        <row r="103">
          <cell r="F103">
            <v>45</v>
          </cell>
          <cell r="G103">
            <v>0</v>
          </cell>
          <cell r="H103">
            <v>45</v>
          </cell>
          <cell r="I103">
            <v>0</v>
          </cell>
          <cell r="J103">
            <v>45</v>
          </cell>
          <cell r="K103">
            <v>0</v>
          </cell>
        </row>
        <row r="104">
          <cell r="F104">
            <v>12</v>
          </cell>
          <cell r="G104">
            <v>0</v>
          </cell>
          <cell r="H104">
            <v>12</v>
          </cell>
          <cell r="I104">
            <v>0</v>
          </cell>
          <cell r="J104">
            <v>12</v>
          </cell>
          <cell r="K104">
            <v>0</v>
          </cell>
        </row>
        <row r="105">
          <cell r="F105">
            <v>33</v>
          </cell>
          <cell r="G105">
            <v>0</v>
          </cell>
          <cell r="H105">
            <v>33</v>
          </cell>
          <cell r="I105">
            <v>0</v>
          </cell>
          <cell r="J105">
            <v>33</v>
          </cell>
          <cell r="K105">
            <v>0</v>
          </cell>
        </row>
        <row r="106">
          <cell r="F106">
            <v>171</v>
          </cell>
          <cell r="G106">
            <v>0</v>
          </cell>
          <cell r="H106">
            <v>171</v>
          </cell>
          <cell r="I106">
            <v>0</v>
          </cell>
          <cell r="J106">
            <v>171</v>
          </cell>
          <cell r="K106">
            <v>171</v>
          </cell>
        </row>
        <row r="107">
          <cell r="F107">
            <v>3236</v>
          </cell>
          <cell r="G107">
            <v>0</v>
          </cell>
          <cell r="H107">
            <v>3236</v>
          </cell>
          <cell r="I107">
            <v>0</v>
          </cell>
          <cell r="J107">
            <v>3236</v>
          </cell>
          <cell r="K107">
            <v>3096</v>
          </cell>
        </row>
        <row r="109">
          <cell r="F109">
            <v>-1154</v>
          </cell>
          <cell r="G109">
            <v>0</v>
          </cell>
          <cell r="H109">
            <v>-1154</v>
          </cell>
          <cell r="I109">
            <v>0</v>
          </cell>
          <cell r="J109">
            <v>-1154</v>
          </cell>
          <cell r="K109">
            <v>-4228</v>
          </cell>
        </row>
        <row r="110">
          <cell r="F110">
            <v>-1154</v>
          </cell>
          <cell r="G110">
            <v>0</v>
          </cell>
          <cell r="H110">
            <v>-1154</v>
          </cell>
          <cell r="I110">
            <v>0</v>
          </cell>
          <cell r="J110">
            <v>-1154</v>
          </cell>
          <cell r="K110">
            <v>-4228</v>
          </cell>
        </row>
        <row r="112">
          <cell r="F112">
            <v>-207</v>
          </cell>
          <cell r="G112">
            <v>0</v>
          </cell>
          <cell r="H112">
            <v>-207</v>
          </cell>
          <cell r="I112">
            <v>0</v>
          </cell>
          <cell r="J112">
            <v>-207</v>
          </cell>
          <cell r="K112">
            <v>-199</v>
          </cell>
        </row>
        <row r="113">
          <cell r="F113">
            <v>-3</v>
          </cell>
          <cell r="G113">
            <v>0</v>
          </cell>
          <cell r="H113">
            <v>-3</v>
          </cell>
          <cell r="I113">
            <v>0</v>
          </cell>
          <cell r="J113">
            <v>-3</v>
          </cell>
          <cell r="K113">
            <v>-6</v>
          </cell>
        </row>
        <row r="114">
          <cell r="F114">
            <v>-24</v>
          </cell>
          <cell r="G114">
            <v>0</v>
          </cell>
          <cell r="H114">
            <v>-24</v>
          </cell>
          <cell r="I114">
            <v>0</v>
          </cell>
          <cell r="J114">
            <v>-24</v>
          </cell>
          <cell r="K114">
            <v>-26</v>
          </cell>
        </row>
        <row r="115">
          <cell r="F115">
            <v>-234</v>
          </cell>
          <cell r="G115">
            <v>0</v>
          </cell>
          <cell r="H115">
            <v>-234</v>
          </cell>
          <cell r="I115">
            <v>0</v>
          </cell>
          <cell r="J115">
            <v>-234</v>
          </cell>
          <cell r="K115">
            <v>-231</v>
          </cell>
        </row>
        <row r="117">
          <cell r="F117">
            <v>-1201</v>
          </cell>
          <cell r="G117">
            <v>0</v>
          </cell>
          <cell r="H117">
            <v>-1201</v>
          </cell>
          <cell r="I117">
            <v>0</v>
          </cell>
          <cell r="J117">
            <v>-1201</v>
          </cell>
          <cell r="K117">
            <v>-2477</v>
          </cell>
        </row>
        <row r="118">
          <cell r="F118">
            <v>-1201</v>
          </cell>
          <cell r="G118">
            <v>0</v>
          </cell>
          <cell r="H118">
            <v>-1201</v>
          </cell>
          <cell r="I118">
            <v>0</v>
          </cell>
          <cell r="J118">
            <v>-1201</v>
          </cell>
          <cell r="K118">
            <v>-2477</v>
          </cell>
        </row>
        <row r="120">
          <cell r="F120">
            <v>0</v>
          </cell>
          <cell r="G120">
            <v>0</v>
          </cell>
          <cell r="H120">
            <v>0</v>
          </cell>
          <cell r="I120">
            <v>0</v>
          </cell>
          <cell r="J120">
            <v>0</v>
          </cell>
          <cell r="K120">
            <v>0</v>
          </cell>
        </row>
        <row r="122">
          <cell r="F122">
            <v>-6064</v>
          </cell>
          <cell r="G122">
            <v>0</v>
          </cell>
          <cell r="H122">
            <v>-6064</v>
          </cell>
          <cell r="I122">
            <v>0</v>
          </cell>
          <cell r="J122">
            <v>-6064</v>
          </cell>
          <cell r="K122">
            <v>-6064</v>
          </cell>
        </row>
        <row r="123">
          <cell r="F123">
            <v>-1770</v>
          </cell>
          <cell r="G123">
            <v>0</v>
          </cell>
          <cell r="H123">
            <v>-1770</v>
          </cell>
          <cell r="I123">
            <v>0</v>
          </cell>
          <cell r="J123">
            <v>-1770</v>
          </cell>
          <cell r="K123">
            <v>-1770</v>
          </cell>
        </row>
        <row r="124">
          <cell r="F124">
            <v>-2172</v>
          </cell>
          <cell r="G124">
            <v>0</v>
          </cell>
          <cell r="H124">
            <v>-2172</v>
          </cell>
          <cell r="I124">
            <v>0</v>
          </cell>
          <cell r="J124">
            <v>-2172</v>
          </cell>
          <cell r="K124">
            <v>-2172</v>
          </cell>
        </row>
        <row r="125">
          <cell r="F125">
            <v>-1104</v>
          </cell>
          <cell r="G125">
            <v>0</v>
          </cell>
          <cell r="H125">
            <v>-1104</v>
          </cell>
          <cell r="I125">
            <v>0</v>
          </cell>
          <cell r="J125">
            <v>-1104</v>
          </cell>
          <cell r="K125">
            <v>-1096</v>
          </cell>
        </row>
        <row r="126">
          <cell r="F126">
            <v>-204</v>
          </cell>
          <cell r="G126">
            <v>0</v>
          </cell>
          <cell r="H126">
            <v>-204</v>
          </cell>
          <cell r="I126">
            <v>0</v>
          </cell>
          <cell r="J126">
            <v>-204</v>
          </cell>
          <cell r="K126">
            <v>-204</v>
          </cell>
        </row>
        <row r="127">
          <cell r="F127">
            <v>-11314</v>
          </cell>
          <cell r="G127">
            <v>0</v>
          </cell>
          <cell r="H127">
            <v>-11314</v>
          </cell>
          <cell r="I127">
            <v>0</v>
          </cell>
          <cell r="J127">
            <v>-11314</v>
          </cell>
          <cell r="K127">
            <v>-11306</v>
          </cell>
        </row>
        <row r="129">
          <cell r="F129">
            <v>-17</v>
          </cell>
          <cell r="G129">
            <v>0</v>
          </cell>
          <cell r="H129">
            <v>-17</v>
          </cell>
          <cell r="I129">
            <v>0</v>
          </cell>
          <cell r="J129">
            <v>-17</v>
          </cell>
          <cell r="K129">
            <v>-17</v>
          </cell>
        </row>
        <row r="130">
          <cell r="F130">
            <v>-19</v>
          </cell>
          <cell r="G130">
            <v>0</v>
          </cell>
          <cell r="H130">
            <v>-19</v>
          </cell>
          <cell r="I130">
            <v>0</v>
          </cell>
          <cell r="J130">
            <v>-19</v>
          </cell>
          <cell r="K130">
            <v>0</v>
          </cell>
        </row>
        <row r="131">
          <cell r="F131">
            <v>-41</v>
          </cell>
          <cell r="G131">
            <v>0</v>
          </cell>
          <cell r="H131">
            <v>-41</v>
          </cell>
          <cell r="I131">
            <v>0</v>
          </cell>
          <cell r="J131">
            <v>-41</v>
          </cell>
          <cell r="K131">
            <v>-4</v>
          </cell>
        </row>
        <row r="132">
          <cell r="F132">
            <v>-1</v>
          </cell>
          <cell r="G132">
            <v>0</v>
          </cell>
          <cell r="H132">
            <v>-1</v>
          </cell>
          <cell r="I132">
            <v>0</v>
          </cell>
          <cell r="J132">
            <v>-1</v>
          </cell>
          <cell r="K132">
            <v>-12</v>
          </cell>
        </row>
        <row r="133">
          <cell r="F133">
            <v>-21</v>
          </cell>
          <cell r="G133">
            <v>0</v>
          </cell>
          <cell r="H133">
            <v>-21</v>
          </cell>
          <cell r="I133">
            <v>0</v>
          </cell>
          <cell r="J133">
            <v>-21</v>
          </cell>
          <cell r="K133">
            <v>-50</v>
          </cell>
        </row>
        <row r="134">
          <cell r="F134">
            <v>-4</v>
          </cell>
          <cell r="G134">
            <v>0</v>
          </cell>
          <cell r="H134">
            <v>-4</v>
          </cell>
          <cell r="I134">
            <v>0</v>
          </cell>
          <cell r="J134">
            <v>-4</v>
          </cell>
          <cell r="K134">
            <v>0</v>
          </cell>
        </row>
        <row r="135">
          <cell r="F135">
            <v>-1</v>
          </cell>
          <cell r="G135">
            <v>0</v>
          </cell>
          <cell r="H135">
            <v>-1</v>
          </cell>
          <cell r="I135">
            <v>0</v>
          </cell>
          <cell r="J135">
            <v>-1</v>
          </cell>
          <cell r="K135">
            <v>-82</v>
          </cell>
        </row>
        <row r="136">
          <cell r="F136">
            <v>-3</v>
          </cell>
          <cell r="G136">
            <v>0</v>
          </cell>
          <cell r="H136">
            <v>-3</v>
          </cell>
          <cell r="I136">
            <v>0</v>
          </cell>
          <cell r="J136">
            <v>-3</v>
          </cell>
          <cell r="K136">
            <v>-63</v>
          </cell>
        </row>
        <row r="137">
          <cell r="F137">
            <v>-5</v>
          </cell>
          <cell r="G137">
            <v>0</v>
          </cell>
          <cell r="H137">
            <v>-5</v>
          </cell>
          <cell r="I137">
            <v>0</v>
          </cell>
          <cell r="J137">
            <v>-5</v>
          </cell>
          <cell r="K137">
            <v>-29</v>
          </cell>
        </row>
        <row r="138">
          <cell r="F138">
            <v>-1</v>
          </cell>
          <cell r="G138">
            <v>0</v>
          </cell>
          <cell r="H138">
            <v>-1</v>
          </cell>
          <cell r="I138">
            <v>0</v>
          </cell>
          <cell r="J138">
            <v>-1</v>
          </cell>
          <cell r="K138">
            <v>-29</v>
          </cell>
        </row>
        <row r="139">
          <cell r="F139">
            <v>0</v>
          </cell>
          <cell r="G139">
            <v>0</v>
          </cell>
          <cell r="H139">
            <v>0</v>
          </cell>
          <cell r="I139">
            <v>0</v>
          </cell>
          <cell r="J139">
            <v>0</v>
          </cell>
          <cell r="K139">
            <v>0</v>
          </cell>
        </row>
        <row r="140">
          <cell r="F140">
            <v>0</v>
          </cell>
          <cell r="G140">
            <v>0</v>
          </cell>
          <cell r="H140">
            <v>0</v>
          </cell>
          <cell r="I140">
            <v>0</v>
          </cell>
          <cell r="J140">
            <v>0</v>
          </cell>
          <cell r="K140">
            <v>-24</v>
          </cell>
        </row>
        <row r="141">
          <cell r="F141">
            <v>0</v>
          </cell>
          <cell r="G141">
            <v>0</v>
          </cell>
          <cell r="H141">
            <v>0</v>
          </cell>
          <cell r="I141">
            <v>0</v>
          </cell>
          <cell r="J141">
            <v>0</v>
          </cell>
          <cell r="K141">
            <v>0</v>
          </cell>
        </row>
        <row r="142">
          <cell r="F142">
            <v>-10</v>
          </cell>
          <cell r="G142">
            <v>0</v>
          </cell>
          <cell r="H142">
            <v>-10</v>
          </cell>
          <cell r="I142">
            <v>0</v>
          </cell>
          <cell r="J142">
            <v>-10</v>
          </cell>
          <cell r="K142">
            <v>-8</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-3</v>
          </cell>
          <cell r="G145">
            <v>0</v>
          </cell>
          <cell r="H145">
            <v>-3</v>
          </cell>
          <cell r="I145">
            <v>0</v>
          </cell>
          <cell r="J145">
            <v>-3</v>
          </cell>
          <cell r="K145">
            <v>-7</v>
          </cell>
        </row>
        <row r="146">
          <cell r="F146">
            <v>-2</v>
          </cell>
          <cell r="G146">
            <v>0</v>
          </cell>
          <cell r="H146">
            <v>-2</v>
          </cell>
          <cell r="I146">
            <v>0</v>
          </cell>
          <cell r="J146">
            <v>-2</v>
          </cell>
          <cell r="K146">
            <v>-14</v>
          </cell>
        </row>
        <row r="147">
          <cell r="F147">
            <v>-14</v>
          </cell>
          <cell r="G147">
            <v>0</v>
          </cell>
          <cell r="H147">
            <v>-14</v>
          </cell>
          <cell r="I147">
            <v>0</v>
          </cell>
          <cell r="J147">
            <v>-14</v>
          </cell>
          <cell r="K147">
            <v>0</v>
          </cell>
        </row>
        <row r="148">
          <cell r="F148">
            <v>-4</v>
          </cell>
          <cell r="G148">
            <v>0</v>
          </cell>
          <cell r="H148">
            <v>-4</v>
          </cell>
          <cell r="I148">
            <v>0</v>
          </cell>
          <cell r="J148">
            <v>-4</v>
          </cell>
          <cell r="K148">
            <v>-8</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-1</v>
          </cell>
          <cell r="G151">
            <v>0</v>
          </cell>
          <cell r="H151">
            <v>-1</v>
          </cell>
          <cell r="I151">
            <v>0</v>
          </cell>
          <cell r="J151">
            <v>-1</v>
          </cell>
          <cell r="K151">
            <v>0</v>
          </cell>
        </row>
        <row r="152">
          <cell r="F152">
            <v>0</v>
          </cell>
          <cell r="G152">
            <v>0</v>
          </cell>
          <cell r="H152">
            <v>0</v>
          </cell>
          <cell r="I152">
            <v>0</v>
          </cell>
          <cell r="J152">
            <v>0</v>
          </cell>
          <cell r="K152">
            <v>-12</v>
          </cell>
        </row>
        <row r="153">
          <cell r="F153">
            <v>-1</v>
          </cell>
          <cell r="G153">
            <v>0</v>
          </cell>
          <cell r="H153">
            <v>-1</v>
          </cell>
          <cell r="I153">
            <v>0</v>
          </cell>
          <cell r="J153">
            <v>-1</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-11</v>
          </cell>
        </row>
        <row r="156">
          <cell r="F156">
            <v>0</v>
          </cell>
          <cell r="G156">
            <v>0</v>
          </cell>
          <cell r="H156">
            <v>0</v>
          </cell>
          <cell r="I156">
            <v>0</v>
          </cell>
          <cell r="J156">
            <v>0</v>
          </cell>
          <cell r="K156">
            <v>0</v>
          </cell>
        </row>
        <row r="157">
          <cell r="F157">
            <v>-13</v>
          </cell>
          <cell r="G157">
            <v>0</v>
          </cell>
          <cell r="H157">
            <v>-13</v>
          </cell>
          <cell r="I157">
            <v>0</v>
          </cell>
          <cell r="J157">
            <v>-13</v>
          </cell>
          <cell r="K157">
            <v>-58</v>
          </cell>
        </row>
        <row r="158">
          <cell r="F158">
            <v>0</v>
          </cell>
          <cell r="G158">
            <v>0</v>
          </cell>
          <cell r="H158">
            <v>0</v>
          </cell>
          <cell r="I158">
            <v>0</v>
          </cell>
          <cell r="J158">
            <v>0</v>
          </cell>
          <cell r="K158">
            <v>-26</v>
          </cell>
        </row>
        <row r="159">
          <cell r="F159">
            <v>0</v>
          </cell>
          <cell r="G159">
            <v>0</v>
          </cell>
          <cell r="H159">
            <v>0</v>
          </cell>
          <cell r="I159">
            <v>0</v>
          </cell>
          <cell r="J159">
            <v>0</v>
          </cell>
          <cell r="K159">
            <v>0</v>
          </cell>
        </row>
        <row r="160">
          <cell r="F160">
            <v>0</v>
          </cell>
          <cell r="G160">
            <v>0</v>
          </cell>
          <cell r="H160">
            <v>0</v>
          </cell>
          <cell r="I160">
            <v>0</v>
          </cell>
          <cell r="J160">
            <v>0</v>
          </cell>
          <cell r="K160">
            <v>-2</v>
          </cell>
        </row>
        <row r="161">
          <cell r="F161">
            <v>-25</v>
          </cell>
          <cell r="G161">
            <v>0</v>
          </cell>
          <cell r="H161">
            <v>-25</v>
          </cell>
          <cell r="I161">
            <v>0</v>
          </cell>
          <cell r="J161">
            <v>-25</v>
          </cell>
          <cell r="K161">
            <v>-5</v>
          </cell>
        </row>
        <row r="162">
          <cell r="F162">
            <v>-3</v>
          </cell>
          <cell r="G162">
            <v>0</v>
          </cell>
          <cell r="H162">
            <v>-3</v>
          </cell>
          <cell r="I162">
            <v>0</v>
          </cell>
          <cell r="J162">
            <v>-3</v>
          </cell>
          <cell r="K162">
            <v>-95</v>
          </cell>
        </row>
        <row r="163">
          <cell r="F163">
            <v>-1</v>
          </cell>
          <cell r="G163">
            <v>0</v>
          </cell>
          <cell r="H163">
            <v>-1</v>
          </cell>
          <cell r="I163">
            <v>0</v>
          </cell>
          <cell r="J163">
            <v>-1</v>
          </cell>
          <cell r="K163">
            <v>0</v>
          </cell>
        </row>
        <row r="164">
          <cell r="F164">
            <v>0</v>
          </cell>
          <cell r="G164">
            <v>0</v>
          </cell>
          <cell r="H164">
            <v>0</v>
          </cell>
          <cell r="I164">
            <v>0</v>
          </cell>
          <cell r="J164">
            <v>0</v>
          </cell>
          <cell r="K164">
            <v>-11</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-33</v>
          </cell>
          <cell r="G167">
            <v>0</v>
          </cell>
          <cell r="H167">
            <v>-33</v>
          </cell>
          <cell r="I167">
            <v>0</v>
          </cell>
          <cell r="J167">
            <v>-33</v>
          </cell>
          <cell r="K167">
            <v>-2</v>
          </cell>
        </row>
        <row r="168">
          <cell r="F168">
            <v>0</v>
          </cell>
          <cell r="G168">
            <v>0</v>
          </cell>
          <cell r="H168">
            <v>0</v>
          </cell>
          <cell r="I168">
            <v>0</v>
          </cell>
          <cell r="J168">
            <v>0</v>
          </cell>
          <cell r="K168">
            <v>0</v>
          </cell>
        </row>
        <row r="169">
          <cell r="F169">
            <v>-28</v>
          </cell>
          <cell r="G169">
            <v>0</v>
          </cell>
          <cell r="H169">
            <v>-28</v>
          </cell>
          <cell r="I169">
            <v>0</v>
          </cell>
          <cell r="J169">
            <v>-28</v>
          </cell>
          <cell r="K169">
            <v>-37</v>
          </cell>
        </row>
        <row r="170">
          <cell r="F170">
            <v>0</v>
          </cell>
          <cell r="G170">
            <v>0</v>
          </cell>
          <cell r="H170">
            <v>0</v>
          </cell>
          <cell r="I170">
            <v>0</v>
          </cell>
          <cell r="J170">
            <v>0</v>
          </cell>
          <cell r="K170">
            <v>0</v>
          </cell>
        </row>
        <row r="171">
          <cell r="F171">
            <v>0</v>
          </cell>
          <cell r="G171">
            <v>0</v>
          </cell>
          <cell r="H171">
            <v>0</v>
          </cell>
          <cell r="I171">
            <v>0</v>
          </cell>
          <cell r="J171">
            <v>0</v>
          </cell>
          <cell r="K171">
            <v>0</v>
          </cell>
        </row>
        <row r="172">
          <cell r="F172">
            <v>-10</v>
          </cell>
          <cell r="G172">
            <v>0</v>
          </cell>
          <cell r="H172">
            <v>-10</v>
          </cell>
          <cell r="I172">
            <v>0</v>
          </cell>
          <cell r="J172">
            <v>-10</v>
          </cell>
          <cell r="K172">
            <v>-18</v>
          </cell>
        </row>
        <row r="173">
          <cell r="F173">
            <v>0</v>
          </cell>
          <cell r="G173">
            <v>0</v>
          </cell>
          <cell r="H173">
            <v>0</v>
          </cell>
          <cell r="I173">
            <v>0</v>
          </cell>
          <cell r="J173">
            <v>0</v>
          </cell>
          <cell r="K173">
            <v>0</v>
          </cell>
        </row>
        <row r="174">
          <cell r="F174">
            <v>-1</v>
          </cell>
          <cell r="G174">
            <v>0</v>
          </cell>
          <cell r="H174">
            <v>-1</v>
          </cell>
          <cell r="I174">
            <v>0</v>
          </cell>
          <cell r="J174">
            <v>-1</v>
          </cell>
          <cell r="K174">
            <v>0</v>
          </cell>
        </row>
        <row r="175">
          <cell r="F175">
            <v>0</v>
          </cell>
          <cell r="G175">
            <v>0</v>
          </cell>
          <cell r="H175">
            <v>0</v>
          </cell>
          <cell r="I175">
            <v>0</v>
          </cell>
          <cell r="J175">
            <v>0</v>
          </cell>
          <cell r="K175">
            <v>0</v>
          </cell>
        </row>
        <row r="176">
          <cell r="F176">
            <v>0</v>
          </cell>
          <cell r="G176">
            <v>0</v>
          </cell>
          <cell r="H176">
            <v>0</v>
          </cell>
          <cell r="I176">
            <v>0</v>
          </cell>
          <cell r="J176">
            <v>0</v>
          </cell>
          <cell r="K176">
            <v>-4</v>
          </cell>
        </row>
        <row r="177">
          <cell r="F177">
            <v>-2</v>
          </cell>
          <cell r="G177">
            <v>0</v>
          </cell>
          <cell r="H177">
            <v>-2</v>
          </cell>
          <cell r="I177">
            <v>0</v>
          </cell>
          <cell r="J177">
            <v>-2</v>
          </cell>
          <cell r="K177">
            <v>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-1</v>
          </cell>
          <cell r="G180">
            <v>0</v>
          </cell>
          <cell r="H180">
            <v>-1</v>
          </cell>
          <cell r="I180">
            <v>0</v>
          </cell>
          <cell r="J180">
            <v>-1</v>
          </cell>
          <cell r="K180">
            <v>0</v>
          </cell>
        </row>
        <row r="181">
          <cell r="F181">
            <v>-2</v>
          </cell>
          <cell r="G181">
            <v>0</v>
          </cell>
          <cell r="H181">
            <v>-2</v>
          </cell>
          <cell r="I181">
            <v>0</v>
          </cell>
          <cell r="J181">
            <v>-2</v>
          </cell>
          <cell r="K181">
            <v>0</v>
          </cell>
        </row>
        <row r="182">
          <cell r="F182">
            <v>-1</v>
          </cell>
          <cell r="G182">
            <v>0</v>
          </cell>
          <cell r="H182">
            <v>-1</v>
          </cell>
          <cell r="I182">
            <v>0</v>
          </cell>
          <cell r="J182">
            <v>-1</v>
          </cell>
          <cell r="K182">
            <v>-26</v>
          </cell>
        </row>
        <row r="183">
          <cell r="F183">
            <v>0</v>
          </cell>
          <cell r="G183">
            <v>0</v>
          </cell>
          <cell r="H183">
            <v>0</v>
          </cell>
          <cell r="I183">
            <v>0</v>
          </cell>
          <cell r="J183">
            <v>0</v>
          </cell>
          <cell r="K183">
            <v>0</v>
          </cell>
        </row>
        <row r="184">
          <cell r="F184">
            <v>0</v>
          </cell>
          <cell r="G184">
            <v>0</v>
          </cell>
          <cell r="H184">
            <v>0</v>
          </cell>
          <cell r="I184">
            <v>0</v>
          </cell>
          <cell r="J184">
            <v>0</v>
          </cell>
          <cell r="K184">
            <v>-1</v>
          </cell>
        </row>
        <row r="185">
          <cell r="F185">
            <v>0</v>
          </cell>
          <cell r="G185">
            <v>0</v>
          </cell>
          <cell r="H185">
            <v>0</v>
          </cell>
          <cell r="I185">
            <v>0</v>
          </cell>
          <cell r="J185">
            <v>0</v>
          </cell>
          <cell r="K185">
            <v>-33</v>
          </cell>
        </row>
        <row r="186">
          <cell r="F186">
            <v>0</v>
          </cell>
          <cell r="G186">
            <v>0</v>
          </cell>
          <cell r="H186">
            <v>0</v>
          </cell>
          <cell r="I186">
            <v>0</v>
          </cell>
          <cell r="J186">
            <v>0</v>
          </cell>
          <cell r="K186">
            <v>-43</v>
          </cell>
        </row>
        <row r="187">
          <cell r="F187">
            <v>0</v>
          </cell>
          <cell r="G187">
            <v>0</v>
          </cell>
          <cell r="H187">
            <v>0</v>
          </cell>
          <cell r="I187">
            <v>0</v>
          </cell>
          <cell r="J187">
            <v>0</v>
          </cell>
          <cell r="K187">
            <v>-3</v>
          </cell>
        </row>
        <row r="188">
          <cell r="F188">
            <v>0</v>
          </cell>
          <cell r="G188">
            <v>0</v>
          </cell>
          <cell r="H188">
            <v>0</v>
          </cell>
          <cell r="I188">
            <v>0</v>
          </cell>
          <cell r="J188">
            <v>0</v>
          </cell>
          <cell r="K188">
            <v>0</v>
          </cell>
        </row>
        <row r="189">
          <cell r="F189">
            <v>0</v>
          </cell>
          <cell r="G189">
            <v>0</v>
          </cell>
          <cell r="H189">
            <v>0</v>
          </cell>
          <cell r="I189">
            <v>0</v>
          </cell>
          <cell r="J189">
            <v>0</v>
          </cell>
          <cell r="K189">
            <v>-1</v>
          </cell>
        </row>
        <row r="190">
          <cell r="F190">
            <v>0</v>
          </cell>
          <cell r="G190">
            <v>0</v>
          </cell>
          <cell r="H190">
            <v>0</v>
          </cell>
          <cell r="I190">
            <v>0</v>
          </cell>
          <cell r="J190">
            <v>0</v>
          </cell>
          <cell r="K190">
            <v>0</v>
          </cell>
        </row>
        <row r="191">
          <cell r="F191">
            <v>-171</v>
          </cell>
          <cell r="G191">
            <v>0</v>
          </cell>
          <cell r="H191">
            <v>-171</v>
          </cell>
          <cell r="I191">
            <v>0</v>
          </cell>
          <cell r="J191">
            <v>-171</v>
          </cell>
          <cell r="K191">
            <v>-240</v>
          </cell>
        </row>
        <row r="192">
          <cell r="F192">
            <v>-83</v>
          </cell>
          <cell r="G192">
            <v>0</v>
          </cell>
          <cell r="H192">
            <v>-83</v>
          </cell>
          <cell r="I192">
            <v>0</v>
          </cell>
          <cell r="J192">
            <v>-83</v>
          </cell>
          <cell r="K192">
            <v>-10</v>
          </cell>
        </row>
        <row r="193">
          <cell r="F193">
            <v>-90</v>
          </cell>
          <cell r="G193">
            <v>0</v>
          </cell>
          <cell r="H193">
            <v>-90</v>
          </cell>
          <cell r="I193">
            <v>0</v>
          </cell>
          <cell r="J193">
            <v>-90</v>
          </cell>
          <cell r="K193">
            <v>-65</v>
          </cell>
        </row>
        <row r="194">
          <cell r="F194">
            <v>-2</v>
          </cell>
          <cell r="G194">
            <v>0</v>
          </cell>
          <cell r="H194">
            <v>-2</v>
          </cell>
          <cell r="I194">
            <v>0</v>
          </cell>
          <cell r="J194">
            <v>-2</v>
          </cell>
          <cell r="K194">
            <v>-5</v>
          </cell>
        </row>
        <row r="195">
          <cell r="F195">
            <v>0</v>
          </cell>
          <cell r="G195">
            <v>0</v>
          </cell>
          <cell r="H195">
            <v>0</v>
          </cell>
          <cell r="I195">
            <v>0</v>
          </cell>
          <cell r="J195">
            <v>0</v>
          </cell>
          <cell r="K195">
            <v>-3</v>
          </cell>
        </row>
        <row r="196">
          <cell r="F196">
            <v>-16</v>
          </cell>
          <cell r="G196">
            <v>0</v>
          </cell>
          <cell r="H196">
            <v>-16</v>
          </cell>
          <cell r="I196">
            <v>0</v>
          </cell>
          <cell r="J196">
            <v>-16</v>
          </cell>
          <cell r="K196">
            <v>-15</v>
          </cell>
        </row>
        <row r="197">
          <cell r="F197">
            <v>-150</v>
          </cell>
          <cell r="G197">
            <v>0</v>
          </cell>
          <cell r="H197">
            <v>-150</v>
          </cell>
          <cell r="I197">
            <v>0</v>
          </cell>
          <cell r="J197">
            <v>-150</v>
          </cell>
          <cell r="K197">
            <v>-100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-2</v>
          </cell>
          <cell r="G200">
            <v>0</v>
          </cell>
          <cell r="H200">
            <v>-2</v>
          </cell>
          <cell r="I200">
            <v>0</v>
          </cell>
          <cell r="J200">
            <v>-2</v>
          </cell>
          <cell r="K200">
            <v>-2</v>
          </cell>
        </row>
        <row r="201">
          <cell r="F201">
            <v>0</v>
          </cell>
          <cell r="G201">
            <v>0</v>
          </cell>
          <cell r="H201">
            <v>0</v>
          </cell>
          <cell r="I201">
            <v>0</v>
          </cell>
          <cell r="J201">
            <v>0</v>
          </cell>
          <cell r="K201">
            <v>0</v>
          </cell>
        </row>
        <row r="202">
          <cell r="F202">
            <v>0</v>
          </cell>
          <cell r="G202">
            <v>0</v>
          </cell>
          <cell r="H202">
            <v>0</v>
          </cell>
          <cell r="I202">
            <v>0</v>
          </cell>
          <cell r="J202">
            <v>0</v>
          </cell>
          <cell r="K202">
            <v>-28</v>
          </cell>
        </row>
        <row r="203">
          <cell r="F203">
            <v>-6</v>
          </cell>
          <cell r="G203">
            <v>0</v>
          </cell>
          <cell r="H203">
            <v>-6</v>
          </cell>
          <cell r="I203">
            <v>0</v>
          </cell>
          <cell r="J203">
            <v>-6</v>
          </cell>
          <cell r="K203">
            <v>-6</v>
          </cell>
        </row>
        <row r="204">
          <cell r="F204">
            <v>0</v>
          </cell>
          <cell r="G204">
            <v>0</v>
          </cell>
          <cell r="H204">
            <v>0</v>
          </cell>
          <cell r="I204">
            <v>0</v>
          </cell>
          <cell r="J204">
            <v>0</v>
          </cell>
          <cell r="K204">
            <v>0</v>
          </cell>
        </row>
        <row r="205">
          <cell r="F205">
            <v>0</v>
          </cell>
          <cell r="G205">
            <v>0</v>
          </cell>
          <cell r="H205">
            <v>0</v>
          </cell>
          <cell r="I205">
            <v>0</v>
          </cell>
          <cell r="J205">
            <v>0</v>
          </cell>
          <cell r="K205">
            <v>0</v>
          </cell>
        </row>
        <row r="206">
          <cell r="F206">
            <v>0</v>
          </cell>
          <cell r="G206">
            <v>0</v>
          </cell>
          <cell r="H206">
            <v>0</v>
          </cell>
          <cell r="I206">
            <v>0</v>
          </cell>
          <cell r="J206">
            <v>0</v>
          </cell>
          <cell r="K206">
            <v>0</v>
          </cell>
        </row>
        <row r="207">
          <cell r="F207">
            <v>0</v>
          </cell>
          <cell r="G207">
            <v>0</v>
          </cell>
          <cell r="H207">
            <v>0</v>
          </cell>
          <cell r="I207">
            <v>0</v>
          </cell>
          <cell r="J207">
            <v>0</v>
          </cell>
          <cell r="K207">
            <v>0</v>
          </cell>
        </row>
        <row r="208">
          <cell r="F208">
            <v>0</v>
          </cell>
          <cell r="G208">
            <v>0</v>
          </cell>
          <cell r="H208">
            <v>0</v>
          </cell>
          <cell r="I208">
            <v>0</v>
          </cell>
          <cell r="J208">
            <v>0</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0</v>
          </cell>
          <cell r="G215">
            <v>0</v>
          </cell>
          <cell r="H215">
            <v>0</v>
          </cell>
          <cell r="I215">
            <v>0</v>
          </cell>
          <cell r="J215">
            <v>0</v>
          </cell>
          <cell r="K215">
            <v>0</v>
          </cell>
        </row>
        <row r="216">
          <cell r="F216">
            <v>0</v>
          </cell>
          <cell r="G216">
            <v>0</v>
          </cell>
          <cell r="H216">
            <v>0</v>
          </cell>
          <cell r="I216">
            <v>0</v>
          </cell>
          <cell r="J216">
            <v>0</v>
          </cell>
          <cell r="K216">
            <v>0</v>
          </cell>
        </row>
        <row r="217">
          <cell r="F217">
            <v>0</v>
          </cell>
          <cell r="G217">
            <v>0</v>
          </cell>
          <cell r="H217">
            <v>0</v>
          </cell>
          <cell r="I217">
            <v>0</v>
          </cell>
          <cell r="J217">
            <v>0</v>
          </cell>
          <cell r="K217">
            <v>0</v>
          </cell>
        </row>
        <row r="218">
          <cell r="F218">
            <v>0</v>
          </cell>
          <cell r="G218">
            <v>0</v>
          </cell>
          <cell r="H218">
            <v>0</v>
          </cell>
          <cell r="I218">
            <v>0</v>
          </cell>
          <cell r="J218">
            <v>0</v>
          </cell>
          <cell r="K218">
            <v>0</v>
          </cell>
        </row>
        <row r="219">
          <cell r="F219">
            <v>0</v>
          </cell>
          <cell r="G219">
            <v>0</v>
          </cell>
          <cell r="H219">
            <v>0</v>
          </cell>
          <cell r="I219">
            <v>0</v>
          </cell>
          <cell r="J219">
            <v>0</v>
          </cell>
          <cell r="K219">
            <v>0</v>
          </cell>
        </row>
        <row r="220">
          <cell r="F220">
            <v>0</v>
          </cell>
          <cell r="G220">
            <v>0</v>
          </cell>
          <cell r="H220">
            <v>0</v>
          </cell>
          <cell r="I220">
            <v>0</v>
          </cell>
          <cell r="J220">
            <v>0</v>
          </cell>
          <cell r="K220">
            <v>0</v>
          </cell>
        </row>
        <row r="221">
          <cell r="F221">
            <v>0</v>
          </cell>
          <cell r="G221">
            <v>0</v>
          </cell>
          <cell r="H221">
            <v>0</v>
          </cell>
          <cell r="I221">
            <v>0</v>
          </cell>
          <cell r="J221">
            <v>0</v>
          </cell>
          <cell r="K221">
            <v>0</v>
          </cell>
        </row>
        <row r="222">
          <cell r="F222">
            <v>0</v>
          </cell>
          <cell r="G222">
            <v>0</v>
          </cell>
          <cell r="H222">
            <v>0</v>
          </cell>
          <cell r="I222">
            <v>0</v>
          </cell>
          <cell r="J222">
            <v>0</v>
          </cell>
          <cell r="K222">
            <v>0</v>
          </cell>
        </row>
        <row r="223">
          <cell r="F223">
            <v>0</v>
          </cell>
          <cell r="G223">
            <v>0</v>
          </cell>
          <cell r="H223">
            <v>0</v>
          </cell>
          <cell r="I223">
            <v>0</v>
          </cell>
          <cell r="J223">
            <v>0</v>
          </cell>
          <cell r="K223">
            <v>0</v>
          </cell>
        </row>
        <row r="224">
          <cell r="F224">
            <v>-76</v>
          </cell>
          <cell r="G224">
            <v>0</v>
          </cell>
          <cell r="H224">
            <v>-76</v>
          </cell>
          <cell r="I224">
            <v>0</v>
          </cell>
          <cell r="J224">
            <v>-76</v>
          </cell>
          <cell r="K224">
            <v>-165</v>
          </cell>
        </row>
        <row r="225">
          <cell r="F225">
            <v>0</v>
          </cell>
          <cell r="G225">
            <v>0</v>
          </cell>
          <cell r="H225">
            <v>0</v>
          </cell>
          <cell r="I225">
            <v>0</v>
          </cell>
          <cell r="J225">
            <v>0</v>
          </cell>
          <cell r="K225">
            <v>-10</v>
          </cell>
        </row>
        <row r="226">
          <cell r="F226">
            <v>-42</v>
          </cell>
          <cell r="G226">
            <v>0</v>
          </cell>
          <cell r="H226">
            <v>-42</v>
          </cell>
          <cell r="I226">
            <v>0</v>
          </cell>
          <cell r="J226">
            <v>-42</v>
          </cell>
          <cell r="K226">
            <v>-35</v>
          </cell>
        </row>
        <row r="227">
          <cell r="F227">
            <v>-3</v>
          </cell>
          <cell r="G227">
            <v>0</v>
          </cell>
          <cell r="H227">
            <v>-3</v>
          </cell>
          <cell r="I227">
            <v>0</v>
          </cell>
          <cell r="J227">
            <v>-3</v>
          </cell>
          <cell r="K227">
            <v>0</v>
          </cell>
        </row>
        <row r="228">
          <cell r="F228">
            <v>-3</v>
          </cell>
          <cell r="G228">
            <v>0</v>
          </cell>
          <cell r="H228">
            <v>-3</v>
          </cell>
          <cell r="I228">
            <v>0</v>
          </cell>
          <cell r="J228">
            <v>-3</v>
          </cell>
          <cell r="K228">
            <v>0</v>
          </cell>
        </row>
        <row r="229">
          <cell r="F229">
            <v>-7</v>
          </cell>
          <cell r="G229">
            <v>0</v>
          </cell>
          <cell r="H229">
            <v>-7</v>
          </cell>
          <cell r="I229">
            <v>0</v>
          </cell>
          <cell r="J229">
            <v>-7</v>
          </cell>
          <cell r="K229">
            <v>-1</v>
          </cell>
        </row>
        <row r="230">
          <cell r="F230">
            <v>0</v>
          </cell>
          <cell r="G230">
            <v>0</v>
          </cell>
          <cell r="H230">
            <v>0</v>
          </cell>
          <cell r="I230">
            <v>0</v>
          </cell>
          <cell r="J230">
            <v>0</v>
          </cell>
          <cell r="K230">
            <v>-2</v>
          </cell>
        </row>
        <row r="231">
          <cell r="F231">
            <v>-3</v>
          </cell>
          <cell r="G231">
            <v>0</v>
          </cell>
          <cell r="H231">
            <v>-3</v>
          </cell>
          <cell r="I231">
            <v>0</v>
          </cell>
          <cell r="J231">
            <v>-3</v>
          </cell>
          <cell r="K231">
            <v>-8</v>
          </cell>
        </row>
        <row r="232">
          <cell r="F232">
            <v>-1</v>
          </cell>
          <cell r="G232">
            <v>0</v>
          </cell>
          <cell r="H232">
            <v>-1</v>
          </cell>
          <cell r="I232">
            <v>0</v>
          </cell>
          <cell r="J232">
            <v>-1</v>
          </cell>
          <cell r="K232">
            <v>0</v>
          </cell>
        </row>
        <row r="233">
          <cell r="F233">
            <v>0</v>
          </cell>
          <cell r="G233">
            <v>0</v>
          </cell>
          <cell r="H233">
            <v>0</v>
          </cell>
          <cell r="I233">
            <v>0</v>
          </cell>
          <cell r="J233">
            <v>0</v>
          </cell>
          <cell r="K233">
            <v>-13</v>
          </cell>
        </row>
        <row r="234">
          <cell r="F234">
            <v>0</v>
          </cell>
          <cell r="G234">
            <v>0</v>
          </cell>
          <cell r="H234">
            <v>0</v>
          </cell>
          <cell r="I234">
            <v>0</v>
          </cell>
          <cell r="J234">
            <v>0</v>
          </cell>
          <cell r="K234">
            <v>-10</v>
          </cell>
        </row>
        <row r="235">
          <cell r="F235">
            <v>-1</v>
          </cell>
          <cell r="G235">
            <v>0</v>
          </cell>
          <cell r="H235">
            <v>-1</v>
          </cell>
          <cell r="I235">
            <v>0</v>
          </cell>
          <cell r="J235">
            <v>-1</v>
          </cell>
          <cell r="K235">
            <v>-5</v>
          </cell>
        </row>
        <row r="236">
          <cell r="F236">
            <v>0</v>
          </cell>
          <cell r="G236">
            <v>0</v>
          </cell>
          <cell r="H236">
            <v>0</v>
          </cell>
          <cell r="I236">
            <v>0</v>
          </cell>
          <cell r="J236">
            <v>0</v>
          </cell>
          <cell r="K236">
            <v>-5</v>
          </cell>
        </row>
        <row r="237">
          <cell r="F237">
            <v>0</v>
          </cell>
          <cell r="G237">
            <v>0</v>
          </cell>
          <cell r="H237">
            <v>0</v>
          </cell>
          <cell r="I237">
            <v>0</v>
          </cell>
          <cell r="J237">
            <v>0</v>
          </cell>
          <cell r="K237">
            <v>-4</v>
          </cell>
        </row>
        <row r="238">
          <cell r="F238">
            <v>0</v>
          </cell>
          <cell r="G238">
            <v>0</v>
          </cell>
          <cell r="H238">
            <v>0</v>
          </cell>
          <cell r="I238">
            <v>0</v>
          </cell>
          <cell r="J238">
            <v>0</v>
          </cell>
          <cell r="K238">
            <v>0</v>
          </cell>
        </row>
        <row r="239">
          <cell r="F239">
            <v>-1</v>
          </cell>
          <cell r="G239">
            <v>0</v>
          </cell>
          <cell r="H239">
            <v>-1</v>
          </cell>
          <cell r="I239">
            <v>0</v>
          </cell>
          <cell r="J239">
            <v>-1</v>
          </cell>
          <cell r="K239">
            <v>-1</v>
          </cell>
        </row>
        <row r="240">
          <cell r="F240">
            <v>0</v>
          </cell>
          <cell r="G240">
            <v>0</v>
          </cell>
          <cell r="H240">
            <v>0</v>
          </cell>
          <cell r="I240">
            <v>0</v>
          </cell>
          <cell r="J240">
            <v>0</v>
          </cell>
          <cell r="K240">
            <v>0</v>
          </cell>
        </row>
        <row r="241">
          <cell r="F241">
            <v>0</v>
          </cell>
          <cell r="G241">
            <v>0</v>
          </cell>
          <cell r="H241">
            <v>0</v>
          </cell>
          <cell r="I241">
            <v>0</v>
          </cell>
          <cell r="J241">
            <v>0</v>
          </cell>
          <cell r="K241">
            <v>-1</v>
          </cell>
        </row>
        <row r="242">
          <cell r="F242">
            <v>0</v>
          </cell>
          <cell r="G242">
            <v>0</v>
          </cell>
          <cell r="H242">
            <v>0</v>
          </cell>
          <cell r="I242">
            <v>0</v>
          </cell>
          <cell r="J242">
            <v>0</v>
          </cell>
          <cell r="K242">
            <v>-2</v>
          </cell>
        </row>
        <row r="243">
          <cell r="F243">
            <v>-2</v>
          </cell>
          <cell r="G243">
            <v>0</v>
          </cell>
          <cell r="H243">
            <v>-2</v>
          </cell>
          <cell r="I243">
            <v>0</v>
          </cell>
          <cell r="J243">
            <v>-2</v>
          </cell>
          <cell r="K243">
            <v>0</v>
          </cell>
        </row>
        <row r="244">
          <cell r="F244">
            <v>-1</v>
          </cell>
          <cell r="G244">
            <v>0</v>
          </cell>
          <cell r="H244">
            <v>-1</v>
          </cell>
          <cell r="I244">
            <v>0</v>
          </cell>
          <cell r="J244">
            <v>-1</v>
          </cell>
          <cell r="K244">
            <v>-1</v>
          </cell>
        </row>
        <row r="245">
          <cell r="F245">
            <v>0</v>
          </cell>
          <cell r="G245">
            <v>0</v>
          </cell>
          <cell r="H245">
            <v>0</v>
          </cell>
          <cell r="I245">
            <v>0</v>
          </cell>
          <cell r="J245">
            <v>0</v>
          </cell>
          <cell r="K245">
            <v>0</v>
          </cell>
        </row>
        <row r="246">
          <cell r="F246">
            <v>0</v>
          </cell>
          <cell r="G246">
            <v>0</v>
          </cell>
          <cell r="H246">
            <v>0</v>
          </cell>
          <cell r="I246">
            <v>0</v>
          </cell>
          <cell r="J246">
            <v>0</v>
          </cell>
          <cell r="K246">
            <v>-2</v>
          </cell>
        </row>
        <row r="247">
          <cell r="F247">
            <v>0</v>
          </cell>
          <cell r="G247">
            <v>0</v>
          </cell>
          <cell r="H247">
            <v>0</v>
          </cell>
          <cell r="I247">
            <v>0</v>
          </cell>
          <cell r="J247">
            <v>0</v>
          </cell>
          <cell r="K247">
            <v>0</v>
          </cell>
        </row>
        <row r="248">
          <cell r="F248">
            <v>0</v>
          </cell>
          <cell r="G248">
            <v>0</v>
          </cell>
          <cell r="H248">
            <v>0</v>
          </cell>
          <cell r="I248">
            <v>0</v>
          </cell>
          <cell r="J248">
            <v>0</v>
          </cell>
          <cell r="K248">
            <v>-2</v>
          </cell>
        </row>
        <row r="249">
          <cell r="F249">
            <v>-2</v>
          </cell>
          <cell r="G249">
            <v>0</v>
          </cell>
          <cell r="H249">
            <v>-2</v>
          </cell>
          <cell r="I249">
            <v>0</v>
          </cell>
          <cell r="J249">
            <v>-2</v>
          </cell>
          <cell r="K249">
            <v>-9</v>
          </cell>
        </row>
        <row r="250">
          <cell r="F250">
            <v>0</v>
          </cell>
          <cell r="G250">
            <v>0</v>
          </cell>
          <cell r="H250">
            <v>0</v>
          </cell>
          <cell r="I250">
            <v>0</v>
          </cell>
          <cell r="J250">
            <v>0</v>
          </cell>
          <cell r="K250">
            <v>-4</v>
          </cell>
        </row>
        <row r="251">
          <cell r="F251">
            <v>0</v>
          </cell>
          <cell r="G251">
            <v>0</v>
          </cell>
          <cell r="H251">
            <v>0</v>
          </cell>
          <cell r="I251">
            <v>0</v>
          </cell>
          <cell r="J251">
            <v>0</v>
          </cell>
          <cell r="K251">
            <v>0</v>
          </cell>
        </row>
        <row r="252">
          <cell r="F252">
            <v>-4</v>
          </cell>
          <cell r="G252">
            <v>0</v>
          </cell>
          <cell r="H252">
            <v>-4</v>
          </cell>
          <cell r="I252">
            <v>0</v>
          </cell>
          <cell r="J252">
            <v>-4</v>
          </cell>
          <cell r="K252">
            <v>-1</v>
          </cell>
        </row>
        <row r="253">
          <cell r="F253">
            <v>0</v>
          </cell>
          <cell r="G253">
            <v>0</v>
          </cell>
          <cell r="H253">
            <v>0</v>
          </cell>
          <cell r="I253">
            <v>0</v>
          </cell>
          <cell r="J253">
            <v>0</v>
          </cell>
          <cell r="K253">
            <v>-15</v>
          </cell>
        </row>
        <row r="254">
          <cell r="F254">
            <v>0</v>
          </cell>
          <cell r="G254">
            <v>0</v>
          </cell>
          <cell r="H254">
            <v>0</v>
          </cell>
          <cell r="I254">
            <v>0</v>
          </cell>
          <cell r="J254">
            <v>0</v>
          </cell>
          <cell r="K254">
            <v>0</v>
          </cell>
        </row>
        <row r="255">
          <cell r="F255">
            <v>0</v>
          </cell>
          <cell r="G255">
            <v>0</v>
          </cell>
          <cell r="H255">
            <v>0</v>
          </cell>
          <cell r="I255">
            <v>0</v>
          </cell>
          <cell r="J255">
            <v>0</v>
          </cell>
          <cell r="K255">
            <v>-2</v>
          </cell>
        </row>
        <row r="256">
          <cell r="F256">
            <v>-5</v>
          </cell>
          <cell r="G256">
            <v>0</v>
          </cell>
          <cell r="H256">
            <v>-5</v>
          </cell>
          <cell r="I256">
            <v>0</v>
          </cell>
          <cell r="J256">
            <v>-5</v>
          </cell>
          <cell r="K256">
            <v>0</v>
          </cell>
        </row>
        <row r="257">
          <cell r="F257">
            <v>-4</v>
          </cell>
          <cell r="G257">
            <v>0</v>
          </cell>
          <cell r="H257">
            <v>-4</v>
          </cell>
          <cell r="I257">
            <v>0</v>
          </cell>
          <cell r="J257">
            <v>-4</v>
          </cell>
          <cell r="K257">
            <v>-6</v>
          </cell>
        </row>
        <row r="258">
          <cell r="F258">
            <v>0</v>
          </cell>
          <cell r="G258">
            <v>0</v>
          </cell>
          <cell r="H258">
            <v>0</v>
          </cell>
          <cell r="I258">
            <v>0</v>
          </cell>
          <cell r="J258">
            <v>0</v>
          </cell>
          <cell r="K258">
            <v>0</v>
          </cell>
        </row>
        <row r="259">
          <cell r="F259">
            <v>-2</v>
          </cell>
          <cell r="G259">
            <v>0</v>
          </cell>
          <cell r="H259">
            <v>-2</v>
          </cell>
          <cell r="I259">
            <v>0</v>
          </cell>
          <cell r="J259">
            <v>-2</v>
          </cell>
          <cell r="K259">
            <v>-3</v>
          </cell>
        </row>
        <row r="260">
          <cell r="F260">
            <v>0</v>
          </cell>
          <cell r="G260">
            <v>0</v>
          </cell>
          <cell r="H260">
            <v>0</v>
          </cell>
          <cell r="I260">
            <v>0</v>
          </cell>
          <cell r="J260">
            <v>0</v>
          </cell>
          <cell r="K260">
            <v>0</v>
          </cell>
        </row>
        <row r="261">
          <cell r="F261">
            <v>0</v>
          </cell>
          <cell r="G261">
            <v>0</v>
          </cell>
          <cell r="H261">
            <v>0</v>
          </cell>
          <cell r="I261">
            <v>0</v>
          </cell>
          <cell r="J261">
            <v>0</v>
          </cell>
          <cell r="K261">
            <v>0</v>
          </cell>
        </row>
        <row r="262">
          <cell r="F262">
            <v>0</v>
          </cell>
          <cell r="G262">
            <v>0</v>
          </cell>
          <cell r="H262">
            <v>0</v>
          </cell>
          <cell r="I262">
            <v>0</v>
          </cell>
          <cell r="J262">
            <v>0</v>
          </cell>
          <cell r="K262">
            <v>-1</v>
          </cell>
        </row>
        <row r="263">
          <cell r="F263">
            <v>0</v>
          </cell>
          <cell r="G263">
            <v>0</v>
          </cell>
          <cell r="H263">
            <v>0</v>
          </cell>
          <cell r="I263">
            <v>0</v>
          </cell>
          <cell r="J263">
            <v>0</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-4</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-5</v>
          </cell>
        </row>
        <row r="271">
          <cell r="F271">
            <v>0</v>
          </cell>
          <cell r="G271">
            <v>0</v>
          </cell>
          <cell r="H271">
            <v>0</v>
          </cell>
          <cell r="I271">
            <v>0</v>
          </cell>
          <cell r="J271">
            <v>0</v>
          </cell>
          <cell r="K271">
            <v>-7</v>
          </cell>
        </row>
        <row r="272">
          <cell r="F272">
            <v>-945</v>
          </cell>
          <cell r="G272">
            <v>0</v>
          </cell>
          <cell r="H272">
            <v>-945</v>
          </cell>
          <cell r="I272">
            <v>0</v>
          </cell>
          <cell r="J272">
            <v>-945</v>
          </cell>
          <cell r="K272">
            <v>-1533</v>
          </cell>
        </row>
        <row r="274">
          <cell r="F274">
            <v>-3000000</v>
          </cell>
          <cell r="G274">
            <v>0</v>
          </cell>
          <cell r="H274">
            <v>-3000000</v>
          </cell>
          <cell r="I274">
            <v>0</v>
          </cell>
          <cell r="J274">
            <v>-3000000</v>
          </cell>
          <cell r="K274">
            <v>-3000000</v>
          </cell>
        </row>
        <row r="275">
          <cell r="F275">
            <v>-3000000</v>
          </cell>
          <cell r="G275">
            <v>0</v>
          </cell>
          <cell r="H275">
            <v>-3000000</v>
          </cell>
          <cell r="I275">
            <v>0</v>
          </cell>
          <cell r="J275">
            <v>-3000000</v>
          </cell>
          <cell r="K275">
            <v>-3000000</v>
          </cell>
        </row>
        <row r="277">
          <cell r="F277">
            <v>91068</v>
          </cell>
          <cell r="G277">
            <v>0</v>
          </cell>
          <cell r="H277">
            <v>91068</v>
          </cell>
          <cell r="I277">
            <v>0</v>
          </cell>
          <cell r="J277">
            <v>91068</v>
          </cell>
          <cell r="K277">
            <v>58113</v>
          </cell>
        </row>
        <row r="278">
          <cell r="F278">
            <v>-172347</v>
          </cell>
          <cell r="G278">
            <v>0</v>
          </cell>
          <cell r="H278">
            <v>-172347</v>
          </cell>
          <cell r="I278">
            <v>0</v>
          </cell>
          <cell r="J278">
            <v>-172347</v>
          </cell>
          <cell r="K278">
            <v>-95411</v>
          </cell>
        </row>
        <row r="279">
          <cell r="F279">
            <v>-81279</v>
          </cell>
          <cell r="G279">
            <v>0</v>
          </cell>
          <cell r="H279">
            <v>-81279</v>
          </cell>
          <cell r="I279">
            <v>0</v>
          </cell>
          <cell r="J279">
            <v>-81279</v>
          </cell>
          <cell r="K279">
            <v>-37298</v>
          </cell>
        </row>
        <row r="281">
          <cell r="F281">
            <v>890580</v>
          </cell>
          <cell r="G281">
            <v>0</v>
          </cell>
          <cell r="H281">
            <v>890580</v>
          </cell>
          <cell r="I281">
            <v>0</v>
          </cell>
          <cell r="J281">
            <v>890580</v>
          </cell>
          <cell r="K281">
            <v>506127</v>
          </cell>
        </row>
        <row r="282">
          <cell r="F282">
            <v>890580</v>
          </cell>
          <cell r="G282">
            <v>0</v>
          </cell>
          <cell r="H282">
            <v>890580</v>
          </cell>
          <cell r="I282">
            <v>0</v>
          </cell>
          <cell r="J282">
            <v>890580</v>
          </cell>
          <cell r="K282">
            <v>506127</v>
          </cell>
        </row>
        <row r="284">
          <cell r="F284">
            <v>-1715</v>
          </cell>
          <cell r="G284">
            <v>0</v>
          </cell>
          <cell r="H284">
            <v>-1715</v>
          </cell>
          <cell r="I284">
            <v>0</v>
          </cell>
          <cell r="J284">
            <v>-1715</v>
          </cell>
          <cell r="K284">
            <v>-1715</v>
          </cell>
        </row>
        <row r="285">
          <cell r="F285">
            <v>-173547</v>
          </cell>
          <cell r="G285">
            <v>0</v>
          </cell>
          <cell r="H285">
            <v>-173547</v>
          </cell>
          <cell r="I285">
            <v>0</v>
          </cell>
          <cell r="J285">
            <v>-173547</v>
          </cell>
          <cell r="K285">
            <v>-173547</v>
          </cell>
        </row>
        <row r="286">
          <cell r="F286">
            <v>997</v>
          </cell>
          <cell r="G286">
            <v>0</v>
          </cell>
          <cell r="H286">
            <v>997</v>
          </cell>
          <cell r="I286">
            <v>0</v>
          </cell>
          <cell r="J286">
            <v>997</v>
          </cell>
          <cell r="K286">
            <v>997</v>
          </cell>
        </row>
        <row r="287">
          <cell r="F287">
            <v>-27</v>
          </cell>
          <cell r="G287">
            <v>0</v>
          </cell>
          <cell r="H287">
            <v>-27</v>
          </cell>
          <cell r="I287">
            <v>0</v>
          </cell>
          <cell r="J287">
            <v>-27</v>
          </cell>
          <cell r="K287">
            <v>-27</v>
          </cell>
        </row>
        <row r="288">
          <cell r="F288">
            <v>1</v>
          </cell>
          <cell r="G288">
            <v>0</v>
          </cell>
          <cell r="H288">
            <v>1</v>
          </cell>
          <cell r="I288">
            <v>0</v>
          </cell>
          <cell r="J288">
            <v>1</v>
          </cell>
          <cell r="K288">
            <v>1</v>
          </cell>
        </row>
        <row r="289">
          <cell r="F289">
            <v>-174291</v>
          </cell>
          <cell r="G289">
            <v>0</v>
          </cell>
          <cell r="H289">
            <v>-174291</v>
          </cell>
          <cell r="I289">
            <v>0</v>
          </cell>
          <cell r="J289">
            <v>-174291</v>
          </cell>
          <cell r="K289">
            <v>-174291</v>
          </cell>
        </row>
        <row r="291">
          <cell r="F291">
            <v>0</v>
          </cell>
          <cell r="G291">
            <v>0</v>
          </cell>
          <cell r="H291">
            <v>0</v>
          </cell>
          <cell r="I291">
            <v>0</v>
          </cell>
          <cell r="J291">
            <v>0</v>
          </cell>
          <cell r="K291">
            <v>0</v>
          </cell>
        </row>
        <row r="293">
          <cell r="F293">
            <v>-4906</v>
          </cell>
          <cell r="G293">
            <v>0</v>
          </cell>
          <cell r="H293">
            <v>-4906</v>
          </cell>
          <cell r="I293">
            <v>0</v>
          </cell>
          <cell r="J293">
            <v>-4906</v>
          </cell>
          <cell r="K293">
            <v>-4906</v>
          </cell>
        </row>
        <row r="294">
          <cell r="F294">
            <v>-4906</v>
          </cell>
          <cell r="G294">
            <v>0</v>
          </cell>
          <cell r="H294">
            <v>-4906</v>
          </cell>
          <cell r="I294">
            <v>0</v>
          </cell>
          <cell r="J294">
            <v>-4906</v>
          </cell>
          <cell r="K294">
            <v>-4906</v>
          </cell>
        </row>
        <row r="296">
          <cell r="F296">
            <v>-787</v>
          </cell>
          <cell r="G296">
            <v>0</v>
          </cell>
          <cell r="H296">
            <v>-787</v>
          </cell>
          <cell r="I296">
            <v>0</v>
          </cell>
          <cell r="J296">
            <v>-787</v>
          </cell>
          <cell r="K296">
            <v>-787</v>
          </cell>
        </row>
        <row r="297">
          <cell r="F297">
            <v>-15909</v>
          </cell>
          <cell r="G297">
            <v>0</v>
          </cell>
          <cell r="H297">
            <v>-15909</v>
          </cell>
          <cell r="I297">
            <v>0</v>
          </cell>
          <cell r="J297">
            <v>-15909</v>
          </cell>
          <cell r="K297">
            <v>-15909</v>
          </cell>
        </row>
        <row r="298">
          <cell r="F298">
            <v>-16696</v>
          </cell>
          <cell r="G298">
            <v>0</v>
          </cell>
          <cell r="H298">
            <v>-16696</v>
          </cell>
          <cell r="I298">
            <v>0</v>
          </cell>
          <cell r="J298">
            <v>-16696</v>
          </cell>
          <cell r="K298">
            <v>-16696</v>
          </cell>
        </row>
        <row r="300">
          <cell r="F300">
            <v>-648</v>
          </cell>
          <cell r="G300">
            <v>0</v>
          </cell>
          <cell r="H300">
            <v>-648</v>
          </cell>
          <cell r="I300">
            <v>0</v>
          </cell>
          <cell r="J300">
            <v>-648</v>
          </cell>
          <cell r="K300">
            <v>-648</v>
          </cell>
        </row>
        <row r="301">
          <cell r="F301">
            <v>-648</v>
          </cell>
          <cell r="G301">
            <v>0</v>
          </cell>
          <cell r="H301">
            <v>-648</v>
          </cell>
          <cell r="I301">
            <v>0</v>
          </cell>
          <cell r="J301">
            <v>-648</v>
          </cell>
          <cell r="K301">
            <v>-648</v>
          </cell>
        </row>
        <row r="303">
          <cell r="F303">
            <v>-2845</v>
          </cell>
          <cell r="G303">
            <v>0</v>
          </cell>
          <cell r="H303">
            <v>-2845</v>
          </cell>
          <cell r="I303">
            <v>0</v>
          </cell>
          <cell r="J303">
            <v>-2845</v>
          </cell>
          <cell r="K303">
            <v>-2845</v>
          </cell>
        </row>
        <row r="304">
          <cell r="F304">
            <v>-2845</v>
          </cell>
          <cell r="G304">
            <v>0</v>
          </cell>
          <cell r="H304">
            <v>-2845</v>
          </cell>
          <cell r="I304">
            <v>0</v>
          </cell>
          <cell r="J304">
            <v>-2845</v>
          </cell>
          <cell r="K304">
            <v>-2845</v>
          </cell>
        </row>
        <row r="306">
          <cell r="F306">
            <v>-9767</v>
          </cell>
          <cell r="G306">
            <v>0</v>
          </cell>
          <cell r="H306">
            <v>-9767</v>
          </cell>
          <cell r="I306">
            <v>0</v>
          </cell>
          <cell r="J306">
            <v>-9767</v>
          </cell>
          <cell r="K306">
            <v>-9767</v>
          </cell>
        </row>
        <row r="307">
          <cell r="F307">
            <v>-59322</v>
          </cell>
          <cell r="G307">
            <v>0</v>
          </cell>
          <cell r="H307">
            <v>-59322</v>
          </cell>
          <cell r="I307">
            <v>0</v>
          </cell>
          <cell r="J307">
            <v>-59322</v>
          </cell>
          <cell r="K307">
            <v>-59322</v>
          </cell>
        </row>
        <row r="308">
          <cell r="F308">
            <v>-69089</v>
          </cell>
          <cell r="G308">
            <v>0</v>
          </cell>
          <cell r="H308">
            <v>-69089</v>
          </cell>
          <cell r="I308">
            <v>0</v>
          </cell>
          <cell r="J308">
            <v>-69089</v>
          </cell>
          <cell r="K308">
            <v>-69089</v>
          </cell>
        </row>
        <row r="310">
          <cell r="F310">
            <v>0</v>
          </cell>
          <cell r="G310">
            <v>0</v>
          </cell>
          <cell r="H310">
            <v>0</v>
          </cell>
          <cell r="I310">
            <v>0</v>
          </cell>
          <cell r="J310">
            <v>0</v>
          </cell>
          <cell r="K310">
            <v>0</v>
          </cell>
        </row>
        <row r="311">
          <cell r="F311">
            <v>-426</v>
          </cell>
          <cell r="G311">
            <v>0</v>
          </cell>
          <cell r="H311">
            <v>-426</v>
          </cell>
          <cell r="I311">
            <v>0</v>
          </cell>
          <cell r="J311">
            <v>-426</v>
          </cell>
          <cell r="K311">
            <v>-426</v>
          </cell>
        </row>
        <row r="312">
          <cell r="F312">
            <v>0</v>
          </cell>
          <cell r="G312">
            <v>0</v>
          </cell>
          <cell r="H312">
            <v>0</v>
          </cell>
          <cell r="I312">
            <v>0</v>
          </cell>
          <cell r="J312">
            <v>0</v>
          </cell>
          <cell r="K312">
            <v>0</v>
          </cell>
        </row>
        <row r="313">
          <cell r="F313">
            <v>0</v>
          </cell>
          <cell r="G313">
            <v>0</v>
          </cell>
          <cell r="H313">
            <v>0</v>
          </cell>
          <cell r="I313">
            <v>0</v>
          </cell>
          <cell r="J313">
            <v>0</v>
          </cell>
          <cell r="K313">
            <v>0</v>
          </cell>
        </row>
        <row r="314">
          <cell r="F314">
            <v>-15</v>
          </cell>
          <cell r="G314">
            <v>0</v>
          </cell>
          <cell r="H314">
            <v>-15</v>
          </cell>
          <cell r="I314">
            <v>0</v>
          </cell>
          <cell r="J314">
            <v>-15</v>
          </cell>
          <cell r="K314">
            <v>-15</v>
          </cell>
        </row>
        <row r="315">
          <cell r="F315">
            <v>-679</v>
          </cell>
          <cell r="G315">
            <v>0</v>
          </cell>
          <cell r="H315">
            <v>-679</v>
          </cell>
          <cell r="I315">
            <v>0</v>
          </cell>
          <cell r="J315">
            <v>-679</v>
          </cell>
          <cell r="K315">
            <v>-679</v>
          </cell>
        </row>
        <row r="316">
          <cell r="F316">
            <v>-1</v>
          </cell>
          <cell r="G316">
            <v>0</v>
          </cell>
          <cell r="H316">
            <v>-1</v>
          </cell>
          <cell r="I316">
            <v>0</v>
          </cell>
          <cell r="J316">
            <v>-1</v>
          </cell>
          <cell r="K316">
            <v>-1</v>
          </cell>
        </row>
        <row r="317">
          <cell r="F317">
            <v>-9768</v>
          </cell>
          <cell r="G317">
            <v>0</v>
          </cell>
          <cell r="H317">
            <v>-9768</v>
          </cell>
          <cell r="I317">
            <v>0</v>
          </cell>
          <cell r="J317">
            <v>-9768</v>
          </cell>
          <cell r="K317">
            <v>-9768</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0</v>
          </cell>
          <cell r="G320">
            <v>0</v>
          </cell>
          <cell r="H320">
            <v>0</v>
          </cell>
          <cell r="I320">
            <v>0</v>
          </cell>
          <cell r="J320">
            <v>0</v>
          </cell>
          <cell r="K320">
            <v>0</v>
          </cell>
        </row>
        <row r="321">
          <cell r="F321">
            <v>0</v>
          </cell>
          <cell r="G321">
            <v>0</v>
          </cell>
          <cell r="H321">
            <v>0</v>
          </cell>
          <cell r="I321">
            <v>0</v>
          </cell>
          <cell r="J321">
            <v>0</v>
          </cell>
          <cell r="K321">
            <v>0</v>
          </cell>
        </row>
        <row r="322">
          <cell r="F322">
            <v>-57</v>
          </cell>
          <cell r="G322">
            <v>0</v>
          </cell>
          <cell r="H322">
            <v>-57</v>
          </cell>
          <cell r="I322">
            <v>0</v>
          </cell>
          <cell r="J322">
            <v>-57</v>
          </cell>
          <cell r="K322">
            <v>-57</v>
          </cell>
        </row>
        <row r="323">
          <cell r="F323">
            <v>-10946</v>
          </cell>
          <cell r="G323">
            <v>0</v>
          </cell>
          <cell r="H323">
            <v>-10946</v>
          </cell>
          <cell r="I323">
            <v>0</v>
          </cell>
          <cell r="J323">
            <v>-10946</v>
          </cell>
          <cell r="K323">
            <v>-10946</v>
          </cell>
        </row>
        <row r="325">
          <cell r="F325">
            <v>-199192</v>
          </cell>
          <cell r="G325">
            <v>0</v>
          </cell>
          <cell r="H325">
            <v>-199192</v>
          </cell>
          <cell r="I325">
            <v>0</v>
          </cell>
          <cell r="J325">
            <v>-199192</v>
          </cell>
          <cell r="K325">
            <v>-199192</v>
          </cell>
        </row>
        <row r="326">
          <cell r="F326">
            <v>0</v>
          </cell>
          <cell r="G326">
            <v>0</v>
          </cell>
          <cell r="H326">
            <v>0</v>
          </cell>
          <cell r="I326">
            <v>0</v>
          </cell>
          <cell r="J326">
            <v>0</v>
          </cell>
          <cell r="K326">
            <v>0</v>
          </cell>
        </row>
        <row r="327">
          <cell r="F327">
            <v>52</v>
          </cell>
          <cell r="G327">
            <v>0</v>
          </cell>
          <cell r="H327">
            <v>52</v>
          </cell>
          <cell r="I327">
            <v>0</v>
          </cell>
          <cell r="J327">
            <v>52</v>
          </cell>
          <cell r="K327">
            <v>52</v>
          </cell>
        </row>
        <row r="328">
          <cell r="F328">
            <v>323</v>
          </cell>
          <cell r="G328">
            <v>0</v>
          </cell>
          <cell r="H328">
            <v>323</v>
          </cell>
          <cell r="I328">
            <v>0</v>
          </cell>
          <cell r="J328">
            <v>323</v>
          </cell>
          <cell r="K328">
            <v>323</v>
          </cell>
        </row>
        <row r="329">
          <cell r="F329">
            <v>-198817</v>
          </cell>
          <cell r="G329">
            <v>0</v>
          </cell>
          <cell r="H329">
            <v>-198817</v>
          </cell>
          <cell r="I329">
            <v>0</v>
          </cell>
          <cell r="J329">
            <v>-198817</v>
          </cell>
          <cell r="K329">
            <v>-198817</v>
          </cell>
        </row>
        <row r="331">
          <cell r="F331">
            <v>28737</v>
          </cell>
          <cell r="G331">
            <v>0</v>
          </cell>
          <cell r="H331">
            <v>28737</v>
          </cell>
          <cell r="I331">
            <v>0</v>
          </cell>
          <cell r="J331">
            <v>28737</v>
          </cell>
          <cell r="K331">
            <v>28737</v>
          </cell>
        </row>
        <row r="332">
          <cell r="F332">
            <v>28737</v>
          </cell>
          <cell r="G332">
            <v>0</v>
          </cell>
          <cell r="H332">
            <v>28737</v>
          </cell>
          <cell r="I332">
            <v>0</v>
          </cell>
          <cell r="J332">
            <v>28737</v>
          </cell>
          <cell r="K332">
            <v>28737</v>
          </cell>
        </row>
        <row r="334">
          <cell r="F334">
            <v>1200</v>
          </cell>
          <cell r="G334">
            <v>0</v>
          </cell>
          <cell r="H334">
            <v>1200</v>
          </cell>
          <cell r="I334">
            <v>0</v>
          </cell>
          <cell r="J334">
            <v>1200</v>
          </cell>
          <cell r="K334">
            <v>1200</v>
          </cell>
        </row>
        <row r="335">
          <cell r="F335">
            <v>1200</v>
          </cell>
          <cell r="G335">
            <v>0</v>
          </cell>
          <cell r="H335">
            <v>1200</v>
          </cell>
          <cell r="I335">
            <v>0</v>
          </cell>
          <cell r="J335">
            <v>1200</v>
          </cell>
          <cell r="K335">
            <v>1200</v>
          </cell>
        </row>
        <row r="337">
          <cell r="F337">
            <v>1201</v>
          </cell>
          <cell r="G337">
            <v>0</v>
          </cell>
          <cell r="H337">
            <v>1201</v>
          </cell>
          <cell r="I337">
            <v>0</v>
          </cell>
          <cell r="J337">
            <v>1201</v>
          </cell>
          <cell r="K337">
            <v>1201</v>
          </cell>
        </row>
        <row r="338">
          <cell r="F338">
            <v>1201</v>
          </cell>
          <cell r="G338">
            <v>0</v>
          </cell>
          <cell r="H338">
            <v>1201</v>
          </cell>
          <cell r="I338">
            <v>0</v>
          </cell>
          <cell r="J338">
            <v>1201</v>
          </cell>
          <cell r="K338">
            <v>1201</v>
          </cell>
        </row>
        <row r="340">
          <cell r="F340">
            <v>58</v>
          </cell>
          <cell r="G340">
            <v>0</v>
          </cell>
          <cell r="H340">
            <v>58</v>
          </cell>
          <cell r="I340">
            <v>0</v>
          </cell>
          <cell r="J340">
            <v>58</v>
          </cell>
          <cell r="K340">
            <v>58</v>
          </cell>
        </row>
        <row r="341">
          <cell r="F341">
            <v>68</v>
          </cell>
          <cell r="G341">
            <v>0</v>
          </cell>
          <cell r="H341">
            <v>68</v>
          </cell>
          <cell r="I341">
            <v>0</v>
          </cell>
          <cell r="J341">
            <v>68</v>
          </cell>
          <cell r="K341">
            <v>68</v>
          </cell>
        </row>
        <row r="342">
          <cell r="F342">
            <v>44</v>
          </cell>
          <cell r="G342">
            <v>0</v>
          </cell>
          <cell r="H342">
            <v>44</v>
          </cell>
          <cell r="I342">
            <v>0</v>
          </cell>
          <cell r="J342">
            <v>44</v>
          </cell>
          <cell r="K342">
            <v>44</v>
          </cell>
        </row>
        <row r="343">
          <cell r="F343">
            <v>55</v>
          </cell>
          <cell r="G343">
            <v>0</v>
          </cell>
          <cell r="H343">
            <v>55</v>
          </cell>
          <cell r="I343">
            <v>0</v>
          </cell>
          <cell r="J343">
            <v>55</v>
          </cell>
          <cell r="K343">
            <v>55</v>
          </cell>
        </row>
        <row r="344">
          <cell r="F344">
            <v>147</v>
          </cell>
          <cell r="G344">
            <v>0</v>
          </cell>
          <cell r="H344">
            <v>147</v>
          </cell>
          <cell r="I344">
            <v>0</v>
          </cell>
          <cell r="J344">
            <v>147</v>
          </cell>
          <cell r="K344">
            <v>147</v>
          </cell>
        </row>
        <row r="345">
          <cell r="F345">
            <v>294</v>
          </cell>
          <cell r="G345">
            <v>0</v>
          </cell>
          <cell r="H345">
            <v>294</v>
          </cell>
          <cell r="I345">
            <v>0</v>
          </cell>
          <cell r="J345">
            <v>294</v>
          </cell>
          <cell r="K345">
            <v>294</v>
          </cell>
        </row>
        <row r="346">
          <cell r="F346">
            <v>15</v>
          </cell>
          <cell r="G346">
            <v>0</v>
          </cell>
          <cell r="H346">
            <v>15</v>
          </cell>
          <cell r="I346">
            <v>0</v>
          </cell>
          <cell r="J346">
            <v>15</v>
          </cell>
          <cell r="K346">
            <v>15</v>
          </cell>
        </row>
        <row r="347">
          <cell r="F347">
            <v>162</v>
          </cell>
          <cell r="G347">
            <v>0</v>
          </cell>
          <cell r="H347">
            <v>162</v>
          </cell>
          <cell r="I347">
            <v>0</v>
          </cell>
          <cell r="J347">
            <v>162</v>
          </cell>
          <cell r="K347">
            <v>162</v>
          </cell>
        </row>
        <row r="348">
          <cell r="F348">
            <v>40</v>
          </cell>
          <cell r="G348">
            <v>0</v>
          </cell>
          <cell r="H348">
            <v>40</v>
          </cell>
          <cell r="I348">
            <v>0</v>
          </cell>
          <cell r="J348">
            <v>40</v>
          </cell>
          <cell r="K348">
            <v>40</v>
          </cell>
        </row>
        <row r="349">
          <cell r="F349">
            <v>0</v>
          </cell>
          <cell r="G349">
            <v>0</v>
          </cell>
          <cell r="H349">
            <v>0</v>
          </cell>
          <cell r="I349">
            <v>0</v>
          </cell>
          <cell r="J349">
            <v>0</v>
          </cell>
          <cell r="K349">
            <v>0</v>
          </cell>
        </row>
        <row r="350">
          <cell r="F350">
            <v>8</v>
          </cell>
          <cell r="G350">
            <v>0</v>
          </cell>
          <cell r="H350">
            <v>8</v>
          </cell>
          <cell r="I350">
            <v>0</v>
          </cell>
          <cell r="J350">
            <v>8</v>
          </cell>
          <cell r="K350">
            <v>8</v>
          </cell>
        </row>
        <row r="351">
          <cell r="F351">
            <v>18</v>
          </cell>
          <cell r="G351">
            <v>0</v>
          </cell>
          <cell r="H351">
            <v>18</v>
          </cell>
          <cell r="I351">
            <v>0</v>
          </cell>
          <cell r="J351">
            <v>18</v>
          </cell>
          <cell r="K351">
            <v>18</v>
          </cell>
        </row>
        <row r="352">
          <cell r="F352">
            <v>58</v>
          </cell>
          <cell r="G352">
            <v>0</v>
          </cell>
          <cell r="H352">
            <v>58</v>
          </cell>
          <cell r="I352">
            <v>0</v>
          </cell>
          <cell r="J352">
            <v>58</v>
          </cell>
          <cell r="K352">
            <v>58</v>
          </cell>
        </row>
        <row r="353">
          <cell r="F353">
            <v>155</v>
          </cell>
          <cell r="G353">
            <v>0</v>
          </cell>
          <cell r="H353">
            <v>155</v>
          </cell>
          <cell r="I353">
            <v>0</v>
          </cell>
          <cell r="J353">
            <v>155</v>
          </cell>
          <cell r="K353">
            <v>155</v>
          </cell>
        </row>
        <row r="354">
          <cell r="F354">
            <v>88</v>
          </cell>
          <cell r="G354">
            <v>0</v>
          </cell>
          <cell r="H354">
            <v>88</v>
          </cell>
          <cell r="I354">
            <v>0</v>
          </cell>
          <cell r="J354">
            <v>88</v>
          </cell>
          <cell r="K354">
            <v>88</v>
          </cell>
        </row>
        <row r="355">
          <cell r="F355">
            <v>77</v>
          </cell>
          <cell r="G355">
            <v>0</v>
          </cell>
          <cell r="H355">
            <v>77</v>
          </cell>
          <cell r="I355">
            <v>0</v>
          </cell>
          <cell r="J355">
            <v>77</v>
          </cell>
          <cell r="K355">
            <v>77</v>
          </cell>
        </row>
        <row r="356">
          <cell r="F356">
            <v>2</v>
          </cell>
          <cell r="G356">
            <v>0</v>
          </cell>
          <cell r="H356">
            <v>2</v>
          </cell>
          <cell r="I356">
            <v>0</v>
          </cell>
          <cell r="J356">
            <v>2</v>
          </cell>
          <cell r="K356">
            <v>2</v>
          </cell>
        </row>
        <row r="357">
          <cell r="F357">
            <v>17</v>
          </cell>
          <cell r="G357">
            <v>0</v>
          </cell>
          <cell r="H357">
            <v>17</v>
          </cell>
          <cell r="I357">
            <v>0</v>
          </cell>
          <cell r="J357">
            <v>17</v>
          </cell>
          <cell r="K357">
            <v>17</v>
          </cell>
        </row>
        <row r="358">
          <cell r="F358">
            <v>1</v>
          </cell>
          <cell r="G358">
            <v>0</v>
          </cell>
          <cell r="H358">
            <v>1</v>
          </cell>
          <cell r="I358">
            <v>0</v>
          </cell>
          <cell r="J358">
            <v>1</v>
          </cell>
          <cell r="K358">
            <v>1</v>
          </cell>
        </row>
        <row r="359">
          <cell r="F359">
            <v>5</v>
          </cell>
          <cell r="G359">
            <v>0</v>
          </cell>
          <cell r="H359">
            <v>5</v>
          </cell>
          <cell r="I359">
            <v>0</v>
          </cell>
          <cell r="J359">
            <v>5</v>
          </cell>
          <cell r="K359">
            <v>5</v>
          </cell>
        </row>
        <row r="360">
          <cell r="F360">
            <v>12</v>
          </cell>
          <cell r="G360">
            <v>0</v>
          </cell>
          <cell r="H360">
            <v>12</v>
          </cell>
          <cell r="I360">
            <v>0</v>
          </cell>
          <cell r="J360">
            <v>12</v>
          </cell>
          <cell r="K360">
            <v>12</v>
          </cell>
        </row>
        <row r="361">
          <cell r="F361">
            <v>22</v>
          </cell>
          <cell r="G361">
            <v>0</v>
          </cell>
          <cell r="H361">
            <v>22</v>
          </cell>
          <cell r="I361">
            <v>0</v>
          </cell>
          <cell r="J361">
            <v>22</v>
          </cell>
          <cell r="K361">
            <v>22</v>
          </cell>
        </row>
        <row r="362">
          <cell r="F362">
            <v>23</v>
          </cell>
          <cell r="G362">
            <v>0</v>
          </cell>
          <cell r="H362">
            <v>23</v>
          </cell>
          <cell r="I362">
            <v>0</v>
          </cell>
          <cell r="J362">
            <v>23</v>
          </cell>
          <cell r="K362">
            <v>23</v>
          </cell>
        </row>
        <row r="363">
          <cell r="F363">
            <v>25</v>
          </cell>
          <cell r="G363">
            <v>0</v>
          </cell>
          <cell r="H363">
            <v>25</v>
          </cell>
          <cell r="I363">
            <v>0</v>
          </cell>
          <cell r="J363">
            <v>25</v>
          </cell>
          <cell r="K363">
            <v>25</v>
          </cell>
        </row>
        <row r="364">
          <cell r="F364">
            <v>10</v>
          </cell>
          <cell r="G364">
            <v>0</v>
          </cell>
          <cell r="H364">
            <v>10</v>
          </cell>
          <cell r="I364">
            <v>0</v>
          </cell>
          <cell r="J364">
            <v>10</v>
          </cell>
          <cell r="K364">
            <v>10</v>
          </cell>
        </row>
        <row r="365">
          <cell r="F365">
            <v>235</v>
          </cell>
          <cell r="G365">
            <v>0</v>
          </cell>
          <cell r="H365">
            <v>235</v>
          </cell>
          <cell r="I365">
            <v>0</v>
          </cell>
          <cell r="J365">
            <v>235</v>
          </cell>
          <cell r="K365">
            <v>235</v>
          </cell>
        </row>
        <row r="366">
          <cell r="F366">
            <v>242</v>
          </cell>
          <cell r="G366">
            <v>0</v>
          </cell>
          <cell r="H366">
            <v>242</v>
          </cell>
          <cell r="I366">
            <v>0</v>
          </cell>
          <cell r="J366">
            <v>242</v>
          </cell>
          <cell r="K366">
            <v>242</v>
          </cell>
        </row>
        <row r="367">
          <cell r="F367">
            <v>6</v>
          </cell>
          <cell r="G367">
            <v>0</v>
          </cell>
          <cell r="H367">
            <v>6</v>
          </cell>
          <cell r="I367">
            <v>0</v>
          </cell>
          <cell r="J367">
            <v>6</v>
          </cell>
          <cell r="K367">
            <v>6</v>
          </cell>
        </row>
        <row r="368">
          <cell r="F368">
            <v>15</v>
          </cell>
          <cell r="G368">
            <v>0</v>
          </cell>
          <cell r="H368">
            <v>15</v>
          </cell>
          <cell r="I368">
            <v>0</v>
          </cell>
          <cell r="J368">
            <v>15</v>
          </cell>
          <cell r="K368">
            <v>15</v>
          </cell>
        </row>
        <row r="369">
          <cell r="F369">
            <v>256</v>
          </cell>
          <cell r="G369">
            <v>0</v>
          </cell>
          <cell r="H369">
            <v>256</v>
          </cell>
          <cell r="I369">
            <v>0</v>
          </cell>
          <cell r="J369">
            <v>256</v>
          </cell>
          <cell r="K369">
            <v>256</v>
          </cell>
        </row>
        <row r="370">
          <cell r="F370">
            <v>10</v>
          </cell>
          <cell r="G370">
            <v>0</v>
          </cell>
          <cell r="H370">
            <v>10</v>
          </cell>
          <cell r="I370">
            <v>0</v>
          </cell>
          <cell r="J370">
            <v>10</v>
          </cell>
          <cell r="K370">
            <v>10</v>
          </cell>
        </row>
        <row r="371">
          <cell r="F371">
            <v>49</v>
          </cell>
          <cell r="G371">
            <v>0</v>
          </cell>
          <cell r="H371">
            <v>49</v>
          </cell>
          <cell r="I371">
            <v>0</v>
          </cell>
          <cell r="J371">
            <v>49</v>
          </cell>
          <cell r="K371">
            <v>49</v>
          </cell>
        </row>
        <row r="372">
          <cell r="F372">
            <v>16</v>
          </cell>
          <cell r="G372">
            <v>0</v>
          </cell>
          <cell r="H372">
            <v>16</v>
          </cell>
          <cell r="I372">
            <v>0</v>
          </cell>
          <cell r="J372">
            <v>16</v>
          </cell>
          <cell r="K372">
            <v>16</v>
          </cell>
        </row>
        <row r="373">
          <cell r="F373">
            <v>39</v>
          </cell>
          <cell r="G373">
            <v>0</v>
          </cell>
          <cell r="H373">
            <v>39</v>
          </cell>
          <cell r="I373">
            <v>0</v>
          </cell>
          <cell r="J373">
            <v>39</v>
          </cell>
          <cell r="K373">
            <v>39</v>
          </cell>
        </row>
        <row r="374">
          <cell r="F374">
            <v>6</v>
          </cell>
          <cell r="G374">
            <v>0</v>
          </cell>
          <cell r="H374">
            <v>6</v>
          </cell>
          <cell r="I374">
            <v>0</v>
          </cell>
          <cell r="J374">
            <v>6</v>
          </cell>
          <cell r="K374">
            <v>6</v>
          </cell>
        </row>
        <row r="375">
          <cell r="F375">
            <v>6</v>
          </cell>
          <cell r="G375">
            <v>0</v>
          </cell>
          <cell r="H375">
            <v>6</v>
          </cell>
          <cell r="I375">
            <v>0</v>
          </cell>
          <cell r="J375">
            <v>6</v>
          </cell>
          <cell r="K375">
            <v>6</v>
          </cell>
        </row>
        <row r="376">
          <cell r="F376">
            <v>2</v>
          </cell>
          <cell r="G376">
            <v>0</v>
          </cell>
          <cell r="H376">
            <v>2</v>
          </cell>
          <cell r="I376">
            <v>0</v>
          </cell>
          <cell r="J376">
            <v>2</v>
          </cell>
          <cell r="K376">
            <v>2</v>
          </cell>
        </row>
        <row r="377">
          <cell r="F377">
            <v>1</v>
          </cell>
          <cell r="G377">
            <v>0</v>
          </cell>
          <cell r="H377">
            <v>1</v>
          </cell>
          <cell r="I377">
            <v>0</v>
          </cell>
          <cell r="J377">
            <v>1</v>
          </cell>
          <cell r="K377">
            <v>1</v>
          </cell>
        </row>
        <row r="378">
          <cell r="F378">
            <v>21</v>
          </cell>
          <cell r="G378">
            <v>0</v>
          </cell>
          <cell r="H378">
            <v>21</v>
          </cell>
          <cell r="I378">
            <v>0</v>
          </cell>
          <cell r="J378">
            <v>21</v>
          </cell>
          <cell r="K378">
            <v>21</v>
          </cell>
        </row>
        <row r="379">
          <cell r="F379">
            <v>2</v>
          </cell>
          <cell r="G379">
            <v>0</v>
          </cell>
          <cell r="H379">
            <v>2</v>
          </cell>
          <cell r="I379">
            <v>0</v>
          </cell>
          <cell r="J379">
            <v>2</v>
          </cell>
          <cell r="K379">
            <v>2</v>
          </cell>
        </row>
        <row r="380">
          <cell r="F380">
            <v>14</v>
          </cell>
          <cell r="G380">
            <v>0</v>
          </cell>
          <cell r="H380">
            <v>14</v>
          </cell>
          <cell r="I380">
            <v>0</v>
          </cell>
          <cell r="J380">
            <v>14</v>
          </cell>
          <cell r="K380">
            <v>14</v>
          </cell>
        </row>
        <row r="381">
          <cell r="F381">
            <v>12</v>
          </cell>
          <cell r="G381">
            <v>0</v>
          </cell>
          <cell r="H381">
            <v>12</v>
          </cell>
          <cell r="I381">
            <v>0</v>
          </cell>
          <cell r="J381">
            <v>12</v>
          </cell>
          <cell r="K381">
            <v>12</v>
          </cell>
        </row>
        <row r="382">
          <cell r="F382">
            <v>1</v>
          </cell>
          <cell r="G382">
            <v>0</v>
          </cell>
          <cell r="H382">
            <v>1</v>
          </cell>
          <cell r="I382">
            <v>0</v>
          </cell>
          <cell r="J382">
            <v>1</v>
          </cell>
          <cell r="K382">
            <v>1</v>
          </cell>
        </row>
        <row r="383">
          <cell r="F383">
            <v>2</v>
          </cell>
          <cell r="G383">
            <v>0</v>
          </cell>
          <cell r="H383">
            <v>2</v>
          </cell>
          <cell r="I383">
            <v>0</v>
          </cell>
          <cell r="J383">
            <v>2</v>
          </cell>
          <cell r="K383">
            <v>2</v>
          </cell>
        </row>
        <row r="384">
          <cell r="F384">
            <v>1</v>
          </cell>
          <cell r="G384">
            <v>0</v>
          </cell>
          <cell r="H384">
            <v>1</v>
          </cell>
          <cell r="I384">
            <v>0</v>
          </cell>
          <cell r="J384">
            <v>1</v>
          </cell>
          <cell r="K384">
            <v>1</v>
          </cell>
        </row>
        <row r="385">
          <cell r="F385">
            <v>8</v>
          </cell>
          <cell r="G385">
            <v>0</v>
          </cell>
          <cell r="H385">
            <v>8</v>
          </cell>
          <cell r="I385">
            <v>0</v>
          </cell>
          <cell r="J385">
            <v>8</v>
          </cell>
          <cell r="K385">
            <v>8</v>
          </cell>
        </row>
        <row r="386">
          <cell r="F386">
            <v>12</v>
          </cell>
          <cell r="G386">
            <v>0</v>
          </cell>
          <cell r="H386">
            <v>12</v>
          </cell>
          <cell r="I386">
            <v>0</v>
          </cell>
          <cell r="J386">
            <v>12</v>
          </cell>
          <cell r="K386">
            <v>12</v>
          </cell>
        </row>
        <row r="387">
          <cell r="F387">
            <v>0</v>
          </cell>
          <cell r="G387">
            <v>0</v>
          </cell>
          <cell r="H387">
            <v>0</v>
          </cell>
          <cell r="I387">
            <v>0</v>
          </cell>
          <cell r="J387">
            <v>0</v>
          </cell>
          <cell r="K387">
            <v>0</v>
          </cell>
        </row>
        <row r="388">
          <cell r="F388">
            <v>1</v>
          </cell>
          <cell r="G388">
            <v>0</v>
          </cell>
          <cell r="H388">
            <v>1</v>
          </cell>
          <cell r="I388">
            <v>0</v>
          </cell>
          <cell r="J388">
            <v>1</v>
          </cell>
          <cell r="K388">
            <v>1</v>
          </cell>
        </row>
        <row r="389">
          <cell r="F389">
            <v>0</v>
          </cell>
          <cell r="G389">
            <v>0</v>
          </cell>
          <cell r="H389">
            <v>0</v>
          </cell>
          <cell r="I389">
            <v>0</v>
          </cell>
          <cell r="J389">
            <v>0</v>
          </cell>
          <cell r="K389">
            <v>0</v>
          </cell>
        </row>
        <row r="390">
          <cell r="F390">
            <v>1</v>
          </cell>
          <cell r="G390">
            <v>0</v>
          </cell>
          <cell r="H390">
            <v>1</v>
          </cell>
          <cell r="I390">
            <v>0</v>
          </cell>
          <cell r="J390">
            <v>1</v>
          </cell>
          <cell r="K390">
            <v>1</v>
          </cell>
        </row>
        <row r="391">
          <cell r="F391">
            <v>1</v>
          </cell>
          <cell r="G391">
            <v>0</v>
          </cell>
          <cell r="H391">
            <v>1</v>
          </cell>
          <cell r="I391">
            <v>0</v>
          </cell>
          <cell r="J391">
            <v>1</v>
          </cell>
          <cell r="K391">
            <v>1</v>
          </cell>
        </row>
        <row r="392">
          <cell r="F392">
            <v>0</v>
          </cell>
          <cell r="G392">
            <v>0</v>
          </cell>
          <cell r="H392">
            <v>0</v>
          </cell>
          <cell r="I392">
            <v>0</v>
          </cell>
          <cell r="J392">
            <v>0</v>
          </cell>
          <cell r="K392">
            <v>0</v>
          </cell>
        </row>
        <row r="393">
          <cell r="F393">
            <v>1</v>
          </cell>
          <cell r="G393">
            <v>0</v>
          </cell>
          <cell r="H393">
            <v>1</v>
          </cell>
          <cell r="I393">
            <v>0</v>
          </cell>
          <cell r="J393">
            <v>1</v>
          </cell>
          <cell r="K393">
            <v>1</v>
          </cell>
        </row>
        <row r="394">
          <cell r="F394">
            <v>4</v>
          </cell>
          <cell r="G394">
            <v>0</v>
          </cell>
          <cell r="H394">
            <v>4</v>
          </cell>
          <cell r="I394">
            <v>0</v>
          </cell>
          <cell r="J394">
            <v>4</v>
          </cell>
          <cell r="K394">
            <v>4</v>
          </cell>
        </row>
        <row r="395">
          <cell r="F395">
            <v>4</v>
          </cell>
          <cell r="G395">
            <v>0</v>
          </cell>
          <cell r="H395">
            <v>4</v>
          </cell>
          <cell r="I395">
            <v>0</v>
          </cell>
          <cell r="J395">
            <v>4</v>
          </cell>
          <cell r="K395">
            <v>4</v>
          </cell>
        </row>
        <row r="396">
          <cell r="F396">
            <v>10</v>
          </cell>
          <cell r="G396">
            <v>0</v>
          </cell>
          <cell r="H396">
            <v>10</v>
          </cell>
          <cell r="I396">
            <v>0</v>
          </cell>
          <cell r="J396">
            <v>10</v>
          </cell>
          <cell r="K396">
            <v>10</v>
          </cell>
        </row>
        <row r="397">
          <cell r="F397">
            <v>11</v>
          </cell>
          <cell r="G397">
            <v>0</v>
          </cell>
          <cell r="H397">
            <v>11</v>
          </cell>
          <cell r="I397">
            <v>0</v>
          </cell>
          <cell r="J397">
            <v>11</v>
          </cell>
          <cell r="K397">
            <v>11</v>
          </cell>
        </row>
        <row r="398">
          <cell r="F398">
            <v>7</v>
          </cell>
          <cell r="G398">
            <v>0</v>
          </cell>
          <cell r="H398">
            <v>7</v>
          </cell>
          <cell r="I398">
            <v>0</v>
          </cell>
          <cell r="J398">
            <v>7</v>
          </cell>
          <cell r="K398">
            <v>7</v>
          </cell>
        </row>
        <row r="399">
          <cell r="F399">
            <v>9</v>
          </cell>
          <cell r="G399">
            <v>0</v>
          </cell>
          <cell r="H399">
            <v>9</v>
          </cell>
          <cell r="I399">
            <v>0</v>
          </cell>
          <cell r="J399">
            <v>9</v>
          </cell>
          <cell r="K399">
            <v>9</v>
          </cell>
        </row>
        <row r="400">
          <cell r="F400">
            <v>24</v>
          </cell>
          <cell r="G400">
            <v>0</v>
          </cell>
          <cell r="H400">
            <v>24</v>
          </cell>
          <cell r="I400">
            <v>0</v>
          </cell>
          <cell r="J400">
            <v>24</v>
          </cell>
          <cell r="K400">
            <v>24</v>
          </cell>
        </row>
        <row r="401">
          <cell r="F401">
            <v>47</v>
          </cell>
          <cell r="G401">
            <v>0</v>
          </cell>
          <cell r="H401">
            <v>47</v>
          </cell>
          <cell r="I401">
            <v>0</v>
          </cell>
          <cell r="J401">
            <v>47</v>
          </cell>
          <cell r="K401">
            <v>47</v>
          </cell>
        </row>
        <row r="402">
          <cell r="F402">
            <v>2</v>
          </cell>
          <cell r="G402">
            <v>0</v>
          </cell>
          <cell r="H402">
            <v>2</v>
          </cell>
          <cell r="I402">
            <v>0</v>
          </cell>
          <cell r="J402">
            <v>2</v>
          </cell>
          <cell r="K402">
            <v>2</v>
          </cell>
        </row>
        <row r="403">
          <cell r="F403">
            <v>26</v>
          </cell>
          <cell r="G403">
            <v>0</v>
          </cell>
          <cell r="H403">
            <v>26</v>
          </cell>
          <cell r="I403">
            <v>0</v>
          </cell>
          <cell r="J403">
            <v>26</v>
          </cell>
          <cell r="K403">
            <v>26</v>
          </cell>
        </row>
        <row r="404">
          <cell r="F404">
            <v>6</v>
          </cell>
          <cell r="G404">
            <v>0</v>
          </cell>
          <cell r="H404">
            <v>6</v>
          </cell>
          <cell r="I404">
            <v>0</v>
          </cell>
          <cell r="J404">
            <v>6</v>
          </cell>
          <cell r="K404">
            <v>6</v>
          </cell>
        </row>
        <row r="405">
          <cell r="F405">
            <v>0</v>
          </cell>
          <cell r="G405">
            <v>0</v>
          </cell>
          <cell r="H405">
            <v>0</v>
          </cell>
          <cell r="I405">
            <v>0</v>
          </cell>
          <cell r="J405">
            <v>0</v>
          </cell>
          <cell r="K405">
            <v>0</v>
          </cell>
        </row>
        <row r="406">
          <cell r="F406">
            <v>1</v>
          </cell>
          <cell r="G406">
            <v>0</v>
          </cell>
          <cell r="H406">
            <v>1</v>
          </cell>
          <cell r="I406">
            <v>0</v>
          </cell>
          <cell r="J406">
            <v>1</v>
          </cell>
          <cell r="K406">
            <v>1</v>
          </cell>
        </row>
        <row r="407">
          <cell r="F407">
            <v>3</v>
          </cell>
          <cell r="G407">
            <v>0</v>
          </cell>
          <cell r="H407">
            <v>3</v>
          </cell>
          <cell r="I407">
            <v>0</v>
          </cell>
          <cell r="J407">
            <v>3</v>
          </cell>
          <cell r="K407">
            <v>3</v>
          </cell>
        </row>
        <row r="408">
          <cell r="F408">
            <v>9</v>
          </cell>
          <cell r="G408">
            <v>0</v>
          </cell>
          <cell r="H408">
            <v>9</v>
          </cell>
          <cell r="I408">
            <v>0</v>
          </cell>
          <cell r="J408">
            <v>9</v>
          </cell>
          <cell r="K408">
            <v>9</v>
          </cell>
        </row>
        <row r="409">
          <cell r="F409">
            <v>25</v>
          </cell>
          <cell r="G409">
            <v>0</v>
          </cell>
          <cell r="H409">
            <v>25</v>
          </cell>
          <cell r="I409">
            <v>0</v>
          </cell>
          <cell r="J409">
            <v>25</v>
          </cell>
          <cell r="K409">
            <v>25</v>
          </cell>
        </row>
        <row r="410">
          <cell r="F410">
            <v>14</v>
          </cell>
          <cell r="G410">
            <v>0</v>
          </cell>
          <cell r="H410">
            <v>14</v>
          </cell>
          <cell r="I410">
            <v>0</v>
          </cell>
          <cell r="J410">
            <v>14</v>
          </cell>
          <cell r="K410">
            <v>14</v>
          </cell>
        </row>
        <row r="411">
          <cell r="F411">
            <v>12</v>
          </cell>
          <cell r="G411">
            <v>0</v>
          </cell>
          <cell r="H411">
            <v>12</v>
          </cell>
          <cell r="I411">
            <v>0</v>
          </cell>
          <cell r="J411">
            <v>12</v>
          </cell>
          <cell r="K411">
            <v>12</v>
          </cell>
        </row>
        <row r="412">
          <cell r="F412">
            <v>0</v>
          </cell>
          <cell r="G412">
            <v>0</v>
          </cell>
          <cell r="H412">
            <v>0</v>
          </cell>
          <cell r="I412">
            <v>0</v>
          </cell>
          <cell r="J412">
            <v>0</v>
          </cell>
          <cell r="K412">
            <v>0</v>
          </cell>
        </row>
        <row r="413">
          <cell r="F413">
            <v>2</v>
          </cell>
          <cell r="G413">
            <v>0</v>
          </cell>
          <cell r="H413">
            <v>2</v>
          </cell>
          <cell r="I413">
            <v>0</v>
          </cell>
          <cell r="J413">
            <v>2</v>
          </cell>
          <cell r="K413">
            <v>2</v>
          </cell>
        </row>
        <row r="414">
          <cell r="F414">
            <v>0</v>
          </cell>
          <cell r="G414">
            <v>0</v>
          </cell>
          <cell r="H414">
            <v>0</v>
          </cell>
          <cell r="I414">
            <v>0</v>
          </cell>
          <cell r="J414">
            <v>0</v>
          </cell>
          <cell r="K414">
            <v>0</v>
          </cell>
        </row>
        <row r="415">
          <cell r="F415">
            <v>1</v>
          </cell>
          <cell r="G415">
            <v>0</v>
          </cell>
          <cell r="H415">
            <v>1</v>
          </cell>
          <cell r="I415">
            <v>0</v>
          </cell>
          <cell r="J415">
            <v>1</v>
          </cell>
          <cell r="K415">
            <v>1</v>
          </cell>
        </row>
        <row r="416">
          <cell r="F416">
            <v>2</v>
          </cell>
          <cell r="G416">
            <v>0</v>
          </cell>
          <cell r="H416">
            <v>2</v>
          </cell>
          <cell r="I416">
            <v>0</v>
          </cell>
          <cell r="J416">
            <v>2</v>
          </cell>
          <cell r="K416">
            <v>2</v>
          </cell>
        </row>
        <row r="417">
          <cell r="F417">
            <v>4</v>
          </cell>
          <cell r="G417">
            <v>0</v>
          </cell>
          <cell r="H417">
            <v>4</v>
          </cell>
          <cell r="I417">
            <v>0</v>
          </cell>
          <cell r="J417">
            <v>4</v>
          </cell>
          <cell r="K417">
            <v>4</v>
          </cell>
        </row>
        <row r="418">
          <cell r="F418">
            <v>4</v>
          </cell>
          <cell r="G418">
            <v>0</v>
          </cell>
          <cell r="H418">
            <v>4</v>
          </cell>
          <cell r="I418">
            <v>0</v>
          </cell>
          <cell r="J418">
            <v>4</v>
          </cell>
          <cell r="K418">
            <v>4</v>
          </cell>
        </row>
        <row r="419">
          <cell r="F419">
            <v>4</v>
          </cell>
          <cell r="G419">
            <v>0</v>
          </cell>
          <cell r="H419">
            <v>4</v>
          </cell>
          <cell r="I419">
            <v>0</v>
          </cell>
          <cell r="J419">
            <v>4</v>
          </cell>
          <cell r="K419">
            <v>4</v>
          </cell>
        </row>
        <row r="420">
          <cell r="F420">
            <v>2</v>
          </cell>
          <cell r="G420">
            <v>0</v>
          </cell>
          <cell r="H420">
            <v>2</v>
          </cell>
          <cell r="I420">
            <v>0</v>
          </cell>
          <cell r="J420">
            <v>2</v>
          </cell>
          <cell r="K420">
            <v>2</v>
          </cell>
        </row>
        <row r="421">
          <cell r="F421">
            <v>38</v>
          </cell>
          <cell r="G421">
            <v>0</v>
          </cell>
          <cell r="H421">
            <v>38</v>
          </cell>
          <cell r="I421">
            <v>0</v>
          </cell>
          <cell r="J421">
            <v>38</v>
          </cell>
          <cell r="K421">
            <v>38</v>
          </cell>
        </row>
        <row r="422">
          <cell r="F422">
            <v>39</v>
          </cell>
          <cell r="G422">
            <v>0</v>
          </cell>
          <cell r="H422">
            <v>39</v>
          </cell>
          <cell r="I422">
            <v>0</v>
          </cell>
          <cell r="J422">
            <v>39</v>
          </cell>
          <cell r="K422">
            <v>39</v>
          </cell>
        </row>
        <row r="423">
          <cell r="F423">
            <v>1</v>
          </cell>
          <cell r="G423">
            <v>0</v>
          </cell>
          <cell r="H423">
            <v>1</v>
          </cell>
          <cell r="I423">
            <v>0</v>
          </cell>
          <cell r="J423">
            <v>1</v>
          </cell>
          <cell r="K423">
            <v>1</v>
          </cell>
        </row>
        <row r="424">
          <cell r="F424">
            <v>2</v>
          </cell>
          <cell r="G424">
            <v>0</v>
          </cell>
          <cell r="H424">
            <v>2</v>
          </cell>
          <cell r="I424">
            <v>0</v>
          </cell>
          <cell r="J424">
            <v>2</v>
          </cell>
          <cell r="K424">
            <v>2</v>
          </cell>
        </row>
        <row r="425">
          <cell r="F425">
            <v>41</v>
          </cell>
          <cell r="G425">
            <v>0</v>
          </cell>
          <cell r="H425">
            <v>41</v>
          </cell>
          <cell r="I425">
            <v>0</v>
          </cell>
          <cell r="J425">
            <v>41</v>
          </cell>
          <cell r="K425">
            <v>41</v>
          </cell>
        </row>
        <row r="426">
          <cell r="F426">
            <v>2</v>
          </cell>
          <cell r="G426">
            <v>0</v>
          </cell>
          <cell r="H426">
            <v>2</v>
          </cell>
          <cell r="I426">
            <v>0</v>
          </cell>
          <cell r="J426">
            <v>2</v>
          </cell>
          <cell r="K426">
            <v>2</v>
          </cell>
        </row>
        <row r="427">
          <cell r="F427">
            <v>8</v>
          </cell>
          <cell r="G427">
            <v>0</v>
          </cell>
          <cell r="H427">
            <v>8</v>
          </cell>
          <cell r="I427">
            <v>0</v>
          </cell>
          <cell r="J427">
            <v>8</v>
          </cell>
          <cell r="K427">
            <v>8</v>
          </cell>
        </row>
        <row r="428">
          <cell r="F428">
            <v>3</v>
          </cell>
          <cell r="G428">
            <v>0</v>
          </cell>
          <cell r="H428">
            <v>3</v>
          </cell>
          <cell r="I428">
            <v>0</v>
          </cell>
          <cell r="J428">
            <v>3</v>
          </cell>
          <cell r="K428">
            <v>3</v>
          </cell>
        </row>
        <row r="429">
          <cell r="F429">
            <v>6</v>
          </cell>
          <cell r="G429">
            <v>0</v>
          </cell>
          <cell r="H429">
            <v>6</v>
          </cell>
          <cell r="I429">
            <v>0</v>
          </cell>
          <cell r="J429">
            <v>6</v>
          </cell>
          <cell r="K429">
            <v>6</v>
          </cell>
        </row>
        <row r="430">
          <cell r="F430">
            <v>1</v>
          </cell>
          <cell r="G430">
            <v>0</v>
          </cell>
          <cell r="H430">
            <v>1</v>
          </cell>
          <cell r="I430">
            <v>0</v>
          </cell>
          <cell r="J430">
            <v>1</v>
          </cell>
          <cell r="K430">
            <v>1</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3</v>
          </cell>
          <cell r="G433">
            <v>0</v>
          </cell>
          <cell r="H433">
            <v>3</v>
          </cell>
          <cell r="I433">
            <v>0</v>
          </cell>
          <cell r="J433">
            <v>3</v>
          </cell>
          <cell r="K433">
            <v>3</v>
          </cell>
        </row>
        <row r="434">
          <cell r="F434">
            <v>0</v>
          </cell>
          <cell r="G434">
            <v>0</v>
          </cell>
          <cell r="H434">
            <v>0</v>
          </cell>
          <cell r="I434">
            <v>0</v>
          </cell>
          <cell r="J434">
            <v>0</v>
          </cell>
          <cell r="K434">
            <v>0</v>
          </cell>
        </row>
        <row r="435">
          <cell r="F435">
            <v>3</v>
          </cell>
          <cell r="G435">
            <v>0</v>
          </cell>
          <cell r="H435">
            <v>3</v>
          </cell>
          <cell r="I435">
            <v>0</v>
          </cell>
          <cell r="J435">
            <v>3</v>
          </cell>
          <cell r="K435">
            <v>3</v>
          </cell>
        </row>
        <row r="436">
          <cell r="F436">
            <v>2</v>
          </cell>
          <cell r="G436">
            <v>0</v>
          </cell>
          <cell r="H436">
            <v>2</v>
          </cell>
          <cell r="I436">
            <v>0</v>
          </cell>
          <cell r="J436">
            <v>2</v>
          </cell>
          <cell r="K436">
            <v>2</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2746</v>
          </cell>
          <cell r="G439">
            <v>0</v>
          </cell>
          <cell r="H439">
            <v>2746</v>
          </cell>
          <cell r="I439">
            <v>0</v>
          </cell>
          <cell r="J439">
            <v>2746</v>
          </cell>
          <cell r="K439">
            <v>2746</v>
          </cell>
        </row>
        <row r="441">
          <cell r="F441">
            <v>1</v>
          </cell>
          <cell r="G441">
            <v>0</v>
          </cell>
          <cell r="H441">
            <v>1</v>
          </cell>
          <cell r="I441">
            <v>0</v>
          </cell>
          <cell r="J441">
            <v>1</v>
          </cell>
          <cell r="K441">
            <v>1</v>
          </cell>
        </row>
        <row r="442">
          <cell r="F442">
            <v>16</v>
          </cell>
          <cell r="G442">
            <v>0</v>
          </cell>
          <cell r="H442">
            <v>16</v>
          </cell>
          <cell r="I442">
            <v>0</v>
          </cell>
          <cell r="J442">
            <v>16</v>
          </cell>
          <cell r="K442">
            <v>16</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1</v>
          </cell>
          <cell r="G446">
            <v>0</v>
          </cell>
          <cell r="H446">
            <v>1</v>
          </cell>
          <cell r="I446">
            <v>0</v>
          </cell>
          <cell r="J446">
            <v>1</v>
          </cell>
          <cell r="K446">
            <v>1</v>
          </cell>
        </row>
        <row r="447">
          <cell r="F447">
            <v>73</v>
          </cell>
          <cell r="G447">
            <v>0</v>
          </cell>
          <cell r="H447">
            <v>73</v>
          </cell>
          <cell r="I447">
            <v>0</v>
          </cell>
          <cell r="J447">
            <v>73</v>
          </cell>
          <cell r="K447">
            <v>73</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26</v>
          </cell>
          <cell r="G454">
            <v>0</v>
          </cell>
          <cell r="H454">
            <v>26</v>
          </cell>
          <cell r="I454">
            <v>0</v>
          </cell>
          <cell r="J454">
            <v>26</v>
          </cell>
          <cell r="K454">
            <v>26</v>
          </cell>
        </row>
        <row r="455">
          <cell r="F455">
            <v>33</v>
          </cell>
          <cell r="G455">
            <v>0</v>
          </cell>
          <cell r="H455">
            <v>33</v>
          </cell>
          <cell r="I455">
            <v>0</v>
          </cell>
          <cell r="J455">
            <v>33</v>
          </cell>
          <cell r="K455">
            <v>33</v>
          </cell>
        </row>
        <row r="456">
          <cell r="F456">
            <v>147</v>
          </cell>
          <cell r="G456">
            <v>0</v>
          </cell>
          <cell r="H456">
            <v>147</v>
          </cell>
          <cell r="I456">
            <v>0</v>
          </cell>
          <cell r="J456">
            <v>147</v>
          </cell>
          <cell r="K456">
            <v>147</v>
          </cell>
        </row>
        <row r="457">
          <cell r="F457">
            <v>1</v>
          </cell>
          <cell r="G457">
            <v>0</v>
          </cell>
          <cell r="H457">
            <v>1</v>
          </cell>
          <cell r="I457">
            <v>0</v>
          </cell>
          <cell r="J457">
            <v>1</v>
          </cell>
          <cell r="K457">
            <v>1</v>
          </cell>
        </row>
        <row r="458">
          <cell r="F458">
            <v>12</v>
          </cell>
          <cell r="G458">
            <v>0</v>
          </cell>
          <cell r="H458">
            <v>12</v>
          </cell>
          <cell r="I458">
            <v>0</v>
          </cell>
          <cell r="J458">
            <v>12</v>
          </cell>
          <cell r="K458">
            <v>12</v>
          </cell>
        </row>
        <row r="459">
          <cell r="F459">
            <v>250</v>
          </cell>
          <cell r="G459">
            <v>0</v>
          </cell>
          <cell r="H459">
            <v>250</v>
          </cell>
          <cell r="I459">
            <v>0</v>
          </cell>
          <cell r="J459">
            <v>250</v>
          </cell>
          <cell r="K459">
            <v>250</v>
          </cell>
        </row>
        <row r="460">
          <cell r="F460">
            <v>31</v>
          </cell>
          <cell r="G460">
            <v>0</v>
          </cell>
          <cell r="H460">
            <v>31</v>
          </cell>
          <cell r="I460">
            <v>0</v>
          </cell>
          <cell r="J460">
            <v>31</v>
          </cell>
          <cell r="K460">
            <v>31</v>
          </cell>
        </row>
        <row r="461">
          <cell r="F461">
            <v>591</v>
          </cell>
          <cell r="G461">
            <v>0</v>
          </cell>
          <cell r="H461">
            <v>591</v>
          </cell>
          <cell r="I461">
            <v>0</v>
          </cell>
          <cell r="J461">
            <v>591</v>
          </cell>
          <cell r="K461">
            <v>591</v>
          </cell>
        </row>
        <row r="463">
          <cell r="F463">
            <v>28</v>
          </cell>
          <cell r="G463">
            <v>0</v>
          </cell>
          <cell r="H463">
            <v>28</v>
          </cell>
          <cell r="I463">
            <v>0</v>
          </cell>
          <cell r="J463">
            <v>28</v>
          </cell>
          <cell r="K463">
            <v>28</v>
          </cell>
        </row>
        <row r="464">
          <cell r="F464">
            <v>50</v>
          </cell>
          <cell r="G464">
            <v>0</v>
          </cell>
          <cell r="H464">
            <v>50</v>
          </cell>
          <cell r="I464">
            <v>0</v>
          </cell>
          <cell r="J464">
            <v>50</v>
          </cell>
          <cell r="K464">
            <v>50</v>
          </cell>
        </row>
        <row r="465">
          <cell r="F465">
            <v>45</v>
          </cell>
          <cell r="G465">
            <v>0</v>
          </cell>
          <cell r="H465">
            <v>45</v>
          </cell>
          <cell r="I465">
            <v>0</v>
          </cell>
          <cell r="J465">
            <v>45</v>
          </cell>
          <cell r="K465">
            <v>45</v>
          </cell>
        </row>
        <row r="466">
          <cell r="F466">
            <v>13</v>
          </cell>
          <cell r="G466">
            <v>0</v>
          </cell>
          <cell r="H466">
            <v>13</v>
          </cell>
          <cell r="I466">
            <v>0</v>
          </cell>
          <cell r="J466">
            <v>13</v>
          </cell>
          <cell r="K466">
            <v>13</v>
          </cell>
        </row>
        <row r="467">
          <cell r="F467">
            <v>34</v>
          </cell>
          <cell r="G467">
            <v>0</v>
          </cell>
          <cell r="H467">
            <v>34</v>
          </cell>
          <cell r="I467">
            <v>0</v>
          </cell>
          <cell r="J467">
            <v>34</v>
          </cell>
          <cell r="K467">
            <v>34</v>
          </cell>
        </row>
        <row r="468">
          <cell r="F468">
            <v>50</v>
          </cell>
          <cell r="G468">
            <v>0</v>
          </cell>
          <cell r="H468">
            <v>50</v>
          </cell>
          <cell r="I468">
            <v>0</v>
          </cell>
          <cell r="J468">
            <v>50</v>
          </cell>
          <cell r="K468">
            <v>50</v>
          </cell>
        </row>
        <row r="469">
          <cell r="F469">
            <v>-6</v>
          </cell>
          <cell r="G469">
            <v>0</v>
          </cell>
          <cell r="H469">
            <v>-6</v>
          </cell>
          <cell r="I469">
            <v>0</v>
          </cell>
          <cell r="J469">
            <v>-6</v>
          </cell>
          <cell r="K469">
            <v>-1</v>
          </cell>
        </row>
        <row r="470">
          <cell r="F470">
            <v>214</v>
          </cell>
          <cell r="G470">
            <v>0</v>
          </cell>
          <cell r="H470">
            <v>214</v>
          </cell>
          <cell r="I470">
            <v>0</v>
          </cell>
          <cell r="J470">
            <v>214</v>
          </cell>
          <cell r="K470">
            <v>219</v>
          </cell>
        </row>
        <row r="472">
          <cell r="F472">
            <v>121</v>
          </cell>
          <cell r="G472">
            <v>0</v>
          </cell>
          <cell r="H472">
            <v>121</v>
          </cell>
          <cell r="I472">
            <v>0</v>
          </cell>
          <cell r="J472">
            <v>121</v>
          </cell>
          <cell r="K472">
            <v>121</v>
          </cell>
        </row>
        <row r="473">
          <cell r="F473">
            <v>1</v>
          </cell>
          <cell r="G473">
            <v>0</v>
          </cell>
          <cell r="H473">
            <v>1</v>
          </cell>
          <cell r="I473">
            <v>0</v>
          </cell>
          <cell r="J473">
            <v>1</v>
          </cell>
          <cell r="K473">
            <v>1</v>
          </cell>
        </row>
        <row r="474">
          <cell r="F474">
            <v>13</v>
          </cell>
          <cell r="G474">
            <v>0</v>
          </cell>
          <cell r="H474">
            <v>13</v>
          </cell>
          <cell r="I474">
            <v>0</v>
          </cell>
          <cell r="J474">
            <v>13</v>
          </cell>
          <cell r="K474">
            <v>13</v>
          </cell>
        </row>
        <row r="475">
          <cell r="F475">
            <v>25</v>
          </cell>
          <cell r="G475">
            <v>0</v>
          </cell>
          <cell r="H475">
            <v>25</v>
          </cell>
          <cell r="I475">
            <v>0</v>
          </cell>
          <cell r="J475">
            <v>25</v>
          </cell>
          <cell r="K475">
            <v>25</v>
          </cell>
        </row>
        <row r="476">
          <cell r="F476">
            <v>160</v>
          </cell>
          <cell r="G476">
            <v>0</v>
          </cell>
          <cell r="H476">
            <v>160</v>
          </cell>
          <cell r="I476">
            <v>0</v>
          </cell>
          <cell r="J476">
            <v>160</v>
          </cell>
          <cell r="K476">
            <v>160</v>
          </cell>
        </row>
        <row r="478">
          <cell r="F478">
            <v>171</v>
          </cell>
          <cell r="G478">
            <v>0</v>
          </cell>
          <cell r="H478">
            <v>171</v>
          </cell>
          <cell r="I478">
            <v>0</v>
          </cell>
          <cell r="J478">
            <v>171</v>
          </cell>
          <cell r="K478">
            <v>171</v>
          </cell>
        </row>
        <row r="479">
          <cell r="F479">
            <v>16</v>
          </cell>
          <cell r="G479">
            <v>0</v>
          </cell>
          <cell r="H479">
            <v>16</v>
          </cell>
          <cell r="I479">
            <v>0</v>
          </cell>
          <cell r="J479">
            <v>16</v>
          </cell>
          <cell r="K479">
            <v>16</v>
          </cell>
        </row>
        <row r="480">
          <cell r="F480">
            <v>13</v>
          </cell>
          <cell r="G480">
            <v>0</v>
          </cell>
          <cell r="H480">
            <v>13</v>
          </cell>
          <cell r="I480">
            <v>0</v>
          </cell>
          <cell r="J480">
            <v>13</v>
          </cell>
          <cell r="K480">
            <v>13</v>
          </cell>
        </row>
        <row r="481">
          <cell r="F481">
            <v>200</v>
          </cell>
          <cell r="G481">
            <v>0</v>
          </cell>
          <cell r="H481">
            <v>200</v>
          </cell>
          <cell r="I481">
            <v>0</v>
          </cell>
          <cell r="J481">
            <v>200</v>
          </cell>
          <cell r="K481">
            <v>200</v>
          </cell>
        </row>
        <row r="483">
          <cell r="F483">
            <v>731</v>
          </cell>
          <cell r="G483">
            <v>0</v>
          </cell>
          <cell r="H483">
            <v>731</v>
          </cell>
          <cell r="I483">
            <v>0</v>
          </cell>
          <cell r="J483">
            <v>731</v>
          </cell>
          <cell r="K483">
            <v>731</v>
          </cell>
        </row>
        <row r="484">
          <cell r="F484">
            <v>731</v>
          </cell>
          <cell r="G484">
            <v>0</v>
          </cell>
          <cell r="H484">
            <v>731</v>
          </cell>
          <cell r="I484">
            <v>0</v>
          </cell>
          <cell r="J484">
            <v>731</v>
          </cell>
          <cell r="K484">
            <v>731</v>
          </cell>
        </row>
        <row r="486">
          <cell r="F486">
            <v>0</v>
          </cell>
          <cell r="G486">
            <v>0</v>
          </cell>
          <cell r="H486">
            <v>0</v>
          </cell>
          <cell r="I486">
            <v>0</v>
          </cell>
          <cell r="J486">
            <v>0</v>
          </cell>
          <cell r="K486">
            <v>0</v>
          </cell>
        </row>
        <row r="488">
          <cell r="F488">
            <v>0</v>
          </cell>
          <cell r="G488">
            <v>0</v>
          </cell>
          <cell r="H488">
            <v>0</v>
          </cell>
          <cell r="I488">
            <v>0</v>
          </cell>
          <cell r="J488">
            <v>0</v>
          </cell>
          <cell r="K488">
            <v>-442453</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NAV"/>
      <sheetName val="IS"/>
      <sheetName val="DS"/>
      <sheetName val="st of uh Equity"/>
      <sheetName val="CF"/>
      <sheetName val="Notes 1-6"/>
      <sheetName val="7.1"/>
      <sheetName val="7.2"/>
      <sheetName val="7.3"/>
      <sheetName val="notes 7 - x"/>
      <sheetName val="Lead"/>
      <sheetName val="CF Working"/>
      <sheetName val="WWF"/>
      <sheetName val="Brokers Workings"/>
      <sheetName val="Tickmarks"/>
      <sheetName val="wokrings workings"/>
      <sheetName val="wokrings for element"/>
      <sheetName val="Sheet1"/>
      <sheetName val="Link"/>
      <sheetName val="Notes 1-6 (2)"/>
      <sheetName val="Linking"/>
    </sheetNames>
    <sheetDataSet>
      <sheetData sheetId="0">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4">
          <cell r="F4">
            <v>23179</v>
          </cell>
          <cell r="G4">
            <v>0</v>
          </cell>
          <cell r="H4">
            <v>23179</v>
          </cell>
          <cell r="I4">
            <v>0</v>
          </cell>
          <cell r="J4">
            <v>23179</v>
          </cell>
          <cell r="K4">
            <v>8903</v>
          </cell>
        </row>
        <row r="5">
          <cell r="F5">
            <v>2968288</v>
          </cell>
          <cell r="G5">
            <v>0</v>
          </cell>
          <cell r="H5">
            <v>2968288</v>
          </cell>
          <cell r="I5">
            <v>0</v>
          </cell>
          <cell r="J5">
            <v>2968288</v>
          </cell>
          <cell r="K5">
            <v>3947389</v>
          </cell>
        </row>
        <row r="6">
          <cell r="F6">
            <v>57746438</v>
          </cell>
          <cell r="G6">
            <v>0</v>
          </cell>
          <cell r="H6">
            <v>57746438</v>
          </cell>
          <cell r="I6">
            <v>0</v>
          </cell>
          <cell r="J6">
            <v>57746438</v>
          </cell>
          <cell r="K6">
            <v>0</v>
          </cell>
        </row>
        <row r="7">
          <cell r="F7">
            <v>0</v>
          </cell>
          <cell r="G7">
            <v>0</v>
          </cell>
          <cell r="H7">
            <v>0</v>
          </cell>
          <cell r="I7">
            <v>0</v>
          </cell>
          <cell r="J7">
            <v>0</v>
          </cell>
          <cell r="K7">
            <v>15910</v>
          </cell>
        </row>
        <row r="8">
          <cell r="F8">
            <v>7574</v>
          </cell>
          <cell r="G8">
            <v>0</v>
          </cell>
          <cell r="H8">
            <v>7574</v>
          </cell>
          <cell r="I8">
            <v>0</v>
          </cell>
          <cell r="J8">
            <v>7574</v>
          </cell>
          <cell r="K8">
            <v>26120351</v>
          </cell>
        </row>
        <row r="9">
          <cell r="F9">
            <v>0</v>
          </cell>
          <cell r="G9">
            <v>0</v>
          </cell>
          <cell r="H9">
            <v>0</v>
          </cell>
          <cell r="I9">
            <v>0</v>
          </cell>
          <cell r="J9">
            <v>0</v>
          </cell>
          <cell r="K9">
            <v>10825</v>
          </cell>
        </row>
        <row r="10">
          <cell r="F10">
            <v>0</v>
          </cell>
          <cell r="G10">
            <v>0</v>
          </cell>
          <cell r="H10">
            <v>0</v>
          </cell>
          <cell r="I10">
            <v>0</v>
          </cell>
          <cell r="J10">
            <v>0</v>
          </cell>
          <cell r="K10">
            <v>0</v>
          </cell>
        </row>
        <row r="11">
          <cell r="F11">
            <v>3087</v>
          </cell>
          <cell r="G11">
            <v>0</v>
          </cell>
          <cell r="H11">
            <v>3087</v>
          </cell>
          <cell r="I11">
            <v>0</v>
          </cell>
          <cell r="J11">
            <v>3087</v>
          </cell>
          <cell r="K11">
            <v>5039</v>
          </cell>
        </row>
        <row r="12">
          <cell r="F12">
            <v>5586748</v>
          </cell>
          <cell r="G12">
            <v>0</v>
          </cell>
          <cell r="H12">
            <v>5586748</v>
          </cell>
          <cell r="I12">
            <v>0</v>
          </cell>
          <cell r="J12">
            <v>5586748</v>
          </cell>
          <cell r="K12">
            <v>5586783</v>
          </cell>
        </row>
        <row r="13">
          <cell r="F13">
            <v>1729214</v>
          </cell>
          <cell r="G13">
            <v>0</v>
          </cell>
          <cell r="H13">
            <v>1729214</v>
          </cell>
          <cell r="I13">
            <v>0</v>
          </cell>
          <cell r="J13">
            <v>1729214</v>
          </cell>
          <cell r="K13">
            <v>1730720</v>
          </cell>
        </row>
        <row r="14">
          <cell r="F14">
            <v>2171085</v>
          </cell>
          <cell r="G14">
            <v>0</v>
          </cell>
          <cell r="H14">
            <v>2171085</v>
          </cell>
          <cell r="I14">
            <v>0</v>
          </cell>
          <cell r="J14">
            <v>2171085</v>
          </cell>
          <cell r="K14">
            <v>2172486</v>
          </cell>
        </row>
        <row r="15">
          <cell r="F15">
            <v>877900</v>
          </cell>
          <cell r="G15">
            <v>0</v>
          </cell>
          <cell r="H15">
            <v>877900</v>
          </cell>
          <cell r="I15">
            <v>0</v>
          </cell>
          <cell r="J15">
            <v>877900</v>
          </cell>
          <cell r="K15">
            <v>902807</v>
          </cell>
        </row>
        <row r="16">
          <cell r="F16">
            <v>2124144</v>
          </cell>
          <cell r="G16">
            <v>0</v>
          </cell>
          <cell r="H16">
            <v>2124144</v>
          </cell>
          <cell r="I16">
            <v>0</v>
          </cell>
          <cell r="J16">
            <v>2124144</v>
          </cell>
          <cell r="K16">
            <v>2256255</v>
          </cell>
        </row>
        <row r="17">
          <cell r="F17">
            <v>73237657</v>
          </cell>
          <cell r="G17">
            <v>0</v>
          </cell>
          <cell r="H17">
            <v>73237657</v>
          </cell>
          <cell r="I17">
            <v>0</v>
          </cell>
          <cell r="J17">
            <v>73237657</v>
          </cell>
          <cell r="K17">
            <v>42757468</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1580569</v>
          </cell>
          <cell r="G55">
            <v>0</v>
          </cell>
          <cell r="H55">
            <v>1580569</v>
          </cell>
          <cell r="I55">
            <v>0</v>
          </cell>
          <cell r="J55">
            <v>1580569</v>
          </cell>
          <cell r="K55">
            <v>4872201</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1580569</v>
          </cell>
          <cell r="G58">
            <v>0</v>
          </cell>
          <cell r="H58">
            <v>1580569</v>
          </cell>
          <cell r="I58">
            <v>0</v>
          </cell>
          <cell r="J58">
            <v>1580569</v>
          </cell>
          <cell r="K58">
            <v>4872201</v>
          </cell>
        </row>
        <row r="60">
          <cell r="F60">
            <v>245549386</v>
          </cell>
          <cell r="G60">
            <v>0</v>
          </cell>
          <cell r="H60">
            <v>245549386</v>
          </cell>
          <cell r="I60">
            <v>0</v>
          </cell>
          <cell r="J60">
            <v>245549386</v>
          </cell>
          <cell r="K60">
            <v>532082562</v>
          </cell>
        </row>
        <row r="61">
          <cell r="F61">
            <v>1751468</v>
          </cell>
          <cell r="G61">
            <v>0</v>
          </cell>
          <cell r="H61">
            <v>1751468</v>
          </cell>
          <cell r="I61">
            <v>0</v>
          </cell>
          <cell r="J61">
            <v>1751468</v>
          </cell>
          <cell r="K61">
            <v>39588450</v>
          </cell>
        </row>
        <row r="62">
          <cell r="F62">
            <v>16437326</v>
          </cell>
          <cell r="G62">
            <v>0</v>
          </cell>
          <cell r="H62">
            <v>16437326</v>
          </cell>
          <cell r="I62">
            <v>0</v>
          </cell>
          <cell r="J62">
            <v>16437326</v>
          </cell>
          <cell r="K62">
            <v>0</v>
          </cell>
        </row>
        <row r="63">
          <cell r="F63">
            <v>263738180</v>
          </cell>
          <cell r="G63">
            <v>0</v>
          </cell>
          <cell r="H63">
            <v>263738180</v>
          </cell>
          <cell r="I63">
            <v>0</v>
          </cell>
          <cell r="J63">
            <v>263738180</v>
          </cell>
          <cell r="K63">
            <v>571671012</v>
          </cell>
        </row>
        <row r="65">
          <cell r="F65">
            <v>0</v>
          </cell>
          <cell r="G65">
            <v>0</v>
          </cell>
          <cell r="H65">
            <v>0</v>
          </cell>
          <cell r="I65">
            <v>0</v>
          </cell>
          <cell r="J65">
            <v>0</v>
          </cell>
          <cell r="K65">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30000000</v>
          </cell>
          <cell r="G70">
            <v>0</v>
          </cell>
          <cell r="H70">
            <v>30000000</v>
          </cell>
          <cell r="I70">
            <v>0</v>
          </cell>
          <cell r="J70">
            <v>30000000</v>
          </cell>
          <cell r="K70">
            <v>0</v>
          </cell>
        </row>
        <row r="71">
          <cell r="F71">
            <v>-389500</v>
          </cell>
          <cell r="G71">
            <v>0</v>
          </cell>
          <cell r="H71">
            <v>-389500</v>
          </cell>
          <cell r="I71">
            <v>0</v>
          </cell>
          <cell r="J71">
            <v>-389500</v>
          </cell>
          <cell r="K71">
            <v>0</v>
          </cell>
        </row>
        <row r="72">
          <cell r="F72">
            <v>-2360</v>
          </cell>
          <cell r="G72">
            <v>0</v>
          </cell>
          <cell r="H72">
            <v>-2360</v>
          </cell>
          <cell r="I72">
            <v>0</v>
          </cell>
          <cell r="J72">
            <v>-2360</v>
          </cell>
          <cell r="K72">
            <v>0</v>
          </cell>
        </row>
        <row r="73">
          <cell r="F73">
            <v>29608140</v>
          </cell>
          <cell r="G73">
            <v>0</v>
          </cell>
          <cell r="H73">
            <v>29608140</v>
          </cell>
          <cell r="I73">
            <v>0</v>
          </cell>
          <cell r="J73">
            <v>29608140</v>
          </cell>
          <cell r="K73">
            <v>0</v>
          </cell>
        </row>
        <row r="75">
          <cell r="F75">
            <v>0</v>
          </cell>
          <cell r="G75">
            <v>0</v>
          </cell>
          <cell r="H75">
            <v>0</v>
          </cell>
          <cell r="I75">
            <v>0</v>
          </cell>
          <cell r="J75">
            <v>0</v>
          </cell>
          <cell r="K75">
            <v>40748760</v>
          </cell>
        </row>
        <row r="76">
          <cell r="F76">
            <v>0</v>
          </cell>
          <cell r="G76">
            <v>0</v>
          </cell>
          <cell r="H76">
            <v>0</v>
          </cell>
          <cell r="I76">
            <v>0</v>
          </cell>
          <cell r="J76">
            <v>0</v>
          </cell>
          <cell r="K76">
            <v>-34524461</v>
          </cell>
        </row>
        <row r="77">
          <cell r="F77">
            <v>0</v>
          </cell>
          <cell r="G77">
            <v>0</v>
          </cell>
          <cell r="H77">
            <v>0</v>
          </cell>
          <cell r="I77">
            <v>0</v>
          </cell>
          <cell r="J77">
            <v>0</v>
          </cell>
          <cell r="K77">
            <v>6224299</v>
          </cell>
        </row>
        <row r="79">
          <cell r="F79">
            <v>0</v>
          </cell>
          <cell r="G79">
            <v>0</v>
          </cell>
          <cell r="H79">
            <v>0</v>
          </cell>
          <cell r="I79">
            <v>0</v>
          </cell>
          <cell r="J79">
            <v>0</v>
          </cell>
          <cell r="K79">
            <v>0</v>
          </cell>
        </row>
        <row r="81">
          <cell r="F81">
            <v>0</v>
          </cell>
          <cell r="G81">
            <v>0</v>
          </cell>
          <cell r="H81">
            <v>0</v>
          </cell>
          <cell r="I81">
            <v>0</v>
          </cell>
          <cell r="J81">
            <v>0</v>
          </cell>
          <cell r="K81">
            <v>0</v>
          </cell>
        </row>
        <row r="83">
          <cell r="F83">
            <v>522943</v>
          </cell>
          <cell r="G83">
            <v>0</v>
          </cell>
          <cell r="H83">
            <v>522943</v>
          </cell>
          <cell r="I83">
            <v>0</v>
          </cell>
          <cell r="J83">
            <v>522943</v>
          </cell>
          <cell r="K83">
            <v>3724563</v>
          </cell>
        </row>
        <row r="84">
          <cell r="F84">
            <v>30328</v>
          </cell>
          <cell r="G84">
            <v>0</v>
          </cell>
          <cell r="H84">
            <v>30328</v>
          </cell>
          <cell r="I84">
            <v>0</v>
          </cell>
          <cell r="J84">
            <v>30328</v>
          </cell>
          <cell r="K84">
            <v>204175</v>
          </cell>
        </row>
        <row r="85">
          <cell r="F85">
            <v>29053</v>
          </cell>
          <cell r="G85">
            <v>0</v>
          </cell>
          <cell r="H85">
            <v>29053</v>
          </cell>
          <cell r="I85">
            <v>0</v>
          </cell>
          <cell r="J85">
            <v>29053</v>
          </cell>
          <cell r="K85">
            <v>143988</v>
          </cell>
        </row>
        <row r="86">
          <cell r="F86">
            <v>588361</v>
          </cell>
          <cell r="G86">
            <v>0</v>
          </cell>
          <cell r="H86">
            <v>588361</v>
          </cell>
          <cell r="I86">
            <v>0</v>
          </cell>
          <cell r="J86">
            <v>588361</v>
          </cell>
          <cell r="K86">
            <v>0</v>
          </cell>
        </row>
        <row r="87">
          <cell r="F87">
            <v>0</v>
          </cell>
          <cell r="G87">
            <v>0</v>
          </cell>
          <cell r="H87">
            <v>0</v>
          </cell>
          <cell r="I87">
            <v>0</v>
          </cell>
          <cell r="J87">
            <v>0</v>
          </cell>
          <cell r="K87">
            <v>0</v>
          </cell>
        </row>
        <row r="88">
          <cell r="F88">
            <v>1170685</v>
          </cell>
          <cell r="G88">
            <v>0</v>
          </cell>
          <cell r="H88">
            <v>1170685</v>
          </cell>
          <cell r="I88">
            <v>0</v>
          </cell>
          <cell r="J88">
            <v>1170685</v>
          </cell>
          <cell r="K88">
            <v>4072726</v>
          </cell>
        </row>
        <row r="90">
          <cell r="F90">
            <v>-52970</v>
          </cell>
          <cell r="G90">
            <v>0</v>
          </cell>
          <cell r="H90">
            <v>-52970</v>
          </cell>
          <cell r="I90">
            <v>0</v>
          </cell>
          <cell r="J90">
            <v>-52970</v>
          </cell>
          <cell r="K90">
            <v>125000</v>
          </cell>
        </row>
        <row r="91">
          <cell r="F91">
            <v>200000</v>
          </cell>
          <cell r="G91">
            <v>0</v>
          </cell>
          <cell r="H91">
            <v>200000</v>
          </cell>
          <cell r="I91">
            <v>0</v>
          </cell>
          <cell r="J91">
            <v>200000</v>
          </cell>
          <cell r="K91">
            <v>200000</v>
          </cell>
        </row>
        <row r="92">
          <cell r="F92">
            <v>2500000</v>
          </cell>
          <cell r="G92">
            <v>0</v>
          </cell>
          <cell r="H92">
            <v>2500000</v>
          </cell>
          <cell r="I92">
            <v>0</v>
          </cell>
          <cell r="J92">
            <v>2500000</v>
          </cell>
          <cell r="K92">
            <v>2500000</v>
          </cell>
        </row>
        <row r="93">
          <cell r="F93">
            <v>100000</v>
          </cell>
          <cell r="G93">
            <v>0</v>
          </cell>
          <cell r="H93">
            <v>100000</v>
          </cell>
          <cell r="I93">
            <v>0</v>
          </cell>
          <cell r="J93">
            <v>100000</v>
          </cell>
          <cell r="K93">
            <v>100000</v>
          </cell>
        </row>
        <row r="94">
          <cell r="F94">
            <v>24864</v>
          </cell>
          <cell r="G94">
            <v>0</v>
          </cell>
          <cell r="H94">
            <v>24864</v>
          </cell>
          <cell r="I94">
            <v>0</v>
          </cell>
          <cell r="J94">
            <v>24864</v>
          </cell>
          <cell r="K94">
            <v>0</v>
          </cell>
        </row>
        <row r="95">
          <cell r="F95">
            <v>0</v>
          </cell>
          <cell r="G95">
            <v>0</v>
          </cell>
          <cell r="H95">
            <v>0</v>
          </cell>
          <cell r="I95">
            <v>0</v>
          </cell>
          <cell r="J95">
            <v>0</v>
          </cell>
          <cell r="K95">
            <v>0</v>
          </cell>
        </row>
        <row r="96">
          <cell r="F96">
            <v>0</v>
          </cell>
          <cell r="G96">
            <v>0</v>
          </cell>
          <cell r="H96">
            <v>0</v>
          </cell>
          <cell r="I96">
            <v>0</v>
          </cell>
          <cell r="J96">
            <v>0</v>
          </cell>
          <cell r="K96">
            <v>46</v>
          </cell>
        </row>
        <row r="97">
          <cell r="F97">
            <v>170583</v>
          </cell>
          <cell r="G97">
            <v>0</v>
          </cell>
          <cell r="H97">
            <v>170583</v>
          </cell>
          <cell r="I97">
            <v>0</v>
          </cell>
          <cell r="J97">
            <v>170583</v>
          </cell>
          <cell r="K97">
            <v>170583</v>
          </cell>
        </row>
        <row r="98">
          <cell r="F98">
            <v>0</v>
          </cell>
          <cell r="G98">
            <v>0</v>
          </cell>
          <cell r="H98">
            <v>0</v>
          </cell>
          <cell r="I98">
            <v>0</v>
          </cell>
          <cell r="J98">
            <v>0</v>
          </cell>
          <cell r="K98">
            <v>26000</v>
          </cell>
        </row>
        <row r="99">
          <cell r="F99">
            <v>2942477</v>
          </cell>
          <cell r="G99">
            <v>0</v>
          </cell>
          <cell r="H99">
            <v>2942477</v>
          </cell>
          <cell r="I99">
            <v>0</v>
          </cell>
          <cell r="J99">
            <v>2942477</v>
          </cell>
          <cell r="K99">
            <v>3121629</v>
          </cell>
        </row>
        <row r="101">
          <cell r="F101">
            <v>-269254</v>
          </cell>
          <cell r="G101">
            <v>0</v>
          </cell>
          <cell r="H101">
            <v>-269254</v>
          </cell>
          <cell r="I101">
            <v>0</v>
          </cell>
          <cell r="J101">
            <v>-269254</v>
          </cell>
          <cell r="K101">
            <v>-1123743</v>
          </cell>
        </row>
        <row r="102">
          <cell r="F102">
            <v>-43027</v>
          </cell>
          <cell r="G102">
            <v>0</v>
          </cell>
          <cell r="H102">
            <v>-43027</v>
          </cell>
          <cell r="I102">
            <v>0</v>
          </cell>
          <cell r="J102">
            <v>-43027</v>
          </cell>
          <cell r="K102">
            <v>0</v>
          </cell>
        </row>
        <row r="103">
          <cell r="F103">
            <v>-312281</v>
          </cell>
          <cell r="G103">
            <v>0</v>
          </cell>
          <cell r="H103">
            <v>-312281</v>
          </cell>
          <cell r="I103">
            <v>0</v>
          </cell>
          <cell r="J103">
            <v>-312281</v>
          </cell>
          <cell r="K103">
            <v>-1123743</v>
          </cell>
        </row>
        <row r="105">
          <cell r="F105">
            <v>-26992</v>
          </cell>
          <cell r="G105">
            <v>0</v>
          </cell>
          <cell r="H105">
            <v>-26992</v>
          </cell>
          <cell r="I105">
            <v>0</v>
          </cell>
          <cell r="J105">
            <v>-26992</v>
          </cell>
          <cell r="K105">
            <v>-112374</v>
          </cell>
        </row>
        <row r="106">
          <cell r="F106">
            <v>0</v>
          </cell>
          <cell r="G106">
            <v>0</v>
          </cell>
          <cell r="H106">
            <v>0</v>
          </cell>
          <cell r="I106">
            <v>0</v>
          </cell>
          <cell r="J106">
            <v>0</v>
          </cell>
          <cell r="K106">
            <v>-1297</v>
          </cell>
        </row>
        <row r="107">
          <cell r="F107">
            <v>0</v>
          </cell>
          <cell r="G107">
            <v>0</v>
          </cell>
          <cell r="H107">
            <v>0</v>
          </cell>
          <cell r="I107">
            <v>0</v>
          </cell>
          <cell r="J107">
            <v>0</v>
          </cell>
          <cell r="K107">
            <v>0</v>
          </cell>
        </row>
        <row r="108">
          <cell r="F108">
            <v>-26992</v>
          </cell>
          <cell r="G108">
            <v>0</v>
          </cell>
          <cell r="H108">
            <v>-26992</v>
          </cell>
          <cell r="I108">
            <v>0</v>
          </cell>
          <cell r="J108">
            <v>-26992</v>
          </cell>
          <cell r="K108">
            <v>-113671</v>
          </cell>
        </row>
        <row r="110">
          <cell r="F110">
            <v>-461076</v>
          </cell>
          <cell r="G110">
            <v>0</v>
          </cell>
          <cell r="H110">
            <v>-461076</v>
          </cell>
          <cell r="I110">
            <v>0</v>
          </cell>
          <cell r="J110">
            <v>-461076</v>
          </cell>
          <cell r="K110">
            <v>-1485363</v>
          </cell>
        </row>
        <row r="111">
          <cell r="F111">
            <v>-461076</v>
          </cell>
          <cell r="G111">
            <v>0</v>
          </cell>
          <cell r="H111">
            <v>-461076</v>
          </cell>
          <cell r="I111">
            <v>0</v>
          </cell>
          <cell r="J111">
            <v>-461076</v>
          </cell>
          <cell r="K111">
            <v>-1485363</v>
          </cell>
        </row>
        <row r="113">
          <cell r="F113">
            <v>0</v>
          </cell>
          <cell r="G113">
            <v>0</v>
          </cell>
          <cell r="H113">
            <v>0</v>
          </cell>
          <cell r="I113">
            <v>0</v>
          </cell>
          <cell r="J113">
            <v>0</v>
          </cell>
          <cell r="K113">
            <v>0</v>
          </cell>
        </row>
        <row r="114">
          <cell r="F114">
            <v>0</v>
          </cell>
          <cell r="G114">
            <v>0</v>
          </cell>
          <cell r="H114">
            <v>0</v>
          </cell>
          <cell r="I114">
            <v>0</v>
          </cell>
          <cell r="J114">
            <v>0</v>
          </cell>
          <cell r="K114">
            <v>0</v>
          </cell>
        </row>
        <row r="116">
          <cell r="F116">
            <v>-5586782</v>
          </cell>
          <cell r="G116">
            <v>0</v>
          </cell>
          <cell r="H116">
            <v>-5586782</v>
          </cell>
          <cell r="I116">
            <v>0</v>
          </cell>
          <cell r="J116">
            <v>-5586782</v>
          </cell>
          <cell r="K116">
            <v>-5586782</v>
          </cell>
        </row>
        <row r="117">
          <cell r="F117">
            <v>-1729214</v>
          </cell>
          <cell r="G117">
            <v>0</v>
          </cell>
          <cell r="H117">
            <v>-1729214</v>
          </cell>
          <cell r="I117">
            <v>0</v>
          </cell>
          <cell r="J117">
            <v>-1729214</v>
          </cell>
          <cell r="K117">
            <v>-1730720</v>
          </cell>
        </row>
        <row r="118">
          <cell r="F118">
            <v>-2171085</v>
          </cell>
          <cell r="G118">
            <v>0</v>
          </cell>
          <cell r="H118">
            <v>-2171085</v>
          </cell>
          <cell r="I118">
            <v>0</v>
          </cell>
          <cell r="J118">
            <v>-2171085</v>
          </cell>
          <cell r="K118">
            <v>-2172486</v>
          </cell>
        </row>
        <row r="119">
          <cell r="F119">
            <v>-877900</v>
          </cell>
          <cell r="G119">
            <v>0</v>
          </cell>
          <cell r="H119">
            <v>-877900</v>
          </cell>
          <cell r="I119">
            <v>0</v>
          </cell>
          <cell r="J119">
            <v>-877900</v>
          </cell>
          <cell r="K119">
            <v>-902807</v>
          </cell>
        </row>
        <row r="120">
          <cell r="F120">
            <v>-2124144</v>
          </cell>
          <cell r="G120">
            <v>0</v>
          </cell>
          <cell r="H120">
            <v>-2124144</v>
          </cell>
          <cell r="I120">
            <v>0</v>
          </cell>
          <cell r="J120">
            <v>-2124144</v>
          </cell>
          <cell r="K120">
            <v>-2256255</v>
          </cell>
        </row>
        <row r="121">
          <cell r="F121">
            <v>-3087</v>
          </cell>
          <cell r="G121">
            <v>0</v>
          </cell>
          <cell r="H121">
            <v>-3087</v>
          </cell>
          <cell r="I121">
            <v>0</v>
          </cell>
          <cell r="J121">
            <v>-3087</v>
          </cell>
          <cell r="K121">
            <v>-5039</v>
          </cell>
        </row>
        <row r="122">
          <cell r="F122">
            <v>-12492212</v>
          </cell>
          <cell r="G122">
            <v>0</v>
          </cell>
          <cell r="H122">
            <v>-12492212</v>
          </cell>
          <cell r="I122">
            <v>0</v>
          </cell>
          <cell r="J122">
            <v>-12492212</v>
          </cell>
          <cell r="K122">
            <v>-12654089</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-4074</v>
          </cell>
          <cell r="G127">
            <v>0</v>
          </cell>
          <cell r="H127">
            <v>-4074</v>
          </cell>
          <cell r="I127">
            <v>0</v>
          </cell>
          <cell r="J127">
            <v>-4074</v>
          </cell>
          <cell r="K127">
            <v>-5000</v>
          </cell>
        </row>
        <row r="128">
          <cell r="F128">
            <v>0</v>
          </cell>
          <cell r="G128">
            <v>0</v>
          </cell>
          <cell r="H128">
            <v>0</v>
          </cell>
          <cell r="I128">
            <v>0</v>
          </cell>
          <cell r="J128">
            <v>0</v>
          </cell>
          <cell r="K128">
            <v>-404</v>
          </cell>
        </row>
        <row r="129">
          <cell r="F129">
            <v>-9421</v>
          </cell>
          <cell r="G129">
            <v>0</v>
          </cell>
          <cell r="H129">
            <v>-9421</v>
          </cell>
          <cell r="I129">
            <v>0</v>
          </cell>
          <cell r="J129">
            <v>-9421</v>
          </cell>
          <cell r="K129">
            <v>-30383</v>
          </cell>
        </row>
        <row r="130">
          <cell r="F130">
            <v>0</v>
          </cell>
          <cell r="G130">
            <v>0</v>
          </cell>
          <cell r="H130">
            <v>0</v>
          </cell>
          <cell r="I130">
            <v>0</v>
          </cell>
          <cell r="J130">
            <v>0</v>
          </cell>
          <cell r="K130">
            <v>0</v>
          </cell>
        </row>
        <row r="131">
          <cell r="F131">
            <v>326</v>
          </cell>
          <cell r="G131">
            <v>0</v>
          </cell>
          <cell r="H131">
            <v>326</v>
          </cell>
          <cell r="I131">
            <v>0</v>
          </cell>
          <cell r="J131">
            <v>326</v>
          </cell>
          <cell r="K131">
            <v>-23517</v>
          </cell>
        </row>
        <row r="132">
          <cell r="F132">
            <v>2</v>
          </cell>
          <cell r="G132">
            <v>0</v>
          </cell>
          <cell r="H132">
            <v>2</v>
          </cell>
          <cell r="I132">
            <v>0</v>
          </cell>
          <cell r="J132">
            <v>2</v>
          </cell>
          <cell r="K132">
            <v>0</v>
          </cell>
        </row>
        <row r="133">
          <cell r="F133">
            <v>-32186</v>
          </cell>
          <cell r="G133">
            <v>0</v>
          </cell>
          <cell r="H133">
            <v>-32186</v>
          </cell>
          <cell r="I133">
            <v>0</v>
          </cell>
          <cell r="J133">
            <v>-32186</v>
          </cell>
          <cell r="K133">
            <v>-6414</v>
          </cell>
        </row>
        <row r="134">
          <cell r="F134">
            <v>-14735</v>
          </cell>
          <cell r="G134">
            <v>0</v>
          </cell>
          <cell r="H134">
            <v>-14735</v>
          </cell>
          <cell r="I134">
            <v>0</v>
          </cell>
          <cell r="J134">
            <v>-14735</v>
          </cell>
          <cell r="K134">
            <v>0</v>
          </cell>
        </row>
        <row r="135">
          <cell r="F135">
            <v>0</v>
          </cell>
          <cell r="G135">
            <v>0</v>
          </cell>
          <cell r="H135">
            <v>0</v>
          </cell>
          <cell r="I135">
            <v>0</v>
          </cell>
          <cell r="J135">
            <v>0</v>
          </cell>
          <cell r="K135">
            <v>0</v>
          </cell>
        </row>
        <row r="136">
          <cell r="F136">
            <v>0</v>
          </cell>
          <cell r="G136">
            <v>0</v>
          </cell>
          <cell r="H136">
            <v>0</v>
          </cell>
          <cell r="I136">
            <v>0</v>
          </cell>
          <cell r="J136">
            <v>0</v>
          </cell>
          <cell r="K136">
            <v>0</v>
          </cell>
        </row>
        <row r="137">
          <cell r="F137">
            <v>-10463</v>
          </cell>
          <cell r="G137">
            <v>0</v>
          </cell>
          <cell r="H137">
            <v>-10463</v>
          </cell>
          <cell r="I137">
            <v>0</v>
          </cell>
          <cell r="J137">
            <v>-10463</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0</v>
          </cell>
          <cell r="G140">
            <v>0</v>
          </cell>
          <cell r="H140">
            <v>0</v>
          </cell>
          <cell r="I140">
            <v>0</v>
          </cell>
          <cell r="J140">
            <v>0</v>
          </cell>
          <cell r="K140">
            <v>0</v>
          </cell>
        </row>
        <row r="141">
          <cell r="F141">
            <v>0</v>
          </cell>
          <cell r="G141">
            <v>0</v>
          </cell>
          <cell r="H141">
            <v>0</v>
          </cell>
          <cell r="I141">
            <v>0</v>
          </cell>
          <cell r="J141">
            <v>0</v>
          </cell>
          <cell r="K141">
            <v>0</v>
          </cell>
        </row>
        <row r="142">
          <cell r="F142">
            <v>3613</v>
          </cell>
          <cell r="G142">
            <v>0</v>
          </cell>
          <cell r="H142">
            <v>3613</v>
          </cell>
          <cell r="I142">
            <v>0</v>
          </cell>
          <cell r="J142">
            <v>3613</v>
          </cell>
          <cell r="K142">
            <v>0</v>
          </cell>
        </row>
        <row r="143">
          <cell r="F143">
            <v>-12995</v>
          </cell>
          <cell r="G143">
            <v>0</v>
          </cell>
          <cell r="H143">
            <v>-12995</v>
          </cell>
          <cell r="I143">
            <v>0</v>
          </cell>
          <cell r="J143">
            <v>-12995</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-2868</v>
          </cell>
          <cell r="G147">
            <v>0</v>
          </cell>
          <cell r="H147">
            <v>-2868</v>
          </cell>
          <cell r="I147">
            <v>0</v>
          </cell>
          <cell r="J147">
            <v>-2868</v>
          </cell>
          <cell r="K147">
            <v>-10000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-23735</v>
          </cell>
        </row>
        <row r="152">
          <cell r="F152">
            <v>-7769</v>
          </cell>
          <cell r="G152">
            <v>0</v>
          </cell>
          <cell r="H152">
            <v>-7769</v>
          </cell>
          <cell r="I152">
            <v>0</v>
          </cell>
          <cell r="J152">
            <v>-7769</v>
          </cell>
          <cell r="K152">
            <v>-47559</v>
          </cell>
        </row>
        <row r="153">
          <cell r="F153">
            <v>-34000</v>
          </cell>
          <cell r="G153">
            <v>0</v>
          </cell>
          <cell r="H153">
            <v>-34000</v>
          </cell>
          <cell r="I153">
            <v>0</v>
          </cell>
          <cell r="J153">
            <v>-34000</v>
          </cell>
          <cell r="K153">
            <v>-5000</v>
          </cell>
        </row>
        <row r="154">
          <cell r="F154">
            <v>0</v>
          </cell>
          <cell r="G154">
            <v>0</v>
          </cell>
          <cell r="H154">
            <v>0</v>
          </cell>
          <cell r="I154">
            <v>0</v>
          </cell>
          <cell r="J154">
            <v>0</v>
          </cell>
          <cell r="K154">
            <v>0</v>
          </cell>
        </row>
        <row r="155">
          <cell r="F155">
            <v>-6107</v>
          </cell>
          <cell r="G155">
            <v>0</v>
          </cell>
          <cell r="H155">
            <v>-6107</v>
          </cell>
          <cell r="I155">
            <v>0</v>
          </cell>
          <cell r="J155">
            <v>-6107</v>
          </cell>
          <cell r="K155">
            <v>0</v>
          </cell>
        </row>
        <row r="156">
          <cell r="F156">
            <v>-66598</v>
          </cell>
          <cell r="G156">
            <v>0</v>
          </cell>
          <cell r="H156">
            <v>-66598</v>
          </cell>
          <cell r="I156">
            <v>0</v>
          </cell>
          <cell r="J156">
            <v>-66598</v>
          </cell>
          <cell r="K156">
            <v>-58444</v>
          </cell>
        </row>
        <row r="157">
          <cell r="F157">
            <v>-28327</v>
          </cell>
          <cell r="G157">
            <v>0</v>
          </cell>
          <cell r="H157">
            <v>-28327</v>
          </cell>
          <cell r="I157">
            <v>0</v>
          </cell>
          <cell r="J157">
            <v>-28327</v>
          </cell>
          <cell r="K157">
            <v>-65641</v>
          </cell>
        </row>
        <row r="158">
          <cell r="F158">
            <v>0</v>
          </cell>
          <cell r="G158">
            <v>0</v>
          </cell>
          <cell r="H158">
            <v>0</v>
          </cell>
          <cell r="I158">
            <v>0</v>
          </cell>
          <cell r="J158">
            <v>0</v>
          </cell>
          <cell r="K158">
            <v>-12111</v>
          </cell>
        </row>
        <row r="159">
          <cell r="F159">
            <v>0</v>
          </cell>
          <cell r="G159">
            <v>0</v>
          </cell>
          <cell r="H159">
            <v>0</v>
          </cell>
          <cell r="I159">
            <v>0</v>
          </cell>
          <cell r="J159">
            <v>0</v>
          </cell>
          <cell r="K159">
            <v>0</v>
          </cell>
        </row>
        <row r="160">
          <cell r="F160">
            <v>0</v>
          </cell>
          <cell r="G160">
            <v>0</v>
          </cell>
          <cell r="H160">
            <v>0</v>
          </cell>
          <cell r="I160">
            <v>0</v>
          </cell>
          <cell r="J160">
            <v>0</v>
          </cell>
          <cell r="K160">
            <v>0</v>
          </cell>
        </row>
        <row r="161">
          <cell r="F161">
            <v>0</v>
          </cell>
          <cell r="G161">
            <v>0</v>
          </cell>
          <cell r="H161">
            <v>0</v>
          </cell>
          <cell r="I161">
            <v>0</v>
          </cell>
          <cell r="J161">
            <v>0</v>
          </cell>
          <cell r="K161">
            <v>0</v>
          </cell>
        </row>
        <row r="162">
          <cell r="F162">
            <v>-8892</v>
          </cell>
          <cell r="G162">
            <v>0</v>
          </cell>
          <cell r="H162">
            <v>-8892</v>
          </cell>
          <cell r="I162">
            <v>0</v>
          </cell>
          <cell r="J162">
            <v>-8892</v>
          </cell>
          <cell r="K162">
            <v>-9027</v>
          </cell>
        </row>
        <row r="163">
          <cell r="F163">
            <v>-2063</v>
          </cell>
          <cell r="G163">
            <v>0</v>
          </cell>
          <cell r="H163">
            <v>-2063</v>
          </cell>
          <cell r="I163">
            <v>0</v>
          </cell>
          <cell r="J163">
            <v>-2063</v>
          </cell>
          <cell r="K163">
            <v>0</v>
          </cell>
        </row>
        <row r="164">
          <cell r="F164">
            <v>1</v>
          </cell>
          <cell r="G164">
            <v>0</v>
          </cell>
          <cell r="H164">
            <v>1</v>
          </cell>
          <cell r="I164">
            <v>0</v>
          </cell>
          <cell r="J164">
            <v>1</v>
          </cell>
          <cell r="K164">
            <v>-15969</v>
          </cell>
        </row>
        <row r="165">
          <cell r="F165">
            <v>0</v>
          </cell>
          <cell r="G165">
            <v>0</v>
          </cell>
          <cell r="H165">
            <v>0</v>
          </cell>
          <cell r="I165">
            <v>0</v>
          </cell>
          <cell r="J165">
            <v>0</v>
          </cell>
          <cell r="K165">
            <v>0</v>
          </cell>
        </row>
        <row r="166">
          <cell r="F166">
            <v>-6621</v>
          </cell>
          <cell r="G166">
            <v>0</v>
          </cell>
          <cell r="H166">
            <v>-6621</v>
          </cell>
          <cell r="I166">
            <v>0</v>
          </cell>
          <cell r="J166">
            <v>-6621</v>
          </cell>
          <cell r="K166">
            <v>0</v>
          </cell>
        </row>
        <row r="167">
          <cell r="F167">
            <v>-2846</v>
          </cell>
          <cell r="G167">
            <v>0</v>
          </cell>
          <cell r="H167">
            <v>-2846</v>
          </cell>
          <cell r="I167">
            <v>0</v>
          </cell>
          <cell r="J167">
            <v>-2846</v>
          </cell>
          <cell r="K167">
            <v>-1070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-2718</v>
          </cell>
          <cell r="G170">
            <v>0</v>
          </cell>
          <cell r="H170">
            <v>-2718</v>
          </cell>
          <cell r="I170">
            <v>0</v>
          </cell>
          <cell r="J170">
            <v>-2718</v>
          </cell>
          <cell r="K170">
            <v>0</v>
          </cell>
        </row>
        <row r="171">
          <cell r="F171">
            <v>0</v>
          </cell>
          <cell r="G171">
            <v>0</v>
          </cell>
          <cell r="H171">
            <v>0</v>
          </cell>
          <cell r="I171">
            <v>0</v>
          </cell>
          <cell r="J171">
            <v>0</v>
          </cell>
          <cell r="K171">
            <v>0</v>
          </cell>
        </row>
        <row r="172">
          <cell r="F172">
            <v>0</v>
          </cell>
          <cell r="G172">
            <v>0</v>
          </cell>
          <cell r="H172">
            <v>0</v>
          </cell>
          <cell r="I172">
            <v>0</v>
          </cell>
          <cell r="J172">
            <v>0</v>
          </cell>
          <cell r="K172">
            <v>-10000</v>
          </cell>
        </row>
        <row r="173">
          <cell r="F173">
            <v>0</v>
          </cell>
          <cell r="G173">
            <v>0</v>
          </cell>
          <cell r="H173">
            <v>0</v>
          </cell>
          <cell r="I173">
            <v>0</v>
          </cell>
          <cell r="J173">
            <v>0</v>
          </cell>
          <cell r="K173">
            <v>0</v>
          </cell>
        </row>
        <row r="174">
          <cell r="F174">
            <v>-1493</v>
          </cell>
          <cell r="G174">
            <v>0</v>
          </cell>
          <cell r="H174">
            <v>-1493</v>
          </cell>
          <cell r="I174">
            <v>0</v>
          </cell>
          <cell r="J174">
            <v>-1493</v>
          </cell>
          <cell r="K174">
            <v>-26208</v>
          </cell>
        </row>
        <row r="175">
          <cell r="F175">
            <v>0</v>
          </cell>
          <cell r="G175">
            <v>0</v>
          </cell>
          <cell r="H175">
            <v>0</v>
          </cell>
          <cell r="I175">
            <v>0</v>
          </cell>
          <cell r="J175">
            <v>0</v>
          </cell>
          <cell r="K175">
            <v>-4952</v>
          </cell>
        </row>
        <row r="176">
          <cell r="F176">
            <v>-6287</v>
          </cell>
          <cell r="G176">
            <v>0</v>
          </cell>
          <cell r="H176">
            <v>-6287</v>
          </cell>
          <cell r="I176">
            <v>0</v>
          </cell>
          <cell r="J176">
            <v>-6287</v>
          </cell>
          <cell r="K176">
            <v>0</v>
          </cell>
        </row>
        <row r="177">
          <cell r="F177">
            <v>0</v>
          </cell>
          <cell r="G177">
            <v>0</v>
          </cell>
          <cell r="H177">
            <v>0</v>
          </cell>
          <cell r="I177">
            <v>0</v>
          </cell>
          <cell r="J177">
            <v>0</v>
          </cell>
          <cell r="K177">
            <v>0</v>
          </cell>
        </row>
        <row r="178">
          <cell r="F178">
            <v>0</v>
          </cell>
          <cell r="G178">
            <v>0</v>
          </cell>
          <cell r="H178">
            <v>0</v>
          </cell>
          <cell r="I178">
            <v>0</v>
          </cell>
          <cell r="J178">
            <v>0</v>
          </cell>
          <cell r="K178">
            <v>-5000</v>
          </cell>
        </row>
        <row r="179">
          <cell r="F179">
            <v>-22633</v>
          </cell>
          <cell r="G179">
            <v>0</v>
          </cell>
          <cell r="H179">
            <v>-22633</v>
          </cell>
          <cell r="I179">
            <v>0</v>
          </cell>
          <cell r="J179">
            <v>-22633</v>
          </cell>
          <cell r="K179">
            <v>-5170</v>
          </cell>
        </row>
        <row r="180">
          <cell r="F180">
            <v>-12499</v>
          </cell>
          <cell r="G180">
            <v>0</v>
          </cell>
          <cell r="H180">
            <v>-12499</v>
          </cell>
          <cell r="I180">
            <v>0</v>
          </cell>
          <cell r="J180">
            <v>-12499</v>
          </cell>
          <cell r="K180">
            <v>-10000</v>
          </cell>
        </row>
        <row r="181">
          <cell r="F181">
            <v>-8</v>
          </cell>
          <cell r="G181">
            <v>0</v>
          </cell>
          <cell r="H181">
            <v>-8</v>
          </cell>
          <cell r="I181">
            <v>0</v>
          </cell>
          <cell r="J181">
            <v>-8</v>
          </cell>
          <cell r="K181">
            <v>-303</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-1753</v>
          </cell>
          <cell r="G184">
            <v>0</v>
          </cell>
          <cell r="H184">
            <v>-1753</v>
          </cell>
          <cell r="I184">
            <v>0</v>
          </cell>
          <cell r="J184">
            <v>-1753</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-336</v>
          </cell>
          <cell r="G190">
            <v>0</v>
          </cell>
          <cell r="H190">
            <v>-336</v>
          </cell>
          <cell r="I190">
            <v>0</v>
          </cell>
          <cell r="J190">
            <v>-336</v>
          </cell>
          <cell r="K190">
            <v>0</v>
          </cell>
        </row>
        <row r="191">
          <cell r="F191">
            <v>-22677</v>
          </cell>
          <cell r="G191">
            <v>0</v>
          </cell>
          <cell r="H191">
            <v>-22677</v>
          </cell>
          <cell r="I191">
            <v>0</v>
          </cell>
          <cell r="J191">
            <v>-22677</v>
          </cell>
          <cell r="K191">
            <v>0</v>
          </cell>
        </row>
        <row r="192">
          <cell r="F192">
            <v>-282952</v>
          </cell>
          <cell r="G192">
            <v>0</v>
          </cell>
          <cell r="H192">
            <v>-282952</v>
          </cell>
          <cell r="I192">
            <v>0</v>
          </cell>
          <cell r="J192">
            <v>-282952</v>
          </cell>
          <cell r="K192">
            <v>-260001</v>
          </cell>
        </row>
        <row r="193">
          <cell r="F193">
            <v>-57377</v>
          </cell>
          <cell r="G193">
            <v>0</v>
          </cell>
          <cell r="H193">
            <v>-57377</v>
          </cell>
          <cell r="I193">
            <v>0</v>
          </cell>
          <cell r="J193">
            <v>-57377</v>
          </cell>
          <cell r="K193">
            <v>-30000</v>
          </cell>
        </row>
        <row r="194">
          <cell r="F194">
            <v>-52814</v>
          </cell>
          <cell r="G194">
            <v>0</v>
          </cell>
          <cell r="H194">
            <v>-52814</v>
          </cell>
          <cell r="I194">
            <v>0</v>
          </cell>
          <cell r="J194">
            <v>-52814</v>
          </cell>
          <cell r="K194">
            <v>-70000</v>
          </cell>
        </row>
        <row r="195">
          <cell r="F195">
            <v>1</v>
          </cell>
          <cell r="G195">
            <v>0</v>
          </cell>
          <cell r="H195">
            <v>1</v>
          </cell>
          <cell r="I195">
            <v>0</v>
          </cell>
          <cell r="J195">
            <v>1</v>
          </cell>
          <cell r="K195">
            <v>-2117</v>
          </cell>
        </row>
        <row r="196">
          <cell r="F196">
            <v>0</v>
          </cell>
          <cell r="G196">
            <v>0</v>
          </cell>
          <cell r="H196">
            <v>0</v>
          </cell>
          <cell r="I196">
            <v>0</v>
          </cell>
          <cell r="J196">
            <v>0</v>
          </cell>
          <cell r="K196">
            <v>-1411</v>
          </cell>
        </row>
        <row r="197">
          <cell r="F197">
            <v>-7131</v>
          </cell>
          <cell r="G197">
            <v>0</v>
          </cell>
          <cell r="H197">
            <v>-7131</v>
          </cell>
          <cell r="I197">
            <v>0</v>
          </cell>
          <cell r="J197">
            <v>-7131</v>
          </cell>
          <cell r="K197">
            <v>-15000</v>
          </cell>
        </row>
        <row r="198">
          <cell r="F198">
            <v>0</v>
          </cell>
          <cell r="G198">
            <v>0</v>
          </cell>
          <cell r="H198">
            <v>0</v>
          </cell>
          <cell r="I198">
            <v>0</v>
          </cell>
          <cell r="J198">
            <v>0</v>
          </cell>
          <cell r="K198">
            <v>0</v>
          </cell>
        </row>
        <row r="199">
          <cell r="F199">
            <v>-95628</v>
          </cell>
          <cell r="G199">
            <v>0</v>
          </cell>
          <cell r="H199">
            <v>-95628</v>
          </cell>
          <cell r="I199">
            <v>0</v>
          </cell>
          <cell r="J199">
            <v>-95628</v>
          </cell>
          <cell r="K199">
            <v>0</v>
          </cell>
        </row>
        <row r="200">
          <cell r="F200">
            <v>0</v>
          </cell>
          <cell r="G200">
            <v>0</v>
          </cell>
          <cell r="H200">
            <v>0</v>
          </cell>
          <cell r="I200">
            <v>0</v>
          </cell>
          <cell r="J200">
            <v>0</v>
          </cell>
          <cell r="K200">
            <v>-260</v>
          </cell>
        </row>
        <row r="201">
          <cell r="F201">
            <v>0</v>
          </cell>
          <cell r="G201">
            <v>0</v>
          </cell>
          <cell r="H201">
            <v>0</v>
          </cell>
          <cell r="I201">
            <v>0</v>
          </cell>
          <cell r="J201">
            <v>0</v>
          </cell>
          <cell r="K201">
            <v>0</v>
          </cell>
        </row>
        <row r="202">
          <cell r="F202">
            <v>0</v>
          </cell>
          <cell r="G202">
            <v>0</v>
          </cell>
          <cell r="H202">
            <v>0</v>
          </cell>
          <cell r="I202">
            <v>0</v>
          </cell>
          <cell r="J202">
            <v>0</v>
          </cell>
          <cell r="K202">
            <v>-38</v>
          </cell>
        </row>
        <row r="203">
          <cell r="F203">
            <v>0</v>
          </cell>
          <cell r="G203">
            <v>0</v>
          </cell>
          <cell r="H203">
            <v>0</v>
          </cell>
          <cell r="I203">
            <v>0</v>
          </cell>
          <cell r="J203">
            <v>0</v>
          </cell>
          <cell r="K203">
            <v>0</v>
          </cell>
        </row>
        <row r="204">
          <cell r="F204">
            <v>0</v>
          </cell>
          <cell r="G204">
            <v>0</v>
          </cell>
          <cell r="H204">
            <v>0</v>
          </cell>
          <cell r="I204">
            <v>0</v>
          </cell>
          <cell r="J204">
            <v>0</v>
          </cell>
          <cell r="K204">
            <v>0</v>
          </cell>
        </row>
        <row r="205">
          <cell r="F205">
            <v>0</v>
          </cell>
          <cell r="G205">
            <v>0</v>
          </cell>
          <cell r="H205">
            <v>0</v>
          </cell>
          <cell r="I205">
            <v>0</v>
          </cell>
          <cell r="J205">
            <v>0</v>
          </cell>
          <cell r="K205">
            <v>-308</v>
          </cell>
        </row>
        <row r="206">
          <cell r="F206">
            <v>0</v>
          </cell>
          <cell r="G206">
            <v>0</v>
          </cell>
          <cell r="H206">
            <v>0</v>
          </cell>
          <cell r="I206">
            <v>0</v>
          </cell>
          <cell r="J206">
            <v>0</v>
          </cell>
          <cell r="K206">
            <v>0</v>
          </cell>
        </row>
        <row r="207">
          <cell r="F207">
            <v>1</v>
          </cell>
          <cell r="G207">
            <v>0</v>
          </cell>
          <cell r="H207">
            <v>1</v>
          </cell>
          <cell r="I207">
            <v>0</v>
          </cell>
          <cell r="J207">
            <v>1</v>
          </cell>
          <cell r="K207">
            <v>-21379</v>
          </cell>
        </row>
        <row r="208">
          <cell r="F208">
            <v>0</v>
          </cell>
          <cell r="G208">
            <v>0</v>
          </cell>
          <cell r="H208">
            <v>0</v>
          </cell>
          <cell r="I208">
            <v>0</v>
          </cell>
          <cell r="J208">
            <v>0</v>
          </cell>
          <cell r="K208">
            <v>-6462</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-394</v>
          </cell>
          <cell r="G213">
            <v>0</v>
          </cell>
          <cell r="H213">
            <v>-394</v>
          </cell>
          <cell r="I213">
            <v>0</v>
          </cell>
          <cell r="J213">
            <v>-394</v>
          </cell>
          <cell r="K213">
            <v>0</v>
          </cell>
        </row>
        <row r="214">
          <cell r="F214">
            <v>0</v>
          </cell>
          <cell r="G214">
            <v>0</v>
          </cell>
          <cell r="H214">
            <v>0</v>
          </cell>
          <cell r="I214">
            <v>0</v>
          </cell>
          <cell r="J214">
            <v>0</v>
          </cell>
          <cell r="K214">
            <v>0</v>
          </cell>
        </row>
        <row r="215">
          <cell r="F215">
            <v>-254</v>
          </cell>
          <cell r="G215">
            <v>0</v>
          </cell>
          <cell r="H215">
            <v>-254</v>
          </cell>
          <cell r="I215">
            <v>0</v>
          </cell>
          <cell r="J215">
            <v>-254</v>
          </cell>
          <cell r="K215">
            <v>0</v>
          </cell>
        </row>
        <row r="216">
          <cell r="F216">
            <v>0</v>
          </cell>
          <cell r="G216">
            <v>0</v>
          </cell>
          <cell r="H216">
            <v>0</v>
          </cell>
          <cell r="I216">
            <v>0</v>
          </cell>
          <cell r="J216">
            <v>0</v>
          </cell>
          <cell r="K216">
            <v>0</v>
          </cell>
        </row>
        <row r="217">
          <cell r="F217">
            <v>0</v>
          </cell>
          <cell r="G217">
            <v>0</v>
          </cell>
          <cell r="H217">
            <v>0</v>
          </cell>
          <cell r="I217">
            <v>0</v>
          </cell>
          <cell r="J217">
            <v>0</v>
          </cell>
          <cell r="K217">
            <v>0</v>
          </cell>
        </row>
        <row r="218">
          <cell r="F218">
            <v>0</v>
          </cell>
          <cell r="G218">
            <v>0</v>
          </cell>
          <cell r="H218">
            <v>0</v>
          </cell>
          <cell r="I218">
            <v>0</v>
          </cell>
          <cell r="J218">
            <v>0</v>
          </cell>
          <cell r="K218">
            <v>0</v>
          </cell>
        </row>
        <row r="219">
          <cell r="F219">
            <v>0</v>
          </cell>
          <cell r="G219">
            <v>0</v>
          </cell>
          <cell r="H219">
            <v>0</v>
          </cell>
          <cell r="I219">
            <v>0</v>
          </cell>
          <cell r="J219">
            <v>0</v>
          </cell>
          <cell r="K219">
            <v>0</v>
          </cell>
        </row>
        <row r="220">
          <cell r="F220">
            <v>-902</v>
          </cell>
          <cell r="G220">
            <v>0</v>
          </cell>
          <cell r="H220">
            <v>-902</v>
          </cell>
          <cell r="I220">
            <v>0</v>
          </cell>
          <cell r="J220">
            <v>-902</v>
          </cell>
          <cell r="K220">
            <v>0</v>
          </cell>
        </row>
        <row r="221">
          <cell r="F221">
            <v>0</v>
          </cell>
          <cell r="G221">
            <v>0</v>
          </cell>
          <cell r="H221">
            <v>0</v>
          </cell>
          <cell r="I221">
            <v>0</v>
          </cell>
          <cell r="J221">
            <v>0</v>
          </cell>
          <cell r="K221">
            <v>0</v>
          </cell>
        </row>
        <row r="222">
          <cell r="F222">
            <v>-602</v>
          </cell>
          <cell r="G222">
            <v>0</v>
          </cell>
          <cell r="H222">
            <v>-602</v>
          </cell>
          <cell r="I222">
            <v>0</v>
          </cell>
          <cell r="J222">
            <v>-602</v>
          </cell>
          <cell r="K222">
            <v>0</v>
          </cell>
        </row>
        <row r="223">
          <cell r="F223">
            <v>0</v>
          </cell>
          <cell r="G223">
            <v>0</v>
          </cell>
          <cell r="H223">
            <v>0</v>
          </cell>
          <cell r="I223">
            <v>0</v>
          </cell>
          <cell r="J223">
            <v>0</v>
          </cell>
          <cell r="K223">
            <v>0</v>
          </cell>
        </row>
        <row r="224">
          <cell r="F224">
            <v>-114</v>
          </cell>
          <cell r="G224">
            <v>0</v>
          </cell>
          <cell r="H224">
            <v>-114</v>
          </cell>
          <cell r="I224">
            <v>0</v>
          </cell>
          <cell r="J224">
            <v>-114</v>
          </cell>
          <cell r="K224">
            <v>0</v>
          </cell>
        </row>
        <row r="225">
          <cell r="F225">
            <v>-375</v>
          </cell>
          <cell r="G225">
            <v>0</v>
          </cell>
          <cell r="H225">
            <v>-375</v>
          </cell>
          <cell r="I225">
            <v>0</v>
          </cell>
          <cell r="J225">
            <v>-375</v>
          </cell>
          <cell r="K225">
            <v>0</v>
          </cell>
        </row>
        <row r="226">
          <cell r="F226">
            <v>-1129</v>
          </cell>
          <cell r="G226">
            <v>0</v>
          </cell>
          <cell r="H226">
            <v>-1129</v>
          </cell>
          <cell r="I226">
            <v>0</v>
          </cell>
          <cell r="J226">
            <v>-1129</v>
          </cell>
          <cell r="K226">
            <v>0</v>
          </cell>
        </row>
        <row r="227">
          <cell r="F227">
            <v>-221</v>
          </cell>
          <cell r="G227">
            <v>0</v>
          </cell>
          <cell r="H227">
            <v>-221</v>
          </cell>
          <cell r="I227">
            <v>0</v>
          </cell>
          <cell r="J227">
            <v>-221</v>
          </cell>
          <cell r="K227">
            <v>0</v>
          </cell>
        </row>
        <row r="228">
          <cell r="F228">
            <v>0</v>
          </cell>
          <cell r="G228">
            <v>0</v>
          </cell>
          <cell r="H228">
            <v>0</v>
          </cell>
          <cell r="I228">
            <v>0</v>
          </cell>
          <cell r="J228">
            <v>0</v>
          </cell>
          <cell r="K228">
            <v>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-59</v>
          </cell>
          <cell r="G231">
            <v>0</v>
          </cell>
          <cell r="H231">
            <v>-59</v>
          </cell>
          <cell r="I231">
            <v>0</v>
          </cell>
          <cell r="J231">
            <v>-59</v>
          </cell>
          <cell r="K231">
            <v>0</v>
          </cell>
        </row>
        <row r="232">
          <cell r="F232">
            <v>-172</v>
          </cell>
          <cell r="G232">
            <v>0</v>
          </cell>
          <cell r="H232">
            <v>-172</v>
          </cell>
          <cell r="I232">
            <v>0</v>
          </cell>
          <cell r="J232">
            <v>-172</v>
          </cell>
          <cell r="K232">
            <v>0</v>
          </cell>
        </row>
        <row r="233">
          <cell r="F233">
            <v>-177</v>
          </cell>
          <cell r="G233">
            <v>0</v>
          </cell>
          <cell r="H233">
            <v>-177</v>
          </cell>
          <cell r="I233">
            <v>0</v>
          </cell>
          <cell r="J233">
            <v>-177</v>
          </cell>
          <cell r="K233">
            <v>0</v>
          </cell>
        </row>
        <row r="234">
          <cell r="F234">
            <v>0</v>
          </cell>
          <cell r="G234">
            <v>0</v>
          </cell>
          <cell r="H234">
            <v>0</v>
          </cell>
          <cell r="I234">
            <v>0</v>
          </cell>
          <cell r="J234">
            <v>0</v>
          </cell>
          <cell r="K234">
            <v>0</v>
          </cell>
        </row>
        <row r="235">
          <cell r="F235">
            <v>0</v>
          </cell>
          <cell r="G235">
            <v>0</v>
          </cell>
          <cell r="H235">
            <v>0</v>
          </cell>
          <cell r="I235">
            <v>0</v>
          </cell>
          <cell r="J235">
            <v>0</v>
          </cell>
          <cell r="K235">
            <v>0</v>
          </cell>
        </row>
        <row r="236">
          <cell r="F236">
            <v>-70</v>
          </cell>
          <cell r="G236">
            <v>0</v>
          </cell>
          <cell r="H236">
            <v>-70</v>
          </cell>
          <cell r="I236">
            <v>0</v>
          </cell>
          <cell r="J236">
            <v>-70</v>
          </cell>
          <cell r="K236">
            <v>0</v>
          </cell>
        </row>
        <row r="237">
          <cell r="F237">
            <v>-6481</v>
          </cell>
          <cell r="G237">
            <v>0</v>
          </cell>
          <cell r="H237">
            <v>-6481</v>
          </cell>
          <cell r="I237">
            <v>0</v>
          </cell>
          <cell r="J237">
            <v>-6481</v>
          </cell>
          <cell r="K237">
            <v>0</v>
          </cell>
        </row>
        <row r="238">
          <cell r="F238">
            <v>-286885</v>
          </cell>
          <cell r="G238">
            <v>0</v>
          </cell>
          <cell r="H238">
            <v>-286885</v>
          </cell>
          <cell r="I238">
            <v>0</v>
          </cell>
          <cell r="J238">
            <v>-286885</v>
          </cell>
          <cell r="K238">
            <v>-175104</v>
          </cell>
        </row>
        <row r="239">
          <cell r="F239">
            <v>0</v>
          </cell>
          <cell r="G239">
            <v>0</v>
          </cell>
          <cell r="H239">
            <v>0</v>
          </cell>
          <cell r="I239">
            <v>0</v>
          </cell>
          <cell r="J239">
            <v>0</v>
          </cell>
          <cell r="K239">
            <v>0</v>
          </cell>
        </row>
        <row r="240">
          <cell r="F240">
            <v>0</v>
          </cell>
          <cell r="G240">
            <v>0</v>
          </cell>
          <cell r="H240">
            <v>0</v>
          </cell>
          <cell r="I240">
            <v>0</v>
          </cell>
          <cell r="J240">
            <v>0</v>
          </cell>
          <cell r="K240">
            <v>0</v>
          </cell>
        </row>
        <row r="241">
          <cell r="F241">
            <v>-653</v>
          </cell>
          <cell r="G241">
            <v>0</v>
          </cell>
          <cell r="H241">
            <v>-653</v>
          </cell>
          <cell r="I241">
            <v>0</v>
          </cell>
          <cell r="J241">
            <v>-653</v>
          </cell>
          <cell r="K241">
            <v>-800</v>
          </cell>
        </row>
        <row r="242">
          <cell r="F242">
            <v>1</v>
          </cell>
          <cell r="G242">
            <v>0</v>
          </cell>
          <cell r="H242">
            <v>1</v>
          </cell>
          <cell r="I242">
            <v>0</v>
          </cell>
          <cell r="J242">
            <v>1</v>
          </cell>
          <cell r="K242">
            <v>-64</v>
          </cell>
        </row>
        <row r="243">
          <cell r="F243">
            <v>-1508</v>
          </cell>
          <cell r="G243">
            <v>0</v>
          </cell>
          <cell r="H243">
            <v>-1508</v>
          </cell>
          <cell r="I243">
            <v>0</v>
          </cell>
          <cell r="J243">
            <v>-1508</v>
          </cell>
          <cell r="K243">
            <v>-4861</v>
          </cell>
        </row>
        <row r="244">
          <cell r="F244">
            <v>364</v>
          </cell>
          <cell r="G244">
            <v>0</v>
          </cell>
          <cell r="H244">
            <v>364</v>
          </cell>
          <cell r="I244">
            <v>0</v>
          </cell>
          <cell r="J244">
            <v>364</v>
          </cell>
          <cell r="K244">
            <v>-3763</v>
          </cell>
        </row>
        <row r="245">
          <cell r="F245">
            <v>-1</v>
          </cell>
          <cell r="G245">
            <v>0</v>
          </cell>
          <cell r="H245">
            <v>-1</v>
          </cell>
          <cell r="I245">
            <v>0</v>
          </cell>
          <cell r="J245">
            <v>-1</v>
          </cell>
          <cell r="K245">
            <v>0</v>
          </cell>
        </row>
        <row r="246">
          <cell r="F246">
            <v>-5150</v>
          </cell>
          <cell r="G246">
            <v>0</v>
          </cell>
          <cell r="H246">
            <v>-5150</v>
          </cell>
          <cell r="I246">
            <v>0</v>
          </cell>
          <cell r="J246">
            <v>-5150</v>
          </cell>
          <cell r="K246">
            <v>-1026</v>
          </cell>
        </row>
        <row r="247">
          <cell r="F247">
            <v>-2358</v>
          </cell>
          <cell r="G247">
            <v>0</v>
          </cell>
          <cell r="H247">
            <v>-2358</v>
          </cell>
          <cell r="I247">
            <v>0</v>
          </cell>
          <cell r="J247">
            <v>-2358</v>
          </cell>
          <cell r="K247">
            <v>0</v>
          </cell>
        </row>
        <row r="248">
          <cell r="F248">
            <v>0</v>
          </cell>
          <cell r="G248">
            <v>0</v>
          </cell>
          <cell r="H248">
            <v>0</v>
          </cell>
          <cell r="I248">
            <v>0</v>
          </cell>
          <cell r="J248">
            <v>0</v>
          </cell>
          <cell r="K248">
            <v>0</v>
          </cell>
        </row>
        <row r="249">
          <cell r="F249">
            <v>-1565</v>
          </cell>
          <cell r="G249">
            <v>0</v>
          </cell>
          <cell r="H249">
            <v>-1565</v>
          </cell>
          <cell r="I249">
            <v>0</v>
          </cell>
          <cell r="J249">
            <v>-1565</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-3044</v>
          </cell>
          <cell r="G253">
            <v>0</v>
          </cell>
          <cell r="H253">
            <v>-3044</v>
          </cell>
          <cell r="I253">
            <v>0</v>
          </cell>
          <cell r="J253">
            <v>-3044</v>
          </cell>
          <cell r="K253">
            <v>-827</v>
          </cell>
        </row>
        <row r="254">
          <cell r="F254">
            <v>-2079</v>
          </cell>
          <cell r="G254">
            <v>0</v>
          </cell>
          <cell r="H254">
            <v>-2079</v>
          </cell>
          <cell r="I254">
            <v>0</v>
          </cell>
          <cell r="J254">
            <v>-2079</v>
          </cell>
          <cell r="K254">
            <v>0</v>
          </cell>
        </row>
        <row r="255">
          <cell r="F255">
            <v>0</v>
          </cell>
          <cell r="G255">
            <v>0</v>
          </cell>
          <cell r="H255">
            <v>0</v>
          </cell>
          <cell r="I255">
            <v>0</v>
          </cell>
          <cell r="J255">
            <v>0</v>
          </cell>
          <cell r="K255">
            <v>0</v>
          </cell>
        </row>
        <row r="256">
          <cell r="F256">
            <v>-459</v>
          </cell>
          <cell r="G256">
            <v>0</v>
          </cell>
          <cell r="H256">
            <v>-459</v>
          </cell>
          <cell r="I256">
            <v>0</v>
          </cell>
          <cell r="J256">
            <v>-459</v>
          </cell>
          <cell r="K256">
            <v>-1600</v>
          </cell>
        </row>
        <row r="257">
          <cell r="F257">
            <v>0</v>
          </cell>
          <cell r="G257">
            <v>0</v>
          </cell>
          <cell r="H257">
            <v>0</v>
          </cell>
          <cell r="I257">
            <v>0</v>
          </cell>
          <cell r="J257">
            <v>0</v>
          </cell>
          <cell r="K257">
            <v>0</v>
          </cell>
        </row>
        <row r="258">
          <cell r="F258">
            <v>1</v>
          </cell>
          <cell r="G258">
            <v>0</v>
          </cell>
          <cell r="H258">
            <v>1</v>
          </cell>
          <cell r="I258">
            <v>0</v>
          </cell>
          <cell r="J258">
            <v>1</v>
          </cell>
          <cell r="K258">
            <v>-3798</v>
          </cell>
        </row>
        <row r="259">
          <cell r="F259">
            <v>-1242</v>
          </cell>
          <cell r="G259">
            <v>0</v>
          </cell>
          <cell r="H259">
            <v>-1242</v>
          </cell>
          <cell r="I259">
            <v>0</v>
          </cell>
          <cell r="J259">
            <v>-1242</v>
          </cell>
          <cell r="K259">
            <v>-7610</v>
          </cell>
        </row>
        <row r="260">
          <cell r="F260">
            <v>-5440</v>
          </cell>
          <cell r="G260">
            <v>0</v>
          </cell>
          <cell r="H260">
            <v>-5440</v>
          </cell>
          <cell r="I260">
            <v>0</v>
          </cell>
          <cell r="J260">
            <v>-5440</v>
          </cell>
          <cell r="K260">
            <v>-800</v>
          </cell>
        </row>
        <row r="261">
          <cell r="F261">
            <v>0</v>
          </cell>
          <cell r="G261">
            <v>0</v>
          </cell>
          <cell r="H261">
            <v>0</v>
          </cell>
          <cell r="I261">
            <v>0</v>
          </cell>
          <cell r="J261">
            <v>0</v>
          </cell>
          <cell r="K261">
            <v>0</v>
          </cell>
        </row>
        <row r="262">
          <cell r="F262">
            <v>-976</v>
          </cell>
          <cell r="G262">
            <v>0</v>
          </cell>
          <cell r="H262">
            <v>-976</v>
          </cell>
          <cell r="I262">
            <v>0</v>
          </cell>
          <cell r="J262">
            <v>-976</v>
          </cell>
          <cell r="K262">
            <v>1</v>
          </cell>
        </row>
        <row r="263">
          <cell r="F263">
            <v>-10654</v>
          </cell>
          <cell r="G263">
            <v>0</v>
          </cell>
          <cell r="H263">
            <v>-10654</v>
          </cell>
          <cell r="I263">
            <v>0</v>
          </cell>
          <cell r="J263">
            <v>-10654</v>
          </cell>
          <cell r="K263">
            <v>-9349</v>
          </cell>
        </row>
        <row r="264">
          <cell r="F264">
            <v>-4533</v>
          </cell>
          <cell r="G264">
            <v>0</v>
          </cell>
          <cell r="H264">
            <v>-4533</v>
          </cell>
          <cell r="I264">
            <v>0</v>
          </cell>
          <cell r="J264">
            <v>-4533</v>
          </cell>
          <cell r="K264">
            <v>-10504</v>
          </cell>
        </row>
        <row r="265">
          <cell r="F265">
            <v>0</v>
          </cell>
          <cell r="G265">
            <v>0</v>
          </cell>
          <cell r="H265">
            <v>0</v>
          </cell>
          <cell r="I265">
            <v>0</v>
          </cell>
          <cell r="J265">
            <v>0</v>
          </cell>
          <cell r="K265">
            <v>-1938</v>
          </cell>
        </row>
        <row r="266">
          <cell r="F266">
            <v>0</v>
          </cell>
          <cell r="G266">
            <v>0</v>
          </cell>
          <cell r="H266">
            <v>0</v>
          </cell>
          <cell r="I266">
            <v>0</v>
          </cell>
          <cell r="J266">
            <v>0</v>
          </cell>
          <cell r="K266">
            <v>0</v>
          </cell>
        </row>
        <row r="267">
          <cell r="F267">
            <v>9227</v>
          </cell>
          <cell r="G267">
            <v>0</v>
          </cell>
          <cell r="H267">
            <v>9227</v>
          </cell>
          <cell r="I267">
            <v>0</v>
          </cell>
          <cell r="J267">
            <v>9227</v>
          </cell>
          <cell r="K267">
            <v>-1444</v>
          </cell>
        </row>
        <row r="268">
          <cell r="F268">
            <v>-330</v>
          </cell>
          <cell r="G268">
            <v>0</v>
          </cell>
          <cell r="H268">
            <v>-330</v>
          </cell>
          <cell r="I268">
            <v>0</v>
          </cell>
          <cell r="J268">
            <v>-330</v>
          </cell>
          <cell r="K268">
            <v>0</v>
          </cell>
        </row>
        <row r="269">
          <cell r="F269">
            <v>0</v>
          </cell>
          <cell r="G269">
            <v>0</v>
          </cell>
          <cell r="H269">
            <v>0</v>
          </cell>
          <cell r="I269">
            <v>0</v>
          </cell>
          <cell r="J269">
            <v>0</v>
          </cell>
          <cell r="K269">
            <v>-2556</v>
          </cell>
        </row>
        <row r="270">
          <cell r="F270">
            <v>-1059</v>
          </cell>
          <cell r="G270">
            <v>0</v>
          </cell>
          <cell r="H270">
            <v>-1059</v>
          </cell>
          <cell r="I270">
            <v>0</v>
          </cell>
          <cell r="J270">
            <v>-1059</v>
          </cell>
          <cell r="K270">
            <v>0</v>
          </cell>
        </row>
        <row r="271">
          <cell r="F271">
            <v>-455</v>
          </cell>
          <cell r="G271">
            <v>0</v>
          </cell>
          <cell r="H271">
            <v>-455</v>
          </cell>
          <cell r="I271">
            <v>0</v>
          </cell>
          <cell r="J271">
            <v>-455</v>
          </cell>
          <cell r="K271">
            <v>-172</v>
          </cell>
        </row>
        <row r="272">
          <cell r="F272">
            <v>-435</v>
          </cell>
          <cell r="G272">
            <v>0</v>
          </cell>
          <cell r="H272">
            <v>-435</v>
          </cell>
          <cell r="I272">
            <v>0</v>
          </cell>
          <cell r="J272">
            <v>-435</v>
          </cell>
          <cell r="K272">
            <v>0</v>
          </cell>
        </row>
        <row r="273">
          <cell r="F273">
            <v>-2</v>
          </cell>
          <cell r="G273">
            <v>0</v>
          </cell>
          <cell r="H273">
            <v>-2</v>
          </cell>
          <cell r="I273">
            <v>0</v>
          </cell>
          <cell r="J273">
            <v>-2</v>
          </cell>
          <cell r="K273">
            <v>-1600</v>
          </cell>
        </row>
        <row r="274">
          <cell r="F274">
            <v>0</v>
          </cell>
          <cell r="G274">
            <v>0</v>
          </cell>
          <cell r="H274">
            <v>0</v>
          </cell>
          <cell r="I274">
            <v>0</v>
          </cell>
          <cell r="J274">
            <v>0</v>
          </cell>
          <cell r="K274">
            <v>0</v>
          </cell>
        </row>
        <row r="275">
          <cell r="F275">
            <v>-239</v>
          </cell>
          <cell r="G275">
            <v>0</v>
          </cell>
          <cell r="H275">
            <v>-239</v>
          </cell>
          <cell r="I275">
            <v>0</v>
          </cell>
          <cell r="J275">
            <v>-239</v>
          </cell>
          <cell r="K275">
            <v>-4193</v>
          </cell>
        </row>
        <row r="276">
          <cell r="F276">
            <v>0</v>
          </cell>
          <cell r="G276">
            <v>0</v>
          </cell>
          <cell r="H276">
            <v>0</v>
          </cell>
          <cell r="I276">
            <v>0</v>
          </cell>
          <cell r="J276">
            <v>0</v>
          </cell>
          <cell r="K276">
            <v>0</v>
          </cell>
        </row>
        <row r="277">
          <cell r="F277">
            <v>-3</v>
          </cell>
          <cell r="G277">
            <v>0</v>
          </cell>
          <cell r="H277">
            <v>-3</v>
          </cell>
          <cell r="I277">
            <v>0</v>
          </cell>
          <cell r="J277">
            <v>-3</v>
          </cell>
          <cell r="K277">
            <v>-795</v>
          </cell>
        </row>
        <row r="278">
          <cell r="F278">
            <v>-1006</v>
          </cell>
          <cell r="G278">
            <v>0</v>
          </cell>
          <cell r="H278">
            <v>-1006</v>
          </cell>
          <cell r="I278">
            <v>0</v>
          </cell>
          <cell r="J278">
            <v>-1006</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-800</v>
          </cell>
        </row>
        <row r="281">
          <cell r="F281">
            <v>0</v>
          </cell>
          <cell r="G281">
            <v>0</v>
          </cell>
          <cell r="H281">
            <v>0</v>
          </cell>
          <cell r="I281">
            <v>0</v>
          </cell>
          <cell r="J281">
            <v>0</v>
          </cell>
          <cell r="K281">
            <v>0</v>
          </cell>
        </row>
        <row r="282">
          <cell r="F282">
            <v>-1999</v>
          </cell>
          <cell r="G282">
            <v>0</v>
          </cell>
          <cell r="H282">
            <v>-1999</v>
          </cell>
          <cell r="I282">
            <v>0</v>
          </cell>
          <cell r="J282">
            <v>-1999</v>
          </cell>
          <cell r="K282">
            <v>-1600</v>
          </cell>
        </row>
        <row r="283">
          <cell r="F283">
            <v>-1</v>
          </cell>
          <cell r="G283">
            <v>0</v>
          </cell>
          <cell r="H283">
            <v>-1</v>
          </cell>
          <cell r="I283">
            <v>0</v>
          </cell>
          <cell r="J283">
            <v>-1</v>
          </cell>
          <cell r="K283">
            <v>-49</v>
          </cell>
        </row>
        <row r="284">
          <cell r="F284">
            <v>0</v>
          </cell>
          <cell r="G284">
            <v>0</v>
          </cell>
          <cell r="H284">
            <v>0</v>
          </cell>
          <cell r="I284">
            <v>0</v>
          </cell>
          <cell r="J284">
            <v>0</v>
          </cell>
          <cell r="K284">
            <v>0</v>
          </cell>
        </row>
        <row r="285">
          <cell r="F285">
            <v>0</v>
          </cell>
          <cell r="G285">
            <v>0</v>
          </cell>
          <cell r="H285">
            <v>0</v>
          </cell>
          <cell r="I285">
            <v>0</v>
          </cell>
          <cell r="J285">
            <v>0</v>
          </cell>
          <cell r="K285">
            <v>0</v>
          </cell>
        </row>
        <row r="286">
          <cell r="F286">
            <v>-281</v>
          </cell>
          <cell r="G286">
            <v>0</v>
          </cell>
          <cell r="H286">
            <v>-281</v>
          </cell>
          <cell r="I286">
            <v>0</v>
          </cell>
          <cell r="J286">
            <v>-281</v>
          </cell>
          <cell r="K286">
            <v>0</v>
          </cell>
        </row>
        <row r="287">
          <cell r="F287">
            <v>-210</v>
          </cell>
          <cell r="G287">
            <v>0</v>
          </cell>
          <cell r="H287">
            <v>-210</v>
          </cell>
          <cell r="I287">
            <v>0</v>
          </cell>
          <cell r="J287">
            <v>-210</v>
          </cell>
          <cell r="K287">
            <v>-453827</v>
          </cell>
        </row>
        <row r="288">
          <cell r="F288">
            <v>-21827</v>
          </cell>
          <cell r="G288">
            <v>0</v>
          </cell>
          <cell r="H288">
            <v>-21827</v>
          </cell>
          <cell r="I288">
            <v>0</v>
          </cell>
          <cell r="J288">
            <v>-21827</v>
          </cell>
          <cell r="K288">
            <v>-28129</v>
          </cell>
        </row>
        <row r="289">
          <cell r="F289">
            <v>-85</v>
          </cell>
          <cell r="G289">
            <v>0</v>
          </cell>
          <cell r="H289">
            <v>-85</v>
          </cell>
          <cell r="I289">
            <v>0</v>
          </cell>
          <cell r="J289">
            <v>-85</v>
          </cell>
          <cell r="K289">
            <v>0</v>
          </cell>
        </row>
        <row r="290">
          <cell r="F290">
            <v>-1168163</v>
          </cell>
          <cell r="G290">
            <v>0</v>
          </cell>
          <cell r="H290">
            <v>-1168163</v>
          </cell>
          <cell r="I290">
            <v>0</v>
          </cell>
          <cell r="J290">
            <v>-1168163</v>
          </cell>
          <cell r="K290">
            <v>-1500091</v>
          </cell>
        </row>
        <row r="292">
          <cell r="F292">
            <v>-6642857</v>
          </cell>
          <cell r="G292">
            <v>0</v>
          </cell>
          <cell r="H292">
            <v>-6642857</v>
          </cell>
          <cell r="I292">
            <v>0</v>
          </cell>
          <cell r="J292">
            <v>-6642857</v>
          </cell>
          <cell r="K292">
            <v>-7600157</v>
          </cell>
        </row>
        <row r="293">
          <cell r="F293">
            <v>-6642857</v>
          </cell>
          <cell r="G293">
            <v>0</v>
          </cell>
          <cell r="H293">
            <v>-6642857</v>
          </cell>
          <cell r="I293">
            <v>0</v>
          </cell>
          <cell r="J293">
            <v>-6642857</v>
          </cell>
          <cell r="K293">
            <v>-7600157</v>
          </cell>
        </row>
        <row r="295">
          <cell r="F295">
            <v>0</v>
          </cell>
          <cell r="G295">
            <v>0</v>
          </cell>
          <cell r="H295">
            <v>0</v>
          </cell>
          <cell r="I295">
            <v>0</v>
          </cell>
          <cell r="J295">
            <v>0</v>
          </cell>
          <cell r="K295">
            <v>0</v>
          </cell>
        </row>
        <row r="297">
          <cell r="F297">
            <v>0</v>
          </cell>
          <cell r="G297">
            <v>0</v>
          </cell>
          <cell r="H297">
            <v>0</v>
          </cell>
          <cell r="I297">
            <v>0</v>
          </cell>
          <cell r="J297">
            <v>0</v>
          </cell>
          <cell r="K297">
            <v>0</v>
          </cell>
        </row>
        <row r="298">
          <cell r="F298">
            <v>0</v>
          </cell>
          <cell r="G298">
            <v>0</v>
          </cell>
          <cell r="H298">
            <v>0</v>
          </cell>
          <cell r="I298">
            <v>0</v>
          </cell>
          <cell r="J298">
            <v>0</v>
          </cell>
          <cell r="K298">
            <v>0</v>
          </cell>
        </row>
        <row r="300">
          <cell r="F300">
            <v>-1628181</v>
          </cell>
          <cell r="G300">
            <v>0</v>
          </cell>
          <cell r="H300">
            <v>-1628181</v>
          </cell>
          <cell r="I300">
            <v>0</v>
          </cell>
          <cell r="J300">
            <v>-1628181</v>
          </cell>
          <cell r="K300">
            <v>34524462</v>
          </cell>
        </row>
        <row r="301">
          <cell r="F301">
            <v>2300417</v>
          </cell>
          <cell r="G301">
            <v>0</v>
          </cell>
          <cell r="H301">
            <v>2300417</v>
          </cell>
          <cell r="I301">
            <v>0</v>
          </cell>
          <cell r="J301">
            <v>2300417</v>
          </cell>
          <cell r="K301">
            <v>-35196698</v>
          </cell>
        </row>
        <row r="302">
          <cell r="F302">
            <v>672236</v>
          </cell>
          <cell r="G302">
            <v>0</v>
          </cell>
          <cell r="H302">
            <v>672236</v>
          </cell>
          <cell r="I302">
            <v>0</v>
          </cell>
          <cell r="J302">
            <v>672236</v>
          </cell>
          <cell r="K302">
            <v>-672236</v>
          </cell>
        </row>
        <row r="304">
          <cell r="F304">
            <v>28253015</v>
          </cell>
          <cell r="G304">
            <v>0</v>
          </cell>
          <cell r="H304">
            <v>28253015</v>
          </cell>
          <cell r="I304">
            <v>0</v>
          </cell>
          <cell r="J304">
            <v>28253015</v>
          </cell>
          <cell r="K304">
            <v>852146754</v>
          </cell>
        </row>
        <row r="305">
          <cell r="F305">
            <v>28253015</v>
          </cell>
          <cell r="G305">
            <v>0</v>
          </cell>
          <cell r="H305">
            <v>28253015</v>
          </cell>
          <cell r="I305">
            <v>0</v>
          </cell>
          <cell r="J305">
            <v>28253015</v>
          </cell>
          <cell r="K305">
            <v>852146754</v>
          </cell>
        </row>
        <row r="307">
          <cell r="F307">
            <v>-21406</v>
          </cell>
          <cell r="G307">
            <v>0</v>
          </cell>
          <cell r="H307">
            <v>-21406</v>
          </cell>
          <cell r="I307">
            <v>0</v>
          </cell>
          <cell r="J307">
            <v>-21406</v>
          </cell>
          <cell r="K307">
            <v>-3001806679</v>
          </cell>
        </row>
        <row r="308">
          <cell r="F308">
            <v>-28253015</v>
          </cell>
          <cell r="G308">
            <v>0</v>
          </cell>
          <cell r="H308">
            <v>-28253015</v>
          </cell>
          <cell r="I308">
            <v>0</v>
          </cell>
          <cell r="J308">
            <v>-28253015</v>
          </cell>
          <cell r="K308">
            <v>0</v>
          </cell>
        </row>
        <row r="309">
          <cell r="F309">
            <v>3975988</v>
          </cell>
          <cell r="G309">
            <v>0</v>
          </cell>
          <cell r="H309">
            <v>3975988</v>
          </cell>
          <cell r="I309">
            <v>0</v>
          </cell>
          <cell r="J309">
            <v>3975988</v>
          </cell>
          <cell r="K309">
            <v>609319</v>
          </cell>
        </row>
        <row r="310">
          <cell r="F310">
            <v>308492223</v>
          </cell>
          <cell r="G310">
            <v>0</v>
          </cell>
          <cell r="H310">
            <v>308492223</v>
          </cell>
          <cell r="I310">
            <v>0</v>
          </cell>
          <cell r="J310">
            <v>308492223</v>
          </cell>
          <cell r="K310">
            <v>1875785161</v>
          </cell>
        </row>
        <row r="311">
          <cell r="F311">
            <v>27875</v>
          </cell>
          <cell r="G311">
            <v>0</v>
          </cell>
          <cell r="H311">
            <v>27875</v>
          </cell>
          <cell r="I311">
            <v>0</v>
          </cell>
          <cell r="J311">
            <v>27875</v>
          </cell>
          <cell r="K311">
            <v>5409226</v>
          </cell>
        </row>
        <row r="312">
          <cell r="F312">
            <v>33384</v>
          </cell>
          <cell r="G312">
            <v>0</v>
          </cell>
          <cell r="H312">
            <v>33384</v>
          </cell>
          <cell r="I312">
            <v>0</v>
          </cell>
          <cell r="J312">
            <v>33384</v>
          </cell>
          <cell r="K312">
            <v>5444</v>
          </cell>
        </row>
        <row r="313">
          <cell r="F313">
            <v>-3001806679</v>
          </cell>
          <cell r="G313">
            <v>0</v>
          </cell>
          <cell r="H313">
            <v>-3001806679</v>
          </cell>
          <cell r="I313">
            <v>0</v>
          </cell>
          <cell r="J313">
            <v>-3001806679</v>
          </cell>
          <cell r="K313">
            <v>0</v>
          </cell>
        </row>
        <row r="314">
          <cell r="F314">
            <v>609319</v>
          </cell>
          <cell r="G314">
            <v>0</v>
          </cell>
          <cell r="H314">
            <v>609319</v>
          </cell>
          <cell r="I314">
            <v>0</v>
          </cell>
          <cell r="J314">
            <v>609319</v>
          </cell>
          <cell r="K314">
            <v>0</v>
          </cell>
        </row>
        <row r="315">
          <cell r="F315">
            <v>1875785161</v>
          </cell>
          <cell r="G315">
            <v>0</v>
          </cell>
          <cell r="H315">
            <v>1875785161</v>
          </cell>
          <cell r="I315">
            <v>0</v>
          </cell>
          <cell r="J315">
            <v>1875785161</v>
          </cell>
          <cell r="K315">
            <v>0</v>
          </cell>
        </row>
        <row r="316">
          <cell r="F316">
            <v>92628636</v>
          </cell>
          <cell r="G316">
            <v>0</v>
          </cell>
          <cell r="H316">
            <v>92628636</v>
          </cell>
          <cell r="I316">
            <v>0</v>
          </cell>
          <cell r="J316">
            <v>92628636</v>
          </cell>
          <cell r="K316">
            <v>0</v>
          </cell>
        </row>
        <row r="317">
          <cell r="F317">
            <v>-225425412</v>
          </cell>
          <cell r="G317">
            <v>0</v>
          </cell>
          <cell r="H317">
            <v>-225425412</v>
          </cell>
          <cell r="I317">
            <v>0</v>
          </cell>
          <cell r="J317">
            <v>-225425412</v>
          </cell>
          <cell r="K317">
            <v>0</v>
          </cell>
        </row>
        <row r="318">
          <cell r="F318">
            <v>645224315</v>
          </cell>
          <cell r="G318">
            <v>0</v>
          </cell>
          <cell r="H318">
            <v>645224315</v>
          </cell>
          <cell r="I318">
            <v>0</v>
          </cell>
          <cell r="J318">
            <v>645224315</v>
          </cell>
          <cell r="K318">
            <v>0</v>
          </cell>
        </row>
        <row r="319">
          <cell r="F319">
            <v>-672236</v>
          </cell>
          <cell r="G319">
            <v>0</v>
          </cell>
          <cell r="H319">
            <v>-672236</v>
          </cell>
          <cell r="I319">
            <v>0</v>
          </cell>
          <cell r="J319">
            <v>-672236</v>
          </cell>
          <cell r="K319">
            <v>0</v>
          </cell>
        </row>
        <row r="320">
          <cell r="F320">
            <v>5409226</v>
          </cell>
          <cell r="G320">
            <v>0</v>
          </cell>
          <cell r="H320">
            <v>5409226</v>
          </cell>
          <cell r="I320">
            <v>0</v>
          </cell>
          <cell r="J320">
            <v>5409226</v>
          </cell>
          <cell r="K320">
            <v>0</v>
          </cell>
        </row>
        <row r="321">
          <cell r="F321">
            <v>5444</v>
          </cell>
          <cell r="G321">
            <v>0</v>
          </cell>
          <cell r="H321">
            <v>5444</v>
          </cell>
          <cell r="I321">
            <v>0</v>
          </cell>
          <cell r="J321">
            <v>5444</v>
          </cell>
          <cell r="K321">
            <v>0</v>
          </cell>
        </row>
        <row r="322">
          <cell r="F322">
            <v>-323987177</v>
          </cell>
          <cell r="G322">
            <v>0</v>
          </cell>
          <cell r="H322">
            <v>-323987177</v>
          </cell>
          <cell r="I322">
            <v>0</v>
          </cell>
          <cell r="J322">
            <v>-323987177</v>
          </cell>
          <cell r="K322">
            <v>-1119997529</v>
          </cell>
        </row>
        <row r="324">
          <cell r="F324">
            <v>0</v>
          </cell>
          <cell r="G324">
            <v>0</v>
          </cell>
          <cell r="H324">
            <v>0</v>
          </cell>
          <cell r="I324">
            <v>0</v>
          </cell>
          <cell r="J324">
            <v>0</v>
          </cell>
          <cell r="K324">
            <v>180000000</v>
          </cell>
        </row>
        <row r="325">
          <cell r="F325">
            <v>145</v>
          </cell>
          <cell r="G325">
            <v>0</v>
          </cell>
          <cell r="H325">
            <v>145</v>
          </cell>
          <cell r="I325">
            <v>0</v>
          </cell>
          <cell r="J325">
            <v>145</v>
          </cell>
          <cell r="K325">
            <v>181748</v>
          </cell>
        </row>
        <row r="326">
          <cell r="F326">
            <v>-240989</v>
          </cell>
          <cell r="G326">
            <v>0</v>
          </cell>
          <cell r="H326">
            <v>-240989</v>
          </cell>
          <cell r="I326">
            <v>0</v>
          </cell>
          <cell r="J326">
            <v>-240989</v>
          </cell>
          <cell r="K326">
            <v>-103521</v>
          </cell>
        </row>
        <row r="327">
          <cell r="F327">
            <v>-12075444</v>
          </cell>
          <cell r="G327">
            <v>0</v>
          </cell>
          <cell r="H327">
            <v>-12075444</v>
          </cell>
          <cell r="I327">
            <v>0</v>
          </cell>
          <cell r="J327">
            <v>-12075444</v>
          </cell>
          <cell r="K327">
            <v>-224902785</v>
          </cell>
        </row>
        <row r="328">
          <cell r="F328">
            <v>-2754</v>
          </cell>
          <cell r="G328">
            <v>0</v>
          </cell>
          <cell r="H328">
            <v>-2754</v>
          </cell>
          <cell r="I328">
            <v>0</v>
          </cell>
          <cell r="J328">
            <v>-2754</v>
          </cell>
          <cell r="K328">
            <v>-600117</v>
          </cell>
        </row>
        <row r="329">
          <cell r="F329">
            <v>-2571</v>
          </cell>
          <cell r="G329">
            <v>0</v>
          </cell>
          <cell r="H329">
            <v>-2571</v>
          </cell>
          <cell r="I329">
            <v>0</v>
          </cell>
          <cell r="J329">
            <v>-2571</v>
          </cell>
          <cell r="K329">
            <v>-737</v>
          </cell>
        </row>
        <row r="330">
          <cell r="F330">
            <v>-12321613</v>
          </cell>
          <cell r="G330">
            <v>0</v>
          </cell>
          <cell r="H330">
            <v>-12321613</v>
          </cell>
          <cell r="I330">
            <v>0</v>
          </cell>
          <cell r="J330">
            <v>-12321613</v>
          </cell>
          <cell r="K330">
            <v>-45425412</v>
          </cell>
        </row>
        <row r="332">
          <cell r="F332">
            <v>0</v>
          </cell>
          <cell r="G332">
            <v>0</v>
          </cell>
          <cell r="H332">
            <v>0</v>
          </cell>
          <cell r="I332">
            <v>0</v>
          </cell>
          <cell r="J332">
            <v>0</v>
          </cell>
          <cell r="K332">
            <v>-837000000</v>
          </cell>
        </row>
        <row r="333">
          <cell r="F333">
            <v>-4386</v>
          </cell>
          <cell r="G333">
            <v>0</v>
          </cell>
          <cell r="H333">
            <v>-4386</v>
          </cell>
          <cell r="I333">
            <v>0</v>
          </cell>
          <cell r="J333">
            <v>-4386</v>
          </cell>
          <cell r="K333">
            <v>-624088</v>
          </cell>
        </row>
        <row r="334">
          <cell r="F334">
            <v>773545</v>
          </cell>
          <cell r="G334">
            <v>0</v>
          </cell>
          <cell r="H334">
            <v>773545</v>
          </cell>
          <cell r="I334">
            <v>0</v>
          </cell>
          <cell r="J334">
            <v>773545</v>
          </cell>
          <cell r="K334">
            <v>210181</v>
          </cell>
        </row>
        <row r="335">
          <cell r="F335">
            <v>61879776</v>
          </cell>
          <cell r="G335">
            <v>0</v>
          </cell>
          <cell r="H335">
            <v>61879776</v>
          </cell>
          <cell r="I335">
            <v>0</v>
          </cell>
          <cell r="J335">
            <v>61879776</v>
          </cell>
          <cell r="K335">
            <v>643731029</v>
          </cell>
        </row>
        <row r="336">
          <cell r="F336">
            <v>-5827823</v>
          </cell>
          <cell r="G336">
            <v>0</v>
          </cell>
          <cell r="H336">
            <v>-5827823</v>
          </cell>
          <cell r="I336">
            <v>0</v>
          </cell>
          <cell r="J336">
            <v>-5827823</v>
          </cell>
          <cell r="K336">
            <v>0</v>
          </cell>
        </row>
        <row r="337">
          <cell r="F337">
            <v>5221</v>
          </cell>
          <cell r="G337">
            <v>0</v>
          </cell>
          <cell r="H337">
            <v>5221</v>
          </cell>
          <cell r="I337">
            <v>0</v>
          </cell>
          <cell r="J337">
            <v>5221</v>
          </cell>
          <cell r="K337">
            <v>1905368</v>
          </cell>
        </row>
        <row r="338">
          <cell r="F338">
            <v>6283</v>
          </cell>
          <cell r="G338">
            <v>0</v>
          </cell>
          <cell r="H338">
            <v>6283</v>
          </cell>
          <cell r="I338">
            <v>0</v>
          </cell>
          <cell r="J338">
            <v>6283</v>
          </cell>
          <cell r="K338">
            <v>1825</v>
          </cell>
        </row>
        <row r="339">
          <cell r="F339">
            <v>56832616</v>
          </cell>
          <cell r="G339">
            <v>0</v>
          </cell>
          <cell r="H339">
            <v>56832616</v>
          </cell>
          <cell r="I339">
            <v>0</v>
          </cell>
          <cell r="J339">
            <v>56832616</v>
          </cell>
          <cell r="K339">
            <v>-191775685</v>
          </cell>
        </row>
        <row r="341">
          <cell r="F341">
            <v>1123478</v>
          </cell>
          <cell r="G341">
            <v>0</v>
          </cell>
          <cell r="H341">
            <v>1123478</v>
          </cell>
          <cell r="I341">
            <v>0</v>
          </cell>
          <cell r="J341">
            <v>1123478</v>
          </cell>
          <cell r="K341">
            <v>10352410</v>
          </cell>
        </row>
        <row r="342">
          <cell r="F342">
            <v>-51862818</v>
          </cell>
          <cell r="G342">
            <v>0</v>
          </cell>
          <cell r="H342">
            <v>-51862818</v>
          </cell>
          <cell r="I342">
            <v>0</v>
          </cell>
          <cell r="J342">
            <v>-51862818</v>
          </cell>
          <cell r="K342">
            <v>42731019</v>
          </cell>
        </row>
        <row r="343">
          <cell r="F343">
            <v>0</v>
          </cell>
          <cell r="G343">
            <v>0</v>
          </cell>
          <cell r="H343">
            <v>0</v>
          </cell>
          <cell r="I343">
            <v>0</v>
          </cell>
          <cell r="J343">
            <v>0</v>
          </cell>
          <cell r="K343">
            <v>0</v>
          </cell>
        </row>
        <row r="344">
          <cell r="F344">
            <v>0</v>
          </cell>
          <cell r="G344">
            <v>0</v>
          </cell>
          <cell r="H344">
            <v>0</v>
          </cell>
          <cell r="I344">
            <v>0</v>
          </cell>
          <cell r="J344">
            <v>0</v>
          </cell>
          <cell r="K344">
            <v>993036</v>
          </cell>
        </row>
        <row r="345">
          <cell r="F345">
            <v>0</v>
          </cell>
          <cell r="G345">
            <v>0</v>
          </cell>
          <cell r="H345">
            <v>0</v>
          </cell>
          <cell r="I345">
            <v>0</v>
          </cell>
          <cell r="J345">
            <v>0</v>
          </cell>
          <cell r="K345">
            <v>0</v>
          </cell>
        </row>
        <row r="346">
          <cell r="F346">
            <v>5120</v>
          </cell>
          <cell r="G346">
            <v>0</v>
          </cell>
          <cell r="H346">
            <v>5120</v>
          </cell>
          <cell r="I346">
            <v>0</v>
          </cell>
          <cell r="J346">
            <v>5120</v>
          </cell>
          <cell r="K346">
            <v>926997</v>
          </cell>
        </row>
        <row r="347">
          <cell r="F347">
            <v>23163426</v>
          </cell>
          <cell r="G347">
            <v>0</v>
          </cell>
          <cell r="H347">
            <v>23163426</v>
          </cell>
          <cell r="I347">
            <v>0</v>
          </cell>
          <cell r="J347">
            <v>23163426</v>
          </cell>
          <cell r="K347">
            <v>-165101134</v>
          </cell>
        </row>
        <row r="348">
          <cell r="F348">
            <v>0</v>
          </cell>
          <cell r="G348">
            <v>0</v>
          </cell>
          <cell r="H348">
            <v>0</v>
          </cell>
          <cell r="I348">
            <v>0</v>
          </cell>
          <cell r="J348">
            <v>0</v>
          </cell>
          <cell r="K348">
            <v>-336916</v>
          </cell>
        </row>
        <row r="349">
          <cell r="F349">
            <v>-2300417</v>
          </cell>
          <cell r="G349">
            <v>0</v>
          </cell>
          <cell r="H349">
            <v>-2300417</v>
          </cell>
          <cell r="I349">
            <v>0</v>
          </cell>
          <cell r="J349">
            <v>-2300417</v>
          </cell>
          <cell r="K349">
            <v>-62186751</v>
          </cell>
        </row>
        <row r="350">
          <cell r="F350">
            <v>-29871211</v>
          </cell>
          <cell r="G350">
            <v>0</v>
          </cell>
          <cell r="H350">
            <v>-29871211</v>
          </cell>
          <cell r="I350">
            <v>0</v>
          </cell>
          <cell r="J350">
            <v>-29871211</v>
          </cell>
          <cell r="K350">
            <v>-172621339</v>
          </cell>
        </row>
        <row r="352">
          <cell r="F352">
            <v>0</v>
          </cell>
          <cell r="G352">
            <v>0</v>
          </cell>
          <cell r="H352">
            <v>0</v>
          </cell>
          <cell r="I352">
            <v>0</v>
          </cell>
          <cell r="J352">
            <v>0</v>
          </cell>
          <cell r="K352">
            <v>0</v>
          </cell>
        </row>
        <row r="354">
          <cell r="F354">
            <v>0</v>
          </cell>
          <cell r="G354">
            <v>0</v>
          </cell>
          <cell r="H354">
            <v>0</v>
          </cell>
          <cell r="I354">
            <v>0</v>
          </cell>
          <cell r="J354">
            <v>0</v>
          </cell>
          <cell r="K354">
            <v>0</v>
          </cell>
        </row>
        <row r="355">
          <cell r="F355">
            <v>0</v>
          </cell>
          <cell r="G355">
            <v>0</v>
          </cell>
          <cell r="H355">
            <v>0</v>
          </cell>
          <cell r="I355">
            <v>0</v>
          </cell>
          <cell r="J355">
            <v>0</v>
          </cell>
          <cell r="K355">
            <v>0</v>
          </cell>
        </row>
        <row r="357">
          <cell r="F357">
            <v>0</v>
          </cell>
          <cell r="G357">
            <v>0</v>
          </cell>
          <cell r="H357">
            <v>0</v>
          </cell>
          <cell r="I357">
            <v>0</v>
          </cell>
          <cell r="J357">
            <v>0</v>
          </cell>
          <cell r="K357">
            <v>-997260</v>
          </cell>
        </row>
        <row r="358">
          <cell r="F358">
            <v>-4663055</v>
          </cell>
          <cell r="G358">
            <v>0</v>
          </cell>
          <cell r="H358">
            <v>-4663055</v>
          </cell>
          <cell r="I358">
            <v>0</v>
          </cell>
          <cell r="J358">
            <v>-4663055</v>
          </cell>
          <cell r="K358">
            <v>-53486997</v>
          </cell>
        </row>
        <row r="359">
          <cell r="F359">
            <v>0</v>
          </cell>
          <cell r="G359">
            <v>0</v>
          </cell>
          <cell r="H359">
            <v>0</v>
          </cell>
          <cell r="I359">
            <v>0</v>
          </cell>
          <cell r="J359">
            <v>0</v>
          </cell>
          <cell r="K359">
            <v>-52333</v>
          </cell>
        </row>
        <row r="360">
          <cell r="F360">
            <v>-4663055</v>
          </cell>
          <cell r="G360">
            <v>0</v>
          </cell>
          <cell r="H360">
            <v>-4663055</v>
          </cell>
          <cell r="I360">
            <v>0</v>
          </cell>
          <cell r="J360">
            <v>-4663055</v>
          </cell>
          <cell r="K360">
            <v>-54536590</v>
          </cell>
        </row>
        <row r="362">
          <cell r="F362">
            <v>0</v>
          </cell>
          <cell r="G362">
            <v>0</v>
          </cell>
          <cell r="H362">
            <v>0</v>
          </cell>
          <cell r="I362">
            <v>0</v>
          </cell>
          <cell r="J362">
            <v>0</v>
          </cell>
          <cell r="K362">
            <v>-615547</v>
          </cell>
        </row>
        <row r="363">
          <cell r="F363">
            <v>0</v>
          </cell>
          <cell r="G363">
            <v>0</v>
          </cell>
          <cell r="H363">
            <v>0</v>
          </cell>
          <cell r="I363">
            <v>0</v>
          </cell>
          <cell r="J363">
            <v>0</v>
          </cell>
          <cell r="K363">
            <v>-615547</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8">
          <cell r="F368">
            <v>0</v>
          </cell>
          <cell r="G368">
            <v>0</v>
          </cell>
          <cell r="H368">
            <v>0</v>
          </cell>
          <cell r="I368">
            <v>0</v>
          </cell>
          <cell r="J368">
            <v>0</v>
          </cell>
          <cell r="K368">
            <v>-4182803</v>
          </cell>
        </row>
        <row r="369">
          <cell r="F369">
            <v>-29447500</v>
          </cell>
          <cell r="G369">
            <v>0</v>
          </cell>
          <cell r="H369">
            <v>-29447500</v>
          </cell>
          <cell r="I369">
            <v>0</v>
          </cell>
          <cell r="J369">
            <v>-29447500</v>
          </cell>
          <cell r="K369">
            <v>-78684200</v>
          </cell>
        </row>
        <row r="370">
          <cell r="F370">
            <v>-33</v>
          </cell>
          <cell r="G370">
            <v>0</v>
          </cell>
          <cell r="H370">
            <v>-33</v>
          </cell>
          <cell r="I370">
            <v>0</v>
          </cell>
          <cell r="J370">
            <v>-33</v>
          </cell>
          <cell r="K370">
            <v>-78</v>
          </cell>
        </row>
        <row r="371">
          <cell r="F371">
            <v>-29447533</v>
          </cell>
          <cell r="G371">
            <v>0</v>
          </cell>
          <cell r="H371">
            <v>-29447533</v>
          </cell>
          <cell r="I371">
            <v>0</v>
          </cell>
          <cell r="J371">
            <v>-29447533</v>
          </cell>
          <cell r="K371">
            <v>-82867081</v>
          </cell>
        </row>
        <row r="373">
          <cell r="F373">
            <v>-229</v>
          </cell>
          <cell r="G373">
            <v>0</v>
          </cell>
          <cell r="H373">
            <v>-229</v>
          </cell>
          <cell r="I373">
            <v>0</v>
          </cell>
          <cell r="J373">
            <v>-229</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-1624283</v>
          </cell>
          <cell r="G379">
            <v>0</v>
          </cell>
          <cell r="H379">
            <v>-1624283</v>
          </cell>
          <cell r="I379">
            <v>0</v>
          </cell>
          <cell r="J379">
            <v>-1624283</v>
          </cell>
          <cell r="K379">
            <v>-5242291</v>
          </cell>
        </row>
        <row r="380">
          <cell r="F380">
            <v>0</v>
          </cell>
          <cell r="G380">
            <v>0</v>
          </cell>
          <cell r="H380">
            <v>0</v>
          </cell>
          <cell r="I380">
            <v>0</v>
          </cell>
          <cell r="J380">
            <v>0</v>
          </cell>
          <cell r="K380">
            <v>-1123</v>
          </cell>
        </row>
        <row r="381">
          <cell r="F381">
            <v>-1393533</v>
          </cell>
          <cell r="G381">
            <v>0</v>
          </cell>
          <cell r="H381">
            <v>-1393533</v>
          </cell>
          <cell r="I381">
            <v>0</v>
          </cell>
          <cell r="J381">
            <v>-1393533</v>
          </cell>
          <cell r="K381">
            <v>-2900297</v>
          </cell>
        </row>
        <row r="382">
          <cell r="F382">
            <v>-289</v>
          </cell>
          <cell r="G382">
            <v>0</v>
          </cell>
          <cell r="H382">
            <v>-289</v>
          </cell>
          <cell r="I382">
            <v>0</v>
          </cell>
          <cell r="J382">
            <v>-289</v>
          </cell>
          <cell r="K382">
            <v>-482</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-5258065</v>
          </cell>
          <cell r="G385">
            <v>0</v>
          </cell>
          <cell r="H385">
            <v>-5258065</v>
          </cell>
          <cell r="I385">
            <v>0</v>
          </cell>
          <cell r="J385">
            <v>-5258065</v>
          </cell>
          <cell r="K385">
            <v>0</v>
          </cell>
        </row>
        <row r="386">
          <cell r="F386">
            <v>0</v>
          </cell>
          <cell r="G386">
            <v>0</v>
          </cell>
          <cell r="H386">
            <v>0</v>
          </cell>
          <cell r="I386">
            <v>0</v>
          </cell>
          <cell r="J386">
            <v>0</v>
          </cell>
          <cell r="K386">
            <v>0</v>
          </cell>
        </row>
        <row r="387">
          <cell r="F387">
            <v>-8276399</v>
          </cell>
          <cell r="G387">
            <v>0</v>
          </cell>
          <cell r="H387">
            <v>-8276399</v>
          </cell>
          <cell r="I387">
            <v>0</v>
          </cell>
          <cell r="J387">
            <v>-8276399</v>
          </cell>
          <cell r="K387">
            <v>-8144193</v>
          </cell>
        </row>
        <row r="389">
          <cell r="F389">
            <v>21411963</v>
          </cell>
          <cell r="G389">
            <v>0</v>
          </cell>
          <cell r="H389">
            <v>21411963</v>
          </cell>
          <cell r="I389">
            <v>0</v>
          </cell>
          <cell r="J389">
            <v>21411963</v>
          </cell>
          <cell r="K389">
            <v>-237637775</v>
          </cell>
        </row>
        <row r="390">
          <cell r="F390">
            <v>2361</v>
          </cell>
          <cell r="G390">
            <v>0</v>
          </cell>
          <cell r="H390">
            <v>2361</v>
          </cell>
          <cell r="I390">
            <v>0</v>
          </cell>
          <cell r="J390">
            <v>2361</v>
          </cell>
          <cell r="K390">
            <v>-266629</v>
          </cell>
        </row>
        <row r="391">
          <cell r="F391">
            <v>0</v>
          </cell>
          <cell r="G391">
            <v>0</v>
          </cell>
          <cell r="H391">
            <v>0</v>
          </cell>
          <cell r="I391">
            <v>0</v>
          </cell>
          <cell r="J391">
            <v>0</v>
          </cell>
          <cell r="K391">
            <v>-336916</v>
          </cell>
        </row>
        <row r="392">
          <cell r="F392">
            <v>-23163426</v>
          </cell>
          <cell r="G392">
            <v>0</v>
          </cell>
          <cell r="H392">
            <v>-23163426</v>
          </cell>
          <cell r="I392">
            <v>0</v>
          </cell>
          <cell r="J392">
            <v>-23163426</v>
          </cell>
          <cell r="K392">
            <v>165101134</v>
          </cell>
        </row>
        <row r="393">
          <cell r="F393">
            <v>0</v>
          </cell>
          <cell r="G393">
            <v>0</v>
          </cell>
          <cell r="H393">
            <v>0</v>
          </cell>
          <cell r="I393">
            <v>0</v>
          </cell>
          <cell r="J393">
            <v>0</v>
          </cell>
          <cell r="K393">
            <v>336916</v>
          </cell>
        </row>
        <row r="394">
          <cell r="F394">
            <v>-1749102</v>
          </cell>
          <cell r="G394">
            <v>0</v>
          </cell>
          <cell r="H394">
            <v>-1749102</v>
          </cell>
          <cell r="I394">
            <v>0</v>
          </cell>
          <cell r="J394">
            <v>-1749102</v>
          </cell>
          <cell r="K394">
            <v>-72803270</v>
          </cell>
        </row>
        <row r="396">
          <cell r="F396">
            <v>0</v>
          </cell>
          <cell r="G396">
            <v>0</v>
          </cell>
          <cell r="H396">
            <v>0</v>
          </cell>
          <cell r="I396">
            <v>0</v>
          </cell>
          <cell r="J396">
            <v>0</v>
          </cell>
          <cell r="K396">
            <v>0</v>
          </cell>
        </row>
        <row r="397">
          <cell r="F397">
            <v>0</v>
          </cell>
          <cell r="G397">
            <v>0</v>
          </cell>
          <cell r="H397">
            <v>0</v>
          </cell>
          <cell r="I397">
            <v>0</v>
          </cell>
          <cell r="J397">
            <v>0</v>
          </cell>
          <cell r="K397">
            <v>1972061</v>
          </cell>
        </row>
        <row r="398">
          <cell r="F398">
            <v>0</v>
          </cell>
          <cell r="G398">
            <v>0</v>
          </cell>
          <cell r="H398">
            <v>0</v>
          </cell>
          <cell r="I398">
            <v>0</v>
          </cell>
          <cell r="J398">
            <v>0</v>
          </cell>
          <cell r="K398">
            <v>1972061</v>
          </cell>
        </row>
        <row r="400">
          <cell r="F400">
            <v>9706873</v>
          </cell>
          <cell r="G400">
            <v>0</v>
          </cell>
          <cell r="H400">
            <v>9706873</v>
          </cell>
          <cell r="I400">
            <v>0</v>
          </cell>
          <cell r="J400">
            <v>9706873</v>
          </cell>
          <cell r="K400">
            <v>31270779</v>
          </cell>
        </row>
        <row r="401">
          <cell r="F401">
            <v>1553046</v>
          </cell>
          <cell r="G401">
            <v>0</v>
          </cell>
          <cell r="H401">
            <v>1553046</v>
          </cell>
          <cell r="I401">
            <v>0</v>
          </cell>
          <cell r="J401">
            <v>1553046</v>
          </cell>
          <cell r="K401">
            <v>0</v>
          </cell>
        </row>
        <row r="402">
          <cell r="F402">
            <v>11259919</v>
          </cell>
          <cell r="G402">
            <v>0</v>
          </cell>
          <cell r="H402">
            <v>11259919</v>
          </cell>
          <cell r="I402">
            <v>0</v>
          </cell>
          <cell r="J402">
            <v>11259919</v>
          </cell>
          <cell r="K402">
            <v>31270779</v>
          </cell>
        </row>
        <row r="404">
          <cell r="F404">
            <v>970753</v>
          </cell>
          <cell r="G404">
            <v>0</v>
          </cell>
          <cell r="H404">
            <v>970753</v>
          </cell>
          <cell r="I404">
            <v>0</v>
          </cell>
          <cell r="J404">
            <v>970753</v>
          </cell>
          <cell r="K404">
            <v>2121530</v>
          </cell>
        </row>
        <row r="405">
          <cell r="F405">
            <v>970753</v>
          </cell>
          <cell r="G405">
            <v>0</v>
          </cell>
          <cell r="H405">
            <v>970753</v>
          </cell>
          <cell r="I405">
            <v>0</v>
          </cell>
          <cell r="J405">
            <v>970753</v>
          </cell>
          <cell r="K405">
            <v>2121530</v>
          </cell>
        </row>
        <row r="407">
          <cell r="F407">
            <v>461076</v>
          </cell>
          <cell r="G407">
            <v>0</v>
          </cell>
          <cell r="H407">
            <v>461076</v>
          </cell>
          <cell r="I407">
            <v>0</v>
          </cell>
          <cell r="J407">
            <v>461076</v>
          </cell>
          <cell r="K407">
            <v>1485363</v>
          </cell>
        </row>
        <row r="408">
          <cell r="F408">
            <v>461076</v>
          </cell>
          <cell r="G408">
            <v>0</v>
          </cell>
          <cell r="H408">
            <v>461076</v>
          </cell>
          <cell r="I408">
            <v>0</v>
          </cell>
          <cell r="J408">
            <v>461076</v>
          </cell>
          <cell r="K408">
            <v>1485363</v>
          </cell>
        </row>
        <row r="410">
          <cell r="F410">
            <v>0</v>
          </cell>
          <cell r="G410">
            <v>0</v>
          </cell>
          <cell r="H410">
            <v>0</v>
          </cell>
          <cell r="I410">
            <v>0</v>
          </cell>
          <cell r="J410">
            <v>0</v>
          </cell>
          <cell r="K410">
            <v>0</v>
          </cell>
        </row>
        <row r="411">
          <cell r="F411">
            <v>39292</v>
          </cell>
          <cell r="G411">
            <v>0</v>
          </cell>
          <cell r="H411">
            <v>39292</v>
          </cell>
          <cell r="I411">
            <v>0</v>
          </cell>
          <cell r="J411">
            <v>39292</v>
          </cell>
          <cell r="K411">
            <v>141168</v>
          </cell>
        </row>
        <row r="412">
          <cell r="F412">
            <v>0</v>
          </cell>
          <cell r="G412">
            <v>0</v>
          </cell>
          <cell r="H412">
            <v>0</v>
          </cell>
          <cell r="I412">
            <v>0</v>
          </cell>
          <cell r="J412">
            <v>0</v>
          </cell>
          <cell r="K412">
            <v>29677</v>
          </cell>
        </row>
        <row r="413">
          <cell r="F413">
            <v>217020</v>
          </cell>
          <cell r="G413">
            <v>0</v>
          </cell>
          <cell r="H413">
            <v>217020</v>
          </cell>
          <cell r="I413">
            <v>0</v>
          </cell>
          <cell r="J413">
            <v>217020</v>
          </cell>
          <cell r="K413">
            <v>259735</v>
          </cell>
        </row>
        <row r="414">
          <cell r="F414">
            <v>0</v>
          </cell>
          <cell r="G414">
            <v>0</v>
          </cell>
          <cell r="H414">
            <v>0</v>
          </cell>
          <cell r="I414">
            <v>0</v>
          </cell>
          <cell r="J414">
            <v>0</v>
          </cell>
          <cell r="K414">
            <v>118267</v>
          </cell>
        </row>
        <row r="415">
          <cell r="F415">
            <v>88985</v>
          </cell>
          <cell r="G415">
            <v>0</v>
          </cell>
          <cell r="H415">
            <v>88985</v>
          </cell>
          <cell r="I415">
            <v>0</v>
          </cell>
          <cell r="J415">
            <v>88985</v>
          </cell>
          <cell r="K415">
            <v>109441</v>
          </cell>
        </row>
        <row r="416">
          <cell r="F416">
            <v>78822</v>
          </cell>
          <cell r="G416">
            <v>0</v>
          </cell>
          <cell r="H416">
            <v>78822</v>
          </cell>
          <cell r="I416">
            <v>0</v>
          </cell>
          <cell r="J416">
            <v>78822</v>
          </cell>
          <cell r="K416">
            <v>56125</v>
          </cell>
        </row>
        <row r="417">
          <cell r="F417">
            <v>160412</v>
          </cell>
          <cell r="G417">
            <v>0</v>
          </cell>
          <cell r="H417">
            <v>160412</v>
          </cell>
          <cell r="I417">
            <v>0</v>
          </cell>
          <cell r="J417">
            <v>160412</v>
          </cell>
          <cell r="K417">
            <v>185941</v>
          </cell>
        </row>
        <row r="418">
          <cell r="F418">
            <v>186461</v>
          </cell>
          <cell r="G418">
            <v>0</v>
          </cell>
          <cell r="H418">
            <v>186461</v>
          </cell>
          <cell r="I418">
            <v>0</v>
          </cell>
          <cell r="J418">
            <v>186461</v>
          </cell>
          <cell r="K418">
            <v>217817</v>
          </cell>
        </row>
        <row r="419">
          <cell r="F419">
            <v>33633</v>
          </cell>
          <cell r="G419">
            <v>0</v>
          </cell>
          <cell r="H419">
            <v>33633</v>
          </cell>
          <cell r="I419">
            <v>0</v>
          </cell>
          <cell r="J419">
            <v>33633</v>
          </cell>
          <cell r="K419">
            <v>69680</v>
          </cell>
        </row>
        <row r="420">
          <cell r="F420">
            <v>0</v>
          </cell>
          <cell r="G420">
            <v>0</v>
          </cell>
          <cell r="H420">
            <v>0</v>
          </cell>
          <cell r="I420">
            <v>0</v>
          </cell>
          <cell r="J420">
            <v>0</v>
          </cell>
          <cell r="K420">
            <v>0</v>
          </cell>
        </row>
        <row r="421">
          <cell r="F421">
            <v>98334</v>
          </cell>
          <cell r="G421">
            <v>0</v>
          </cell>
          <cell r="H421">
            <v>98334</v>
          </cell>
          <cell r="I421">
            <v>0</v>
          </cell>
          <cell r="J421">
            <v>98334</v>
          </cell>
          <cell r="K421">
            <v>135042</v>
          </cell>
        </row>
        <row r="422">
          <cell r="F422">
            <v>0</v>
          </cell>
          <cell r="G422">
            <v>0</v>
          </cell>
          <cell r="H422">
            <v>0</v>
          </cell>
          <cell r="I422">
            <v>0</v>
          </cell>
          <cell r="J422">
            <v>0</v>
          </cell>
          <cell r="K422">
            <v>91</v>
          </cell>
        </row>
        <row r="423">
          <cell r="F423">
            <v>0</v>
          </cell>
          <cell r="G423">
            <v>0</v>
          </cell>
          <cell r="H423">
            <v>0</v>
          </cell>
          <cell r="I423">
            <v>0</v>
          </cell>
          <cell r="J423">
            <v>0</v>
          </cell>
          <cell r="K423">
            <v>45900</v>
          </cell>
        </row>
        <row r="424">
          <cell r="F424">
            <v>0</v>
          </cell>
          <cell r="G424">
            <v>0</v>
          </cell>
          <cell r="H424">
            <v>0</v>
          </cell>
          <cell r="I424">
            <v>0</v>
          </cell>
          <cell r="J424">
            <v>0</v>
          </cell>
          <cell r="K424">
            <v>95378</v>
          </cell>
        </row>
        <row r="425">
          <cell r="F425">
            <v>0</v>
          </cell>
          <cell r="G425">
            <v>0</v>
          </cell>
          <cell r="H425">
            <v>0</v>
          </cell>
          <cell r="I425">
            <v>0</v>
          </cell>
          <cell r="J425">
            <v>0</v>
          </cell>
          <cell r="K425">
            <v>60655</v>
          </cell>
        </row>
        <row r="426">
          <cell r="F426">
            <v>121543</v>
          </cell>
          <cell r="G426">
            <v>0</v>
          </cell>
          <cell r="H426">
            <v>121543</v>
          </cell>
          <cell r="I426">
            <v>0</v>
          </cell>
          <cell r="J426">
            <v>121543</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3400</v>
          </cell>
        </row>
        <row r="430">
          <cell r="F430">
            <v>6328</v>
          </cell>
          <cell r="G430">
            <v>0</v>
          </cell>
          <cell r="H430">
            <v>6328</v>
          </cell>
          <cell r="I430">
            <v>0</v>
          </cell>
          <cell r="J430">
            <v>6328</v>
          </cell>
          <cell r="K430">
            <v>4900</v>
          </cell>
        </row>
        <row r="431">
          <cell r="F431">
            <v>12157</v>
          </cell>
          <cell r="G431">
            <v>0</v>
          </cell>
          <cell r="H431">
            <v>12157</v>
          </cell>
          <cell r="I431">
            <v>0</v>
          </cell>
          <cell r="J431">
            <v>12157</v>
          </cell>
          <cell r="K431">
            <v>227227</v>
          </cell>
        </row>
        <row r="432">
          <cell r="F432">
            <v>0</v>
          </cell>
          <cell r="G432">
            <v>0</v>
          </cell>
          <cell r="H432">
            <v>0</v>
          </cell>
          <cell r="I432">
            <v>0</v>
          </cell>
          <cell r="J432">
            <v>0</v>
          </cell>
          <cell r="K432">
            <v>0</v>
          </cell>
        </row>
        <row r="433">
          <cell r="F433">
            <v>0</v>
          </cell>
          <cell r="G433">
            <v>0</v>
          </cell>
          <cell r="H433">
            <v>0</v>
          </cell>
          <cell r="I433">
            <v>0</v>
          </cell>
          <cell r="J433">
            <v>0</v>
          </cell>
          <cell r="K433">
            <v>9163</v>
          </cell>
        </row>
        <row r="434">
          <cell r="F434">
            <v>0</v>
          </cell>
          <cell r="G434">
            <v>0</v>
          </cell>
          <cell r="H434">
            <v>0</v>
          </cell>
          <cell r="I434">
            <v>0</v>
          </cell>
          <cell r="J434">
            <v>0</v>
          </cell>
          <cell r="K434">
            <v>944</v>
          </cell>
        </row>
        <row r="435">
          <cell r="F435">
            <v>127465</v>
          </cell>
          <cell r="G435">
            <v>0</v>
          </cell>
          <cell r="H435">
            <v>127465</v>
          </cell>
          <cell r="I435">
            <v>0</v>
          </cell>
          <cell r="J435">
            <v>127465</v>
          </cell>
          <cell r="K435">
            <v>61899</v>
          </cell>
        </row>
        <row r="436">
          <cell r="F436">
            <v>210973</v>
          </cell>
          <cell r="G436">
            <v>0</v>
          </cell>
          <cell r="H436">
            <v>210973</v>
          </cell>
          <cell r="I436">
            <v>0</v>
          </cell>
          <cell r="J436">
            <v>210973</v>
          </cell>
          <cell r="K436">
            <v>244448</v>
          </cell>
        </row>
        <row r="437">
          <cell r="F437">
            <v>263849</v>
          </cell>
          <cell r="G437">
            <v>0</v>
          </cell>
          <cell r="H437">
            <v>263849</v>
          </cell>
          <cell r="I437">
            <v>0</v>
          </cell>
          <cell r="J437">
            <v>263849</v>
          </cell>
          <cell r="K437">
            <v>101013</v>
          </cell>
        </row>
        <row r="438">
          <cell r="F438">
            <v>9986</v>
          </cell>
          <cell r="G438">
            <v>0</v>
          </cell>
          <cell r="H438">
            <v>9986</v>
          </cell>
          <cell r="I438">
            <v>0</v>
          </cell>
          <cell r="J438">
            <v>9986</v>
          </cell>
          <cell r="K438">
            <v>1736</v>
          </cell>
        </row>
        <row r="439">
          <cell r="F439">
            <v>54776</v>
          </cell>
          <cell r="G439">
            <v>0</v>
          </cell>
          <cell r="H439">
            <v>54776</v>
          </cell>
          <cell r="I439">
            <v>0</v>
          </cell>
          <cell r="J439">
            <v>54776</v>
          </cell>
          <cell r="K439">
            <v>23063</v>
          </cell>
        </row>
        <row r="440">
          <cell r="F440">
            <v>262386</v>
          </cell>
          <cell r="G440">
            <v>0</v>
          </cell>
          <cell r="H440">
            <v>262386</v>
          </cell>
          <cell r="I440">
            <v>0</v>
          </cell>
          <cell r="J440">
            <v>262386</v>
          </cell>
          <cell r="K440">
            <v>298661</v>
          </cell>
        </row>
        <row r="441">
          <cell r="F441">
            <v>280626</v>
          </cell>
          <cell r="G441">
            <v>0</v>
          </cell>
          <cell r="H441">
            <v>280626</v>
          </cell>
          <cell r="I441">
            <v>0</v>
          </cell>
          <cell r="J441">
            <v>280626</v>
          </cell>
          <cell r="K441">
            <v>982743</v>
          </cell>
        </row>
        <row r="442">
          <cell r="F442">
            <v>0</v>
          </cell>
          <cell r="G442">
            <v>0</v>
          </cell>
          <cell r="H442">
            <v>0</v>
          </cell>
          <cell r="I442">
            <v>0</v>
          </cell>
          <cell r="J442">
            <v>0</v>
          </cell>
          <cell r="K442">
            <v>12111</v>
          </cell>
        </row>
        <row r="443">
          <cell r="F443">
            <v>0</v>
          </cell>
          <cell r="G443">
            <v>0</v>
          </cell>
          <cell r="H443">
            <v>0</v>
          </cell>
          <cell r="I443">
            <v>0</v>
          </cell>
          <cell r="J443">
            <v>0</v>
          </cell>
          <cell r="K443">
            <v>38717</v>
          </cell>
        </row>
        <row r="444">
          <cell r="F444">
            <v>98052</v>
          </cell>
          <cell r="G444">
            <v>0</v>
          </cell>
          <cell r="H444">
            <v>98052</v>
          </cell>
          <cell r="I444">
            <v>0</v>
          </cell>
          <cell r="J444">
            <v>98052</v>
          </cell>
          <cell r="K444">
            <v>138129</v>
          </cell>
        </row>
        <row r="445">
          <cell r="F445">
            <v>23319</v>
          </cell>
          <cell r="G445">
            <v>0</v>
          </cell>
          <cell r="H445">
            <v>23319</v>
          </cell>
          <cell r="I445">
            <v>0</v>
          </cell>
          <cell r="J445">
            <v>23319</v>
          </cell>
          <cell r="K445">
            <v>0</v>
          </cell>
        </row>
        <row r="446">
          <cell r="F446">
            <v>40654</v>
          </cell>
          <cell r="G446">
            <v>0</v>
          </cell>
          <cell r="H446">
            <v>40654</v>
          </cell>
          <cell r="I446">
            <v>0</v>
          </cell>
          <cell r="J446">
            <v>40654</v>
          </cell>
          <cell r="K446">
            <v>200577</v>
          </cell>
        </row>
        <row r="447">
          <cell r="F447">
            <v>78312</v>
          </cell>
          <cell r="G447">
            <v>0</v>
          </cell>
          <cell r="H447">
            <v>78312</v>
          </cell>
          <cell r="I447">
            <v>0</v>
          </cell>
          <cell r="J447">
            <v>78312</v>
          </cell>
          <cell r="K447">
            <v>28597</v>
          </cell>
        </row>
        <row r="448">
          <cell r="F448">
            <v>77448</v>
          </cell>
          <cell r="G448">
            <v>0</v>
          </cell>
          <cell r="H448">
            <v>77448</v>
          </cell>
          <cell r="I448">
            <v>0</v>
          </cell>
          <cell r="J448">
            <v>77448</v>
          </cell>
          <cell r="K448">
            <v>72514</v>
          </cell>
        </row>
        <row r="449">
          <cell r="F449">
            <v>0</v>
          </cell>
          <cell r="G449">
            <v>0</v>
          </cell>
          <cell r="H449">
            <v>0</v>
          </cell>
          <cell r="I449">
            <v>0</v>
          </cell>
          <cell r="J449">
            <v>0</v>
          </cell>
          <cell r="K449">
            <v>7379</v>
          </cell>
        </row>
        <row r="450">
          <cell r="F450">
            <v>0</v>
          </cell>
          <cell r="G450">
            <v>0</v>
          </cell>
          <cell r="H450">
            <v>0</v>
          </cell>
          <cell r="I450">
            <v>0</v>
          </cell>
          <cell r="J450">
            <v>0</v>
          </cell>
          <cell r="K450">
            <v>9570</v>
          </cell>
        </row>
        <row r="451">
          <cell r="F451">
            <v>0</v>
          </cell>
          <cell r="G451">
            <v>0</v>
          </cell>
          <cell r="H451">
            <v>0</v>
          </cell>
          <cell r="I451">
            <v>0</v>
          </cell>
          <cell r="J451">
            <v>0</v>
          </cell>
          <cell r="K451">
            <v>5802</v>
          </cell>
        </row>
        <row r="452">
          <cell r="F452">
            <v>0</v>
          </cell>
          <cell r="G452">
            <v>0</v>
          </cell>
          <cell r="H452">
            <v>0</v>
          </cell>
          <cell r="I452">
            <v>0</v>
          </cell>
          <cell r="J452">
            <v>0</v>
          </cell>
          <cell r="K452">
            <v>0</v>
          </cell>
        </row>
        <row r="453">
          <cell r="F453">
            <v>73488</v>
          </cell>
          <cell r="G453">
            <v>0</v>
          </cell>
          <cell r="H453">
            <v>73488</v>
          </cell>
          <cell r="I453">
            <v>0</v>
          </cell>
          <cell r="J453">
            <v>73488</v>
          </cell>
          <cell r="K453">
            <v>81513</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68108</v>
          </cell>
          <cell r="G456">
            <v>0</v>
          </cell>
          <cell r="H456">
            <v>68108</v>
          </cell>
          <cell r="I456">
            <v>0</v>
          </cell>
          <cell r="J456">
            <v>68108</v>
          </cell>
          <cell r="K456">
            <v>111587</v>
          </cell>
        </row>
        <row r="457">
          <cell r="F457">
            <v>0</v>
          </cell>
          <cell r="G457">
            <v>0</v>
          </cell>
          <cell r="H457">
            <v>0</v>
          </cell>
          <cell r="I457">
            <v>0</v>
          </cell>
          <cell r="J457">
            <v>0</v>
          </cell>
          <cell r="K457">
            <v>0</v>
          </cell>
        </row>
        <row r="458">
          <cell r="F458">
            <v>0</v>
          </cell>
          <cell r="G458">
            <v>0</v>
          </cell>
          <cell r="H458">
            <v>0</v>
          </cell>
          <cell r="I458">
            <v>0</v>
          </cell>
          <cell r="J458">
            <v>0</v>
          </cell>
          <cell r="K458">
            <v>1956</v>
          </cell>
        </row>
        <row r="459">
          <cell r="F459">
            <v>121245</v>
          </cell>
          <cell r="G459">
            <v>0</v>
          </cell>
          <cell r="H459">
            <v>121245</v>
          </cell>
          <cell r="I459">
            <v>0</v>
          </cell>
          <cell r="J459">
            <v>121245</v>
          </cell>
          <cell r="K459">
            <v>129475</v>
          </cell>
        </row>
        <row r="460">
          <cell r="F460">
            <v>0</v>
          </cell>
          <cell r="G460">
            <v>0</v>
          </cell>
          <cell r="H460">
            <v>0</v>
          </cell>
          <cell r="I460">
            <v>0</v>
          </cell>
          <cell r="J460">
            <v>0</v>
          </cell>
          <cell r="K460">
            <v>-1</v>
          </cell>
        </row>
        <row r="461">
          <cell r="F461">
            <v>0</v>
          </cell>
          <cell r="G461">
            <v>0</v>
          </cell>
          <cell r="H461">
            <v>0</v>
          </cell>
          <cell r="I461">
            <v>0</v>
          </cell>
          <cell r="J461">
            <v>0</v>
          </cell>
          <cell r="K461">
            <v>32126</v>
          </cell>
        </row>
        <row r="462">
          <cell r="F462">
            <v>29998</v>
          </cell>
          <cell r="G462">
            <v>0</v>
          </cell>
          <cell r="H462">
            <v>29998</v>
          </cell>
          <cell r="I462">
            <v>0</v>
          </cell>
          <cell r="J462">
            <v>29998</v>
          </cell>
          <cell r="K462">
            <v>1</v>
          </cell>
        </row>
        <row r="463">
          <cell r="F463">
            <v>10786</v>
          </cell>
          <cell r="G463">
            <v>0</v>
          </cell>
          <cell r="H463">
            <v>10786</v>
          </cell>
          <cell r="I463">
            <v>0</v>
          </cell>
          <cell r="J463">
            <v>10786</v>
          </cell>
          <cell r="K463">
            <v>5605</v>
          </cell>
        </row>
        <row r="464">
          <cell r="F464">
            <v>0</v>
          </cell>
          <cell r="G464">
            <v>0</v>
          </cell>
          <cell r="H464">
            <v>0</v>
          </cell>
          <cell r="I464">
            <v>0</v>
          </cell>
          <cell r="J464">
            <v>0</v>
          </cell>
          <cell r="K464">
            <v>75292</v>
          </cell>
        </row>
        <row r="465">
          <cell r="F465">
            <v>23144</v>
          </cell>
          <cell r="G465">
            <v>0</v>
          </cell>
          <cell r="H465">
            <v>23144</v>
          </cell>
          <cell r="I465">
            <v>0</v>
          </cell>
          <cell r="J465">
            <v>23144</v>
          </cell>
          <cell r="K465">
            <v>92847</v>
          </cell>
        </row>
        <row r="466">
          <cell r="F466">
            <v>148725</v>
          </cell>
          <cell r="G466">
            <v>0</v>
          </cell>
          <cell r="H466">
            <v>148725</v>
          </cell>
          <cell r="I466">
            <v>0</v>
          </cell>
          <cell r="J466">
            <v>148725</v>
          </cell>
          <cell r="K466">
            <v>88217</v>
          </cell>
        </row>
        <row r="467">
          <cell r="F467">
            <v>32235</v>
          </cell>
          <cell r="G467">
            <v>0</v>
          </cell>
          <cell r="H467">
            <v>32235</v>
          </cell>
          <cell r="I467">
            <v>0</v>
          </cell>
          <cell r="J467">
            <v>32235</v>
          </cell>
          <cell r="K467">
            <v>19032</v>
          </cell>
        </row>
        <row r="468">
          <cell r="F468">
            <v>0</v>
          </cell>
          <cell r="G468">
            <v>0</v>
          </cell>
          <cell r="H468">
            <v>0</v>
          </cell>
          <cell r="I468">
            <v>0</v>
          </cell>
          <cell r="J468">
            <v>0</v>
          </cell>
          <cell r="K468">
            <v>7223</v>
          </cell>
        </row>
        <row r="469">
          <cell r="F469">
            <v>0</v>
          </cell>
          <cell r="G469">
            <v>0</v>
          </cell>
          <cell r="H469">
            <v>0</v>
          </cell>
          <cell r="I469">
            <v>0</v>
          </cell>
          <cell r="J469">
            <v>0</v>
          </cell>
          <cell r="K469">
            <v>3646</v>
          </cell>
        </row>
        <row r="470">
          <cell r="F470">
            <v>0</v>
          </cell>
          <cell r="G470">
            <v>0</v>
          </cell>
          <cell r="H470">
            <v>0</v>
          </cell>
          <cell r="I470">
            <v>0</v>
          </cell>
          <cell r="J470">
            <v>0</v>
          </cell>
          <cell r="K470">
            <v>39</v>
          </cell>
        </row>
        <row r="471">
          <cell r="F471">
            <v>64167</v>
          </cell>
          <cell r="G471">
            <v>0</v>
          </cell>
          <cell r="H471">
            <v>64167</v>
          </cell>
          <cell r="I471">
            <v>0</v>
          </cell>
          <cell r="J471">
            <v>64167</v>
          </cell>
          <cell r="K471">
            <v>0</v>
          </cell>
        </row>
        <row r="472">
          <cell r="F472">
            <v>1753</v>
          </cell>
          <cell r="G472">
            <v>0</v>
          </cell>
          <cell r="H472">
            <v>1753</v>
          </cell>
          <cell r="I472">
            <v>0</v>
          </cell>
          <cell r="J472">
            <v>1753</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325</v>
          </cell>
        </row>
        <row r="477">
          <cell r="F477">
            <v>0</v>
          </cell>
          <cell r="G477">
            <v>0</v>
          </cell>
          <cell r="H477">
            <v>0</v>
          </cell>
          <cell r="I477">
            <v>0</v>
          </cell>
          <cell r="J477">
            <v>0</v>
          </cell>
          <cell r="K477">
            <v>2469</v>
          </cell>
        </row>
        <row r="478">
          <cell r="F478">
            <v>1182</v>
          </cell>
          <cell r="G478">
            <v>0</v>
          </cell>
          <cell r="H478">
            <v>1182</v>
          </cell>
          <cell r="I478">
            <v>0</v>
          </cell>
          <cell r="J478">
            <v>1182</v>
          </cell>
          <cell r="K478">
            <v>4730</v>
          </cell>
        </row>
        <row r="479">
          <cell r="F479">
            <v>0</v>
          </cell>
          <cell r="G479">
            <v>0</v>
          </cell>
          <cell r="H479">
            <v>0</v>
          </cell>
          <cell r="I479">
            <v>0</v>
          </cell>
          <cell r="J479">
            <v>0</v>
          </cell>
          <cell r="K479">
            <v>1441</v>
          </cell>
        </row>
        <row r="480">
          <cell r="F480">
            <v>0</v>
          </cell>
          <cell r="G480">
            <v>0</v>
          </cell>
          <cell r="H480">
            <v>0</v>
          </cell>
          <cell r="I480">
            <v>0</v>
          </cell>
          <cell r="J480">
            <v>0</v>
          </cell>
          <cell r="K480">
            <v>3387</v>
          </cell>
        </row>
        <row r="481">
          <cell r="F481">
            <v>0</v>
          </cell>
          <cell r="G481">
            <v>0</v>
          </cell>
          <cell r="H481">
            <v>0</v>
          </cell>
          <cell r="I481">
            <v>0</v>
          </cell>
          <cell r="J481">
            <v>0</v>
          </cell>
          <cell r="K481">
            <v>26130</v>
          </cell>
        </row>
        <row r="482">
          <cell r="F482">
            <v>0</v>
          </cell>
          <cell r="G482">
            <v>0</v>
          </cell>
          <cell r="H482">
            <v>0</v>
          </cell>
          <cell r="I482">
            <v>0</v>
          </cell>
          <cell r="J482">
            <v>0</v>
          </cell>
          <cell r="K482">
            <v>10745</v>
          </cell>
        </row>
        <row r="483">
          <cell r="F483">
            <v>0</v>
          </cell>
          <cell r="G483">
            <v>0</v>
          </cell>
          <cell r="H483">
            <v>0</v>
          </cell>
          <cell r="I483">
            <v>0</v>
          </cell>
          <cell r="J483">
            <v>0</v>
          </cell>
          <cell r="K483">
            <v>15114</v>
          </cell>
        </row>
        <row r="484">
          <cell r="F484">
            <v>0</v>
          </cell>
          <cell r="G484">
            <v>0</v>
          </cell>
          <cell r="H484">
            <v>0</v>
          </cell>
          <cell r="I484">
            <v>0</v>
          </cell>
          <cell r="J484">
            <v>0</v>
          </cell>
          <cell r="K484">
            <v>0</v>
          </cell>
        </row>
        <row r="485">
          <cell r="F485">
            <v>5705</v>
          </cell>
          <cell r="G485">
            <v>0</v>
          </cell>
          <cell r="H485">
            <v>5705</v>
          </cell>
          <cell r="I485">
            <v>0</v>
          </cell>
          <cell r="J485">
            <v>5705</v>
          </cell>
          <cell r="K485">
            <v>0</v>
          </cell>
        </row>
        <row r="486">
          <cell r="F486">
            <v>0</v>
          </cell>
          <cell r="G486">
            <v>0</v>
          </cell>
          <cell r="H486">
            <v>0</v>
          </cell>
          <cell r="I486">
            <v>0</v>
          </cell>
          <cell r="J486">
            <v>0</v>
          </cell>
          <cell r="K486">
            <v>533</v>
          </cell>
        </row>
        <row r="487">
          <cell r="F487">
            <v>0</v>
          </cell>
          <cell r="G487">
            <v>0</v>
          </cell>
          <cell r="H487">
            <v>0</v>
          </cell>
          <cell r="I487">
            <v>0</v>
          </cell>
          <cell r="J487">
            <v>0</v>
          </cell>
          <cell r="K487">
            <v>4552</v>
          </cell>
        </row>
        <row r="488">
          <cell r="F488">
            <v>0</v>
          </cell>
          <cell r="G488">
            <v>0</v>
          </cell>
          <cell r="H488">
            <v>0</v>
          </cell>
          <cell r="I488">
            <v>0</v>
          </cell>
          <cell r="J488">
            <v>0</v>
          </cell>
          <cell r="K488">
            <v>12807</v>
          </cell>
        </row>
        <row r="489">
          <cell r="F489">
            <v>0</v>
          </cell>
          <cell r="G489">
            <v>0</v>
          </cell>
          <cell r="H489">
            <v>0</v>
          </cell>
          <cell r="I489">
            <v>0</v>
          </cell>
          <cell r="J489">
            <v>0</v>
          </cell>
          <cell r="K489">
            <v>7092</v>
          </cell>
        </row>
        <row r="490">
          <cell r="F490">
            <v>0</v>
          </cell>
          <cell r="G490">
            <v>0</v>
          </cell>
          <cell r="H490">
            <v>0</v>
          </cell>
          <cell r="I490">
            <v>0</v>
          </cell>
          <cell r="J490">
            <v>0</v>
          </cell>
          <cell r="K490">
            <v>325</v>
          </cell>
        </row>
        <row r="491">
          <cell r="F491">
            <v>0</v>
          </cell>
          <cell r="G491">
            <v>0</v>
          </cell>
          <cell r="H491">
            <v>0</v>
          </cell>
          <cell r="I491">
            <v>0</v>
          </cell>
          <cell r="J491">
            <v>0</v>
          </cell>
          <cell r="K491">
            <v>325</v>
          </cell>
        </row>
        <row r="492">
          <cell r="F492">
            <v>0</v>
          </cell>
          <cell r="G492">
            <v>0</v>
          </cell>
          <cell r="H492">
            <v>0</v>
          </cell>
          <cell r="I492">
            <v>0</v>
          </cell>
          <cell r="J492">
            <v>0</v>
          </cell>
          <cell r="K492">
            <v>2019</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500</v>
          </cell>
          <cell r="G495">
            <v>0</v>
          </cell>
          <cell r="H495">
            <v>500</v>
          </cell>
          <cell r="I495">
            <v>0</v>
          </cell>
          <cell r="J495">
            <v>500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766</v>
          </cell>
          <cell r="G501">
            <v>0</v>
          </cell>
          <cell r="H501">
            <v>766</v>
          </cell>
          <cell r="I501">
            <v>0</v>
          </cell>
          <cell r="J501">
            <v>766</v>
          </cell>
          <cell r="K501">
            <v>0</v>
          </cell>
        </row>
        <row r="502">
          <cell r="F502">
            <v>248</v>
          </cell>
          <cell r="G502">
            <v>0</v>
          </cell>
          <cell r="H502">
            <v>248</v>
          </cell>
          <cell r="I502">
            <v>0</v>
          </cell>
          <cell r="J502">
            <v>248</v>
          </cell>
          <cell r="K502">
            <v>0</v>
          </cell>
        </row>
        <row r="503">
          <cell r="F503">
            <v>254</v>
          </cell>
          <cell r="G503">
            <v>0</v>
          </cell>
          <cell r="H503">
            <v>254</v>
          </cell>
          <cell r="I503">
            <v>0</v>
          </cell>
          <cell r="J503">
            <v>254</v>
          </cell>
          <cell r="K503">
            <v>0</v>
          </cell>
        </row>
        <row r="504">
          <cell r="F504">
            <v>902</v>
          </cell>
          <cell r="G504">
            <v>0</v>
          </cell>
          <cell r="H504">
            <v>902</v>
          </cell>
          <cell r="I504">
            <v>0</v>
          </cell>
          <cell r="J504">
            <v>902</v>
          </cell>
          <cell r="K504">
            <v>0</v>
          </cell>
        </row>
        <row r="505">
          <cell r="F505">
            <v>602</v>
          </cell>
          <cell r="G505">
            <v>0</v>
          </cell>
          <cell r="H505">
            <v>602</v>
          </cell>
          <cell r="I505">
            <v>0</v>
          </cell>
          <cell r="J505">
            <v>602</v>
          </cell>
          <cell r="K505">
            <v>0</v>
          </cell>
        </row>
        <row r="506">
          <cell r="F506">
            <v>114</v>
          </cell>
          <cell r="G506">
            <v>0</v>
          </cell>
          <cell r="H506">
            <v>114</v>
          </cell>
          <cell r="I506">
            <v>0</v>
          </cell>
          <cell r="J506">
            <v>114</v>
          </cell>
          <cell r="K506">
            <v>0</v>
          </cell>
        </row>
        <row r="507">
          <cell r="F507">
            <v>375</v>
          </cell>
          <cell r="G507">
            <v>0</v>
          </cell>
          <cell r="H507">
            <v>375</v>
          </cell>
          <cell r="I507">
            <v>0</v>
          </cell>
          <cell r="J507">
            <v>375</v>
          </cell>
          <cell r="K507">
            <v>0</v>
          </cell>
        </row>
        <row r="508">
          <cell r="F508">
            <v>1129</v>
          </cell>
          <cell r="G508">
            <v>0</v>
          </cell>
          <cell r="H508">
            <v>1129</v>
          </cell>
          <cell r="I508">
            <v>0</v>
          </cell>
          <cell r="J508">
            <v>1129</v>
          </cell>
          <cell r="K508">
            <v>0</v>
          </cell>
        </row>
        <row r="509">
          <cell r="F509">
            <v>221</v>
          </cell>
          <cell r="G509">
            <v>0</v>
          </cell>
          <cell r="H509">
            <v>221</v>
          </cell>
          <cell r="I509">
            <v>0</v>
          </cell>
          <cell r="J509">
            <v>221</v>
          </cell>
          <cell r="K509">
            <v>0</v>
          </cell>
        </row>
        <row r="510">
          <cell r="F510">
            <v>59</v>
          </cell>
          <cell r="G510">
            <v>0</v>
          </cell>
          <cell r="H510">
            <v>59</v>
          </cell>
          <cell r="I510">
            <v>0</v>
          </cell>
          <cell r="J510">
            <v>59</v>
          </cell>
          <cell r="K510">
            <v>0</v>
          </cell>
        </row>
        <row r="511">
          <cell r="F511">
            <v>281</v>
          </cell>
          <cell r="G511">
            <v>0</v>
          </cell>
          <cell r="H511">
            <v>281</v>
          </cell>
          <cell r="I511">
            <v>0</v>
          </cell>
          <cell r="J511">
            <v>281</v>
          </cell>
          <cell r="K511">
            <v>0</v>
          </cell>
        </row>
        <row r="512">
          <cell r="F512">
            <v>177</v>
          </cell>
          <cell r="G512">
            <v>0</v>
          </cell>
          <cell r="H512">
            <v>177</v>
          </cell>
          <cell r="I512">
            <v>0</v>
          </cell>
          <cell r="J512">
            <v>177</v>
          </cell>
          <cell r="K512">
            <v>0</v>
          </cell>
        </row>
        <row r="513">
          <cell r="F513">
            <v>70</v>
          </cell>
          <cell r="G513">
            <v>0</v>
          </cell>
          <cell r="H513">
            <v>70</v>
          </cell>
          <cell r="I513">
            <v>0</v>
          </cell>
          <cell r="J513">
            <v>70</v>
          </cell>
          <cell r="K513">
            <v>0</v>
          </cell>
        </row>
        <row r="514">
          <cell r="F514">
            <v>218</v>
          </cell>
          <cell r="G514">
            <v>0</v>
          </cell>
          <cell r="H514">
            <v>218</v>
          </cell>
          <cell r="I514">
            <v>0</v>
          </cell>
          <cell r="J514">
            <v>218</v>
          </cell>
          <cell r="K514">
            <v>0</v>
          </cell>
        </row>
        <row r="515">
          <cell r="F515">
            <v>0</v>
          </cell>
          <cell r="G515">
            <v>0</v>
          </cell>
          <cell r="H515">
            <v>0</v>
          </cell>
          <cell r="I515">
            <v>0</v>
          </cell>
          <cell r="J515">
            <v>0</v>
          </cell>
          <cell r="K515">
            <v>1135</v>
          </cell>
        </row>
        <row r="516">
          <cell r="F516">
            <v>6287</v>
          </cell>
          <cell r="G516">
            <v>0</v>
          </cell>
          <cell r="H516">
            <v>6287</v>
          </cell>
          <cell r="I516">
            <v>0</v>
          </cell>
          <cell r="J516">
            <v>6287</v>
          </cell>
          <cell r="K516">
            <v>22587</v>
          </cell>
        </row>
        <row r="517">
          <cell r="F517">
            <v>0</v>
          </cell>
          <cell r="G517">
            <v>0</v>
          </cell>
          <cell r="H517">
            <v>0</v>
          </cell>
          <cell r="I517">
            <v>0</v>
          </cell>
          <cell r="J517">
            <v>0</v>
          </cell>
          <cell r="K517">
            <v>4748</v>
          </cell>
        </row>
        <row r="518">
          <cell r="F518">
            <v>34723</v>
          </cell>
          <cell r="G518">
            <v>0</v>
          </cell>
          <cell r="H518">
            <v>34723</v>
          </cell>
          <cell r="I518">
            <v>0</v>
          </cell>
          <cell r="J518">
            <v>34723</v>
          </cell>
          <cell r="K518">
            <v>41558</v>
          </cell>
        </row>
        <row r="519">
          <cell r="F519">
            <v>0</v>
          </cell>
          <cell r="G519">
            <v>0</v>
          </cell>
          <cell r="H519">
            <v>0</v>
          </cell>
          <cell r="I519">
            <v>0</v>
          </cell>
          <cell r="J519">
            <v>0</v>
          </cell>
          <cell r="K519">
            <v>18924</v>
          </cell>
        </row>
        <row r="520">
          <cell r="F520">
            <v>13875</v>
          </cell>
          <cell r="G520">
            <v>0</v>
          </cell>
          <cell r="H520">
            <v>13875</v>
          </cell>
          <cell r="I520">
            <v>0</v>
          </cell>
          <cell r="J520">
            <v>13875</v>
          </cell>
          <cell r="K520">
            <v>17511</v>
          </cell>
        </row>
        <row r="521">
          <cell r="F521">
            <v>12612</v>
          </cell>
          <cell r="G521">
            <v>0</v>
          </cell>
          <cell r="H521">
            <v>12612</v>
          </cell>
          <cell r="I521">
            <v>0</v>
          </cell>
          <cell r="J521">
            <v>12612</v>
          </cell>
          <cell r="K521">
            <v>8980</v>
          </cell>
        </row>
        <row r="522">
          <cell r="F522">
            <v>25666</v>
          </cell>
          <cell r="G522">
            <v>0</v>
          </cell>
          <cell r="H522">
            <v>25666</v>
          </cell>
          <cell r="I522">
            <v>0</v>
          </cell>
          <cell r="J522">
            <v>25666</v>
          </cell>
          <cell r="K522">
            <v>29751</v>
          </cell>
        </row>
        <row r="523">
          <cell r="F523">
            <v>29834</v>
          </cell>
          <cell r="G523">
            <v>0</v>
          </cell>
          <cell r="H523">
            <v>29834</v>
          </cell>
          <cell r="I523">
            <v>0</v>
          </cell>
          <cell r="J523">
            <v>29834</v>
          </cell>
          <cell r="K523">
            <v>34713</v>
          </cell>
        </row>
        <row r="524">
          <cell r="F524">
            <v>5381</v>
          </cell>
          <cell r="G524">
            <v>0</v>
          </cell>
          <cell r="H524">
            <v>5381</v>
          </cell>
          <cell r="I524">
            <v>0</v>
          </cell>
          <cell r="J524">
            <v>5381</v>
          </cell>
          <cell r="K524">
            <v>11150</v>
          </cell>
        </row>
        <row r="525">
          <cell r="F525">
            <v>0</v>
          </cell>
          <cell r="G525">
            <v>0</v>
          </cell>
          <cell r="H525">
            <v>0</v>
          </cell>
          <cell r="I525">
            <v>0</v>
          </cell>
          <cell r="J525">
            <v>0</v>
          </cell>
          <cell r="K525">
            <v>0</v>
          </cell>
        </row>
        <row r="526">
          <cell r="F526">
            <v>15705</v>
          </cell>
          <cell r="G526">
            <v>0</v>
          </cell>
          <cell r="H526">
            <v>15705</v>
          </cell>
          <cell r="I526">
            <v>0</v>
          </cell>
          <cell r="J526">
            <v>15705</v>
          </cell>
          <cell r="K526">
            <v>21606</v>
          </cell>
        </row>
        <row r="527">
          <cell r="F527">
            <v>0</v>
          </cell>
          <cell r="G527">
            <v>0</v>
          </cell>
          <cell r="H527">
            <v>0</v>
          </cell>
          <cell r="I527">
            <v>0</v>
          </cell>
          <cell r="J527">
            <v>0</v>
          </cell>
          <cell r="K527">
            <v>15</v>
          </cell>
        </row>
        <row r="528">
          <cell r="F528">
            <v>0</v>
          </cell>
          <cell r="G528">
            <v>0</v>
          </cell>
          <cell r="H528">
            <v>0</v>
          </cell>
          <cell r="I528">
            <v>0</v>
          </cell>
          <cell r="J528">
            <v>0</v>
          </cell>
          <cell r="K528">
            <v>7344</v>
          </cell>
        </row>
        <row r="529">
          <cell r="F529">
            <v>0</v>
          </cell>
          <cell r="G529">
            <v>0</v>
          </cell>
          <cell r="H529">
            <v>0</v>
          </cell>
          <cell r="I529">
            <v>0</v>
          </cell>
          <cell r="J529">
            <v>0</v>
          </cell>
          <cell r="K529">
            <v>15261</v>
          </cell>
        </row>
        <row r="530">
          <cell r="F530">
            <v>3621</v>
          </cell>
          <cell r="G530">
            <v>0</v>
          </cell>
          <cell r="H530">
            <v>3621</v>
          </cell>
          <cell r="I530">
            <v>0</v>
          </cell>
          <cell r="J530">
            <v>3621</v>
          </cell>
          <cell r="K530">
            <v>13442</v>
          </cell>
        </row>
        <row r="531">
          <cell r="F531">
            <v>19447</v>
          </cell>
          <cell r="G531">
            <v>0</v>
          </cell>
          <cell r="H531">
            <v>19447</v>
          </cell>
          <cell r="I531">
            <v>0</v>
          </cell>
          <cell r="J531">
            <v>19447</v>
          </cell>
          <cell r="K531">
            <v>-1</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1012</v>
          </cell>
          <cell r="G534">
            <v>0</v>
          </cell>
          <cell r="H534">
            <v>1012</v>
          </cell>
          <cell r="I534">
            <v>0</v>
          </cell>
          <cell r="J534">
            <v>1012</v>
          </cell>
          <cell r="K534">
            <v>784</v>
          </cell>
        </row>
        <row r="535">
          <cell r="F535">
            <v>1945</v>
          </cell>
          <cell r="G535">
            <v>0</v>
          </cell>
          <cell r="H535">
            <v>1945</v>
          </cell>
          <cell r="I535">
            <v>0</v>
          </cell>
          <cell r="J535">
            <v>1945</v>
          </cell>
          <cell r="K535">
            <v>36356</v>
          </cell>
        </row>
        <row r="536">
          <cell r="F536">
            <v>0</v>
          </cell>
          <cell r="G536">
            <v>0</v>
          </cell>
          <cell r="H536">
            <v>0</v>
          </cell>
          <cell r="I536">
            <v>0</v>
          </cell>
          <cell r="J536">
            <v>0</v>
          </cell>
          <cell r="K536">
            <v>0</v>
          </cell>
        </row>
        <row r="537">
          <cell r="F537">
            <v>0</v>
          </cell>
          <cell r="G537">
            <v>0</v>
          </cell>
          <cell r="H537">
            <v>0</v>
          </cell>
          <cell r="I537">
            <v>0</v>
          </cell>
          <cell r="J537">
            <v>0</v>
          </cell>
          <cell r="K537">
            <v>151</v>
          </cell>
        </row>
        <row r="538">
          <cell r="F538">
            <v>20394</v>
          </cell>
          <cell r="G538">
            <v>0</v>
          </cell>
          <cell r="H538">
            <v>20394</v>
          </cell>
          <cell r="I538">
            <v>0</v>
          </cell>
          <cell r="J538">
            <v>20394</v>
          </cell>
          <cell r="K538">
            <v>9904</v>
          </cell>
        </row>
        <row r="539">
          <cell r="F539">
            <v>33756</v>
          </cell>
          <cell r="G539">
            <v>0</v>
          </cell>
          <cell r="H539">
            <v>33756</v>
          </cell>
          <cell r="I539">
            <v>0</v>
          </cell>
          <cell r="J539">
            <v>33756</v>
          </cell>
          <cell r="K539">
            <v>39111</v>
          </cell>
        </row>
        <row r="540">
          <cell r="F540">
            <v>42216</v>
          </cell>
          <cell r="G540">
            <v>0</v>
          </cell>
          <cell r="H540">
            <v>42216</v>
          </cell>
          <cell r="I540">
            <v>0</v>
          </cell>
          <cell r="J540">
            <v>42216</v>
          </cell>
          <cell r="K540">
            <v>16162</v>
          </cell>
        </row>
        <row r="541">
          <cell r="F541">
            <v>1598</v>
          </cell>
          <cell r="G541">
            <v>0</v>
          </cell>
          <cell r="H541">
            <v>1598</v>
          </cell>
          <cell r="I541">
            <v>0</v>
          </cell>
          <cell r="J541">
            <v>1598</v>
          </cell>
          <cell r="K541">
            <v>278</v>
          </cell>
        </row>
        <row r="542">
          <cell r="F542">
            <v>8764</v>
          </cell>
          <cell r="G542">
            <v>0</v>
          </cell>
          <cell r="H542">
            <v>8764</v>
          </cell>
          <cell r="I542">
            <v>0</v>
          </cell>
          <cell r="J542">
            <v>8764</v>
          </cell>
          <cell r="K542">
            <v>3690</v>
          </cell>
        </row>
        <row r="543">
          <cell r="F543">
            <v>41982</v>
          </cell>
          <cell r="G543">
            <v>0</v>
          </cell>
          <cell r="H543">
            <v>41982</v>
          </cell>
          <cell r="I543">
            <v>0</v>
          </cell>
          <cell r="J543">
            <v>41982</v>
          </cell>
          <cell r="K543">
            <v>47786</v>
          </cell>
        </row>
        <row r="544">
          <cell r="F544">
            <v>44900</v>
          </cell>
          <cell r="G544">
            <v>0</v>
          </cell>
          <cell r="H544">
            <v>44900</v>
          </cell>
          <cell r="I544">
            <v>0</v>
          </cell>
          <cell r="J544">
            <v>44900</v>
          </cell>
          <cell r="K544">
            <v>157240</v>
          </cell>
        </row>
        <row r="545">
          <cell r="F545">
            <v>0</v>
          </cell>
          <cell r="G545">
            <v>0</v>
          </cell>
          <cell r="H545">
            <v>0</v>
          </cell>
          <cell r="I545">
            <v>0</v>
          </cell>
          <cell r="J545">
            <v>0</v>
          </cell>
          <cell r="K545">
            <v>1938</v>
          </cell>
        </row>
        <row r="546">
          <cell r="F546">
            <v>0</v>
          </cell>
          <cell r="G546">
            <v>0</v>
          </cell>
          <cell r="H546">
            <v>0</v>
          </cell>
          <cell r="I546">
            <v>0</v>
          </cell>
          <cell r="J546">
            <v>0</v>
          </cell>
          <cell r="K546">
            <v>6194</v>
          </cell>
        </row>
        <row r="547">
          <cell r="F547">
            <v>15688</v>
          </cell>
          <cell r="G547">
            <v>0</v>
          </cell>
          <cell r="H547">
            <v>15688</v>
          </cell>
          <cell r="I547">
            <v>0</v>
          </cell>
          <cell r="J547">
            <v>15688</v>
          </cell>
          <cell r="K547">
            <v>22101</v>
          </cell>
        </row>
        <row r="548">
          <cell r="F548">
            <v>3731</v>
          </cell>
          <cell r="G548">
            <v>0</v>
          </cell>
          <cell r="H548">
            <v>3731</v>
          </cell>
          <cell r="I548">
            <v>0</v>
          </cell>
          <cell r="J548">
            <v>3731</v>
          </cell>
          <cell r="K548">
            <v>0</v>
          </cell>
        </row>
        <row r="549">
          <cell r="F549">
            <v>6505</v>
          </cell>
          <cell r="G549">
            <v>0</v>
          </cell>
          <cell r="H549">
            <v>6505</v>
          </cell>
          <cell r="I549">
            <v>0</v>
          </cell>
          <cell r="J549">
            <v>6505</v>
          </cell>
          <cell r="K549">
            <v>32092</v>
          </cell>
        </row>
        <row r="550">
          <cell r="F550">
            <v>12530</v>
          </cell>
          <cell r="G550">
            <v>0</v>
          </cell>
          <cell r="H550">
            <v>12530</v>
          </cell>
          <cell r="I550">
            <v>0</v>
          </cell>
          <cell r="J550">
            <v>12530</v>
          </cell>
          <cell r="K550">
            <v>4575</v>
          </cell>
        </row>
        <row r="551">
          <cell r="F551">
            <v>12392</v>
          </cell>
          <cell r="G551">
            <v>0</v>
          </cell>
          <cell r="H551">
            <v>12392</v>
          </cell>
          <cell r="I551">
            <v>0</v>
          </cell>
          <cell r="J551">
            <v>12392</v>
          </cell>
          <cell r="K551">
            <v>11602</v>
          </cell>
        </row>
        <row r="552">
          <cell r="F552">
            <v>0</v>
          </cell>
          <cell r="G552">
            <v>0</v>
          </cell>
          <cell r="H552">
            <v>0</v>
          </cell>
          <cell r="I552">
            <v>0</v>
          </cell>
          <cell r="J552">
            <v>0</v>
          </cell>
          <cell r="K552">
            <v>1532</v>
          </cell>
        </row>
        <row r="553">
          <cell r="F553">
            <v>0</v>
          </cell>
          <cell r="G553">
            <v>0</v>
          </cell>
          <cell r="H553">
            <v>0</v>
          </cell>
          <cell r="I553">
            <v>0</v>
          </cell>
          <cell r="J553">
            <v>0</v>
          </cell>
          <cell r="K553">
            <v>928</v>
          </cell>
        </row>
        <row r="554">
          <cell r="F554">
            <v>0</v>
          </cell>
          <cell r="G554">
            <v>0</v>
          </cell>
          <cell r="H554">
            <v>0</v>
          </cell>
          <cell r="I554">
            <v>0</v>
          </cell>
          <cell r="J554">
            <v>0</v>
          </cell>
          <cell r="K554">
            <v>0</v>
          </cell>
        </row>
        <row r="555">
          <cell r="F555">
            <v>11758</v>
          </cell>
          <cell r="G555">
            <v>0</v>
          </cell>
          <cell r="H555">
            <v>11758</v>
          </cell>
          <cell r="I555">
            <v>0</v>
          </cell>
          <cell r="J555">
            <v>11758</v>
          </cell>
          <cell r="K555">
            <v>13041</v>
          </cell>
        </row>
        <row r="556">
          <cell r="F556">
            <v>0</v>
          </cell>
          <cell r="G556">
            <v>0</v>
          </cell>
          <cell r="H556">
            <v>0</v>
          </cell>
          <cell r="I556">
            <v>0</v>
          </cell>
          <cell r="J556">
            <v>0</v>
          </cell>
          <cell r="K556">
            <v>0</v>
          </cell>
        </row>
        <row r="557">
          <cell r="F557">
            <v>0</v>
          </cell>
          <cell r="G557">
            <v>0</v>
          </cell>
          <cell r="H557">
            <v>0</v>
          </cell>
          <cell r="I557">
            <v>0</v>
          </cell>
          <cell r="J557">
            <v>0</v>
          </cell>
          <cell r="K557">
            <v>1181</v>
          </cell>
        </row>
        <row r="558">
          <cell r="F558">
            <v>10897</v>
          </cell>
          <cell r="G558">
            <v>0</v>
          </cell>
          <cell r="H558">
            <v>10897</v>
          </cell>
          <cell r="I558">
            <v>0</v>
          </cell>
          <cell r="J558">
            <v>10897</v>
          </cell>
          <cell r="K558">
            <v>17854</v>
          </cell>
        </row>
        <row r="559">
          <cell r="F559">
            <v>0</v>
          </cell>
          <cell r="G559">
            <v>0</v>
          </cell>
          <cell r="H559">
            <v>0</v>
          </cell>
          <cell r="I559">
            <v>0</v>
          </cell>
          <cell r="J559">
            <v>0</v>
          </cell>
          <cell r="K559">
            <v>313</v>
          </cell>
        </row>
        <row r="560">
          <cell r="F560">
            <v>19399</v>
          </cell>
          <cell r="G560">
            <v>0</v>
          </cell>
          <cell r="H560">
            <v>19399</v>
          </cell>
          <cell r="I560">
            <v>0</v>
          </cell>
          <cell r="J560">
            <v>19399</v>
          </cell>
          <cell r="K560">
            <v>20719</v>
          </cell>
        </row>
        <row r="561">
          <cell r="F561">
            <v>0</v>
          </cell>
          <cell r="G561">
            <v>0</v>
          </cell>
          <cell r="H561">
            <v>0</v>
          </cell>
          <cell r="I561">
            <v>0</v>
          </cell>
          <cell r="J561">
            <v>0</v>
          </cell>
          <cell r="K561">
            <v>1466</v>
          </cell>
        </row>
        <row r="562">
          <cell r="F562">
            <v>0</v>
          </cell>
          <cell r="G562">
            <v>0</v>
          </cell>
          <cell r="H562">
            <v>0</v>
          </cell>
          <cell r="I562">
            <v>0</v>
          </cell>
          <cell r="J562">
            <v>0</v>
          </cell>
          <cell r="K562">
            <v>5140</v>
          </cell>
        </row>
        <row r="563">
          <cell r="F563">
            <v>4800</v>
          </cell>
          <cell r="G563">
            <v>0</v>
          </cell>
          <cell r="H563">
            <v>4800</v>
          </cell>
          <cell r="I563">
            <v>0</v>
          </cell>
          <cell r="J563">
            <v>4800</v>
          </cell>
          <cell r="K563">
            <v>0</v>
          </cell>
        </row>
        <row r="564">
          <cell r="F564">
            <v>1726</v>
          </cell>
          <cell r="G564">
            <v>0</v>
          </cell>
          <cell r="H564">
            <v>1726</v>
          </cell>
          <cell r="I564">
            <v>0</v>
          </cell>
          <cell r="J564">
            <v>1726</v>
          </cell>
          <cell r="K564">
            <v>897</v>
          </cell>
        </row>
        <row r="565">
          <cell r="F565">
            <v>0</v>
          </cell>
          <cell r="G565">
            <v>0</v>
          </cell>
          <cell r="H565">
            <v>0</v>
          </cell>
          <cell r="I565">
            <v>0</v>
          </cell>
          <cell r="J565">
            <v>0</v>
          </cell>
          <cell r="K565">
            <v>12047</v>
          </cell>
        </row>
        <row r="566">
          <cell r="F566">
            <v>82</v>
          </cell>
          <cell r="G566">
            <v>0</v>
          </cell>
          <cell r="H566">
            <v>82</v>
          </cell>
          <cell r="I566">
            <v>0</v>
          </cell>
          <cell r="J566">
            <v>82</v>
          </cell>
          <cell r="K566">
            <v>11121</v>
          </cell>
        </row>
        <row r="567">
          <cell r="F567">
            <v>23796</v>
          </cell>
          <cell r="G567">
            <v>0</v>
          </cell>
          <cell r="H567">
            <v>23796</v>
          </cell>
          <cell r="I567">
            <v>0</v>
          </cell>
          <cell r="J567">
            <v>23796</v>
          </cell>
          <cell r="K567">
            <v>14114</v>
          </cell>
        </row>
        <row r="568">
          <cell r="F568">
            <v>5158</v>
          </cell>
          <cell r="G568">
            <v>0</v>
          </cell>
          <cell r="H568">
            <v>5158</v>
          </cell>
          <cell r="I568">
            <v>0</v>
          </cell>
          <cell r="J568">
            <v>5158</v>
          </cell>
          <cell r="K568">
            <v>3045</v>
          </cell>
        </row>
        <row r="569">
          <cell r="F569">
            <v>0</v>
          </cell>
          <cell r="G569">
            <v>0</v>
          </cell>
          <cell r="H569">
            <v>0</v>
          </cell>
          <cell r="I569">
            <v>0</v>
          </cell>
          <cell r="J569">
            <v>0</v>
          </cell>
          <cell r="K569">
            <v>1156</v>
          </cell>
        </row>
        <row r="570">
          <cell r="F570">
            <v>0</v>
          </cell>
          <cell r="G570">
            <v>0</v>
          </cell>
          <cell r="H570">
            <v>0</v>
          </cell>
          <cell r="I570">
            <v>0</v>
          </cell>
          <cell r="J570">
            <v>0</v>
          </cell>
          <cell r="K570">
            <v>544</v>
          </cell>
        </row>
        <row r="571">
          <cell r="F571">
            <v>0</v>
          </cell>
          <cell r="G571">
            <v>0</v>
          </cell>
          <cell r="H571">
            <v>0</v>
          </cell>
          <cell r="I571">
            <v>0</v>
          </cell>
          <cell r="J571">
            <v>0</v>
          </cell>
          <cell r="K571">
            <v>583</v>
          </cell>
        </row>
        <row r="572">
          <cell r="F572">
            <v>0</v>
          </cell>
          <cell r="G572">
            <v>0</v>
          </cell>
          <cell r="H572">
            <v>0</v>
          </cell>
          <cell r="I572">
            <v>0</v>
          </cell>
          <cell r="J572">
            <v>0</v>
          </cell>
          <cell r="K572">
            <v>6</v>
          </cell>
        </row>
        <row r="573">
          <cell r="F573">
            <v>10267</v>
          </cell>
          <cell r="G573">
            <v>0</v>
          </cell>
          <cell r="H573">
            <v>10267</v>
          </cell>
          <cell r="I573">
            <v>0</v>
          </cell>
          <cell r="J573">
            <v>10267</v>
          </cell>
          <cell r="K573">
            <v>0</v>
          </cell>
        </row>
        <row r="574">
          <cell r="F574">
            <v>281</v>
          </cell>
          <cell r="G574">
            <v>0</v>
          </cell>
          <cell r="H574">
            <v>281</v>
          </cell>
          <cell r="I574">
            <v>0</v>
          </cell>
          <cell r="J574">
            <v>281</v>
          </cell>
          <cell r="K574">
            <v>0</v>
          </cell>
        </row>
        <row r="575">
          <cell r="F575">
            <v>3660013</v>
          </cell>
          <cell r="G575">
            <v>0</v>
          </cell>
          <cell r="H575">
            <v>3660013</v>
          </cell>
          <cell r="I575">
            <v>0</v>
          </cell>
          <cell r="J575">
            <v>3660013</v>
          </cell>
          <cell r="K575">
            <v>5482437</v>
          </cell>
        </row>
        <row r="577">
          <cell r="F577">
            <v>0</v>
          </cell>
          <cell r="G577">
            <v>0</v>
          </cell>
          <cell r="H577">
            <v>0</v>
          </cell>
          <cell r="I577">
            <v>0</v>
          </cell>
          <cell r="J577">
            <v>0</v>
          </cell>
          <cell r="K577">
            <v>7600157</v>
          </cell>
        </row>
        <row r="578">
          <cell r="F578">
            <v>0</v>
          </cell>
          <cell r="G578">
            <v>0</v>
          </cell>
          <cell r="H578">
            <v>0</v>
          </cell>
          <cell r="I578">
            <v>0</v>
          </cell>
          <cell r="J578">
            <v>0</v>
          </cell>
          <cell r="K578">
            <v>7600157</v>
          </cell>
        </row>
        <row r="580">
          <cell r="F580">
            <v>0</v>
          </cell>
          <cell r="G580">
            <v>0</v>
          </cell>
          <cell r="H580">
            <v>0</v>
          </cell>
          <cell r="I580">
            <v>0</v>
          </cell>
          <cell r="J580">
            <v>0</v>
          </cell>
          <cell r="K580">
            <v>0</v>
          </cell>
        </row>
        <row r="581">
          <cell r="F581">
            <v>0</v>
          </cell>
          <cell r="G581">
            <v>0</v>
          </cell>
          <cell r="H581">
            <v>0</v>
          </cell>
          <cell r="I581">
            <v>0</v>
          </cell>
          <cell r="J581">
            <v>0</v>
          </cell>
          <cell r="K581">
            <v>464</v>
          </cell>
        </row>
        <row r="582">
          <cell r="F582">
            <v>348</v>
          </cell>
          <cell r="G582">
            <v>0</v>
          </cell>
          <cell r="H582">
            <v>348</v>
          </cell>
          <cell r="I582">
            <v>0</v>
          </cell>
          <cell r="J582">
            <v>348</v>
          </cell>
          <cell r="K582">
            <v>1563</v>
          </cell>
        </row>
        <row r="583">
          <cell r="F583">
            <v>200</v>
          </cell>
          <cell r="G583">
            <v>0</v>
          </cell>
          <cell r="H583">
            <v>200</v>
          </cell>
          <cell r="I583">
            <v>0</v>
          </cell>
          <cell r="J583">
            <v>200</v>
          </cell>
          <cell r="K583">
            <v>47586</v>
          </cell>
        </row>
        <row r="584">
          <cell r="F584">
            <v>0</v>
          </cell>
          <cell r="G584">
            <v>0</v>
          </cell>
          <cell r="H584">
            <v>0</v>
          </cell>
          <cell r="I584">
            <v>0</v>
          </cell>
          <cell r="J584">
            <v>0</v>
          </cell>
          <cell r="K584">
            <v>0</v>
          </cell>
        </row>
        <row r="585">
          <cell r="F585">
            <v>3988</v>
          </cell>
          <cell r="G585">
            <v>0</v>
          </cell>
          <cell r="H585">
            <v>3988</v>
          </cell>
          <cell r="I585">
            <v>0</v>
          </cell>
          <cell r="J585">
            <v>3988</v>
          </cell>
          <cell r="K585">
            <v>0</v>
          </cell>
        </row>
        <row r="586">
          <cell r="F586">
            <v>0</v>
          </cell>
          <cell r="G586">
            <v>0</v>
          </cell>
          <cell r="H586">
            <v>0</v>
          </cell>
          <cell r="I586">
            <v>0</v>
          </cell>
          <cell r="J586">
            <v>0</v>
          </cell>
          <cell r="K586">
            <v>0</v>
          </cell>
        </row>
        <row r="587">
          <cell r="F587">
            <v>35</v>
          </cell>
          <cell r="G587">
            <v>0</v>
          </cell>
          <cell r="H587">
            <v>35</v>
          </cell>
          <cell r="I587">
            <v>0</v>
          </cell>
          <cell r="J587">
            <v>35</v>
          </cell>
          <cell r="K587">
            <v>0</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37309</v>
          </cell>
          <cell r="G590">
            <v>0</v>
          </cell>
          <cell r="H590">
            <v>37309</v>
          </cell>
          <cell r="I590">
            <v>0</v>
          </cell>
          <cell r="J590">
            <v>37309</v>
          </cell>
          <cell r="K590">
            <v>148903</v>
          </cell>
        </row>
        <row r="591">
          <cell r="F591">
            <v>48</v>
          </cell>
          <cell r="G591">
            <v>0</v>
          </cell>
          <cell r="H591">
            <v>48</v>
          </cell>
          <cell r="I591">
            <v>0</v>
          </cell>
          <cell r="J591">
            <v>48</v>
          </cell>
          <cell r="K591">
            <v>108</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200</v>
          </cell>
        </row>
        <row r="595">
          <cell r="F595">
            <v>100</v>
          </cell>
          <cell r="G595">
            <v>0</v>
          </cell>
          <cell r="H595">
            <v>100</v>
          </cell>
          <cell r="I595">
            <v>0</v>
          </cell>
          <cell r="J595">
            <v>100</v>
          </cell>
          <cell r="K595">
            <v>200</v>
          </cell>
        </row>
        <row r="596">
          <cell r="F596">
            <v>3717</v>
          </cell>
          <cell r="G596">
            <v>0</v>
          </cell>
          <cell r="H596">
            <v>3717</v>
          </cell>
          <cell r="I596">
            <v>0</v>
          </cell>
          <cell r="J596">
            <v>3717</v>
          </cell>
          <cell r="K596">
            <v>600</v>
          </cell>
        </row>
        <row r="597">
          <cell r="F597">
            <v>41533</v>
          </cell>
          <cell r="G597">
            <v>0</v>
          </cell>
          <cell r="H597">
            <v>41533</v>
          </cell>
          <cell r="I597">
            <v>0</v>
          </cell>
          <cell r="J597">
            <v>41533</v>
          </cell>
          <cell r="K597">
            <v>73339</v>
          </cell>
        </row>
        <row r="598">
          <cell r="F598">
            <v>39556</v>
          </cell>
          <cell r="G598">
            <v>0</v>
          </cell>
          <cell r="H598">
            <v>39556</v>
          </cell>
          <cell r="I598">
            <v>0</v>
          </cell>
          <cell r="J598">
            <v>39556</v>
          </cell>
          <cell r="K598">
            <v>30020</v>
          </cell>
        </row>
        <row r="599">
          <cell r="F599">
            <v>0</v>
          </cell>
          <cell r="G599">
            <v>0</v>
          </cell>
          <cell r="H599">
            <v>0</v>
          </cell>
          <cell r="I599">
            <v>0</v>
          </cell>
          <cell r="J599">
            <v>0</v>
          </cell>
          <cell r="K599">
            <v>78843</v>
          </cell>
        </row>
        <row r="600">
          <cell r="F600">
            <v>0</v>
          </cell>
          <cell r="G600">
            <v>0</v>
          </cell>
          <cell r="H600">
            <v>0</v>
          </cell>
          <cell r="I600">
            <v>0</v>
          </cell>
          <cell r="J600">
            <v>0</v>
          </cell>
          <cell r="K600">
            <v>0</v>
          </cell>
        </row>
        <row r="601">
          <cell r="F601">
            <v>21442</v>
          </cell>
          <cell r="G601">
            <v>0</v>
          </cell>
          <cell r="H601">
            <v>21442</v>
          </cell>
          <cell r="I601">
            <v>0</v>
          </cell>
          <cell r="J601">
            <v>21442</v>
          </cell>
          <cell r="K601">
            <v>20014</v>
          </cell>
        </row>
        <row r="602">
          <cell r="F602">
            <v>0</v>
          </cell>
          <cell r="G602">
            <v>0</v>
          </cell>
          <cell r="H602">
            <v>0</v>
          </cell>
          <cell r="I602">
            <v>0</v>
          </cell>
          <cell r="J602">
            <v>0</v>
          </cell>
          <cell r="K602">
            <v>0</v>
          </cell>
        </row>
        <row r="603">
          <cell r="F603">
            <v>172131</v>
          </cell>
          <cell r="G603">
            <v>0</v>
          </cell>
          <cell r="H603">
            <v>172131</v>
          </cell>
          <cell r="I603">
            <v>0</v>
          </cell>
          <cell r="J603">
            <v>172131</v>
          </cell>
          <cell r="K603">
            <v>180000</v>
          </cell>
        </row>
        <row r="604">
          <cell r="F604">
            <v>0</v>
          </cell>
          <cell r="G604">
            <v>0</v>
          </cell>
          <cell r="H604">
            <v>0</v>
          </cell>
          <cell r="I604">
            <v>0</v>
          </cell>
          <cell r="J604">
            <v>0</v>
          </cell>
          <cell r="K604">
            <v>30000</v>
          </cell>
        </row>
        <row r="605">
          <cell r="F605">
            <v>320407</v>
          </cell>
          <cell r="G605">
            <v>0</v>
          </cell>
          <cell r="H605">
            <v>320407</v>
          </cell>
          <cell r="I605">
            <v>0</v>
          </cell>
          <cell r="J605">
            <v>320407</v>
          </cell>
          <cell r="K605">
            <v>611840</v>
          </cell>
        </row>
        <row r="607">
          <cell r="F607">
            <v>-6409</v>
          </cell>
          <cell r="G607">
            <v>0</v>
          </cell>
          <cell r="H607">
            <v>-6409</v>
          </cell>
          <cell r="I607">
            <v>0</v>
          </cell>
          <cell r="J607">
            <v>-6409</v>
          </cell>
          <cell r="K607">
            <v>-5</v>
          </cell>
        </row>
        <row r="608">
          <cell r="F608">
            <v>47814</v>
          </cell>
          <cell r="G608">
            <v>0</v>
          </cell>
          <cell r="H608">
            <v>47814</v>
          </cell>
          <cell r="I608">
            <v>0</v>
          </cell>
          <cell r="J608">
            <v>47814</v>
          </cell>
          <cell r="K608">
            <v>70000</v>
          </cell>
        </row>
        <row r="609">
          <cell r="F609">
            <v>47814</v>
          </cell>
          <cell r="G609">
            <v>0</v>
          </cell>
          <cell r="H609">
            <v>47814</v>
          </cell>
          <cell r="I609">
            <v>0</v>
          </cell>
          <cell r="J609">
            <v>47814</v>
          </cell>
          <cell r="K609">
            <v>243750</v>
          </cell>
        </row>
        <row r="610">
          <cell r="F610">
            <v>0</v>
          </cell>
          <cell r="G610">
            <v>0</v>
          </cell>
          <cell r="H610">
            <v>0</v>
          </cell>
          <cell r="I610">
            <v>0</v>
          </cell>
          <cell r="J610">
            <v>0</v>
          </cell>
          <cell r="K610">
            <v>90000</v>
          </cell>
        </row>
        <row r="611">
          <cell r="F611">
            <v>0</v>
          </cell>
          <cell r="G611">
            <v>0</v>
          </cell>
          <cell r="H611">
            <v>0</v>
          </cell>
          <cell r="I611">
            <v>0</v>
          </cell>
          <cell r="J611">
            <v>0</v>
          </cell>
          <cell r="K611">
            <v>25000</v>
          </cell>
        </row>
        <row r="612">
          <cell r="F612">
            <v>0</v>
          </cell>
          <cell r="G612">
            <v>0</v>
          </cell>
          <cell r="H612">
            <v>0</v>
          </cell>
          <cell r="I612">
            <v>0</v>
          </cell>
          <cell r="J612">
            <v>0</v>
          </cell>
          <cell r="K612">
            <v>67499</v>
          </cell>
        </row>
        <row r="613">
          <cell r="F613">
            <v>0</v>
          </cell>
          <cell r="G613">
            <v>0</v>
          </cell>
          <cell r="H613">
            <v>0</v>
          </cell>
          <cell r="I613">
            <v>0</v>
          </cell>
          <cell r="J613">
            <v>0</v>
          </cell>
          <cell r="K613">
            <v>75000</v>
          </cell>
        </row>
        <row r="614">
          <cell r="F614">
            <v>195628</v>
          </cell>
          <cell r="G614">
            <v>0</v>
          </cell>
          <cell r="H614">
            <v>195628</v>
          </cell>
          <cell r="I614">
            <v>0</v>
          </cell>
          <cell r="J614">
            <v>195628</v>
          </cell>
          <cell r="K614">
            <v>0</v>
          </cell>
        </row>
        <row r="615">
          <cell r="F615">
            <v>0</v>
          </cell>
          <cell r="G615">
            <v>0</v>
          </cell>
          <cell r="H615">
            <v>0</v>
          </cell>
          <cell r="I615">
            <v>0</v>
          </cell>
          <cell r="J615">
            <v>0</v>
          </cell>
          <cell r="K615">
            <v>3202</v>
          </cell>
        </row>
        <row r="616">
          <cell r="F616">
            <v>0</v>
          </cell>
          <cell r="G616">
            <v>0</v>
          </cell>
          <cell r="H616">
            <v>0</v>
          </cell>
          <cell r="I616">
            <v>0</v>
          </cell>
          <cell r="J616">
            <v>0</v>
          </cell>
          <cell r="K616">
            <v>69599</v>
          </cell>
        </row>
        <row r="617">
          <cell r="F617">
            <v>284847</v>
          </cell>
          <cell r="G617">
            <v>0</v>
          </cell>
          <cell r="H617">
            <v>284847</v>
          </cell>
          <cell r="I617">
            <v>0</v>
          </cell>
          <cell r="J617">
            <v>284847</v>
          </cell>
          <cell r="K617">
            <v>644045</v>
          </cell>
        </row>
        <row r="619">
          <cell r="F619">
            <v>401291</v>
          </cell>
          <cell r="G619">
            <v>0</v>
          </cell>
          <cell r="H619">
            <v>401291</v>
          </cell>
          <cell r="I619">
            <v>0</v>
          </cell>
          <cell r="J619">
            <v>401291</v>
          </cell>
          <cell r="K619">
            <v>212132</v>
          </cell>
        </row>
        <row r="620">
          <cell r="F620">
            <v>0</v>
          </cell>
          <cell r="G620">
            <v>0</v>
          </cell>
          <cell r="H620">
            <v>0</v>
          </cell>
          <cell r="I620">
            <v>0</v>
          </cell>
          <cell r="J620">
            <v>0</v>
          </cell>
          <cell r="K620">
            <v>-10000</v>
          </cell>
        </row>
        <row r="621">
          <cell r="F621">
            <v>20538</v>
          </cell>
          <cell r="G621">
            <v>0</v>
          </cell>
          <cell r="H621">
            <v>20538</v>
          </cell>
          <cell r="I621">
            <v>0</v>
          </cell>
          <cell r="J621">
            <v>20538</v>
          </cell>
          <cell r="K621">
            <v>42856</v>
          </cell>
        </row>
        <row r="622">
          <cell r="F622">
            <v>49727</v>
          </cell>
          <cell r="G622">
            <v>0</v>
          </cell>
          <cell r="H622">
            <v>49727</v>
          </cell>
          <cell r="I622">
            <v>0</v>
          </cell>
          <cell r="J622">
            <v>49727</v>
          </cell>
          <cell r="K622">
            <v>52609</v>
          </cell>
        </row>
        <row r="623">
          <cell r="F623">
            <v>471556</v>
          </cell>
          <cell r="G623">
            <v>0</v>
          </cell>
          <cell r="H623">
            <v>471556</v>
          </cell>
          <cell r="I623">
            <v>0</v>
          </cell>
          <cell r="J623">
            <v>471556</v>
          </cell>
          <cell r="K623">
            <v>297597</v>
          </cell>
        </row>
        <row r="625">
          <cell r="F625">
            <v>372951</v>
          </cell>
          <cell r="G625">
            <v>0</v>
          </cell>
          <cell r="H625">
            <v>372951</v>
          </cell>
          <cell r="I625">
            <v>0</v>
          </cell>
          <cell r="J625">
            <v>372951</v>
          </cell>
          <cell r="K625">
            <v>355001</v>
          </cell>
        </row>
        <row r="626">
          <cell r="F626">
            <v>36200</v>
          </cell>
          <cell r="G626">
            <v>0</v>
          </cell>
          <cell r="H626">
            <v>36200</v>
          </cell>
          <cell r="I626">
            <v>0</v>
          </cell>
          <cell r="J626">
            <v>36200</v>
          </cell>
          <cell r="K626">
            <v>8000</v>
          </cell>
        </row>
        <row r="627">
          <cell r="F627">
            <v>57377</v>
          </cell>
          <cell r="G627">
            <v>0</v>
          </cell>
          <cell r="H627">
            <v>57377</v>
          </cell>
          <cell r="I627">
            <v>0</v>
          </cell>
          <cell r="J627">
            <v>57377</v>
          </cell>
          <cell r="K627">
            <v>20000</v>
          </cell>
        </row>
        <row r="628">
          <cell r="F628">
            <v>466528</v>
          </cell>
          <cell r="G628">
            <v>0</v>
          </cell>
          <cell r="H628">
            <v>466528</v>
          </cell>
          <cell r="I628">
            <v>0</v>
          </cell>
          <cell r="J628">
            <v>466528</v>
          </cell>
          <cell r="K628">
            <v>383001</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3">
          <cell r="F633">
            <v>0</v>
          </cell>
          <cell r="G633">
            <v>0</v>
          </cell>
          <cell r="H633">
            <v>0</v>
          </cell>
          <cell r="I633">
            <v>0</v>
          </cell>
          <cell r="J633">
            <v>0</v>
          </cell>
          <cell r="K633">
            <v>0</v>
          </cell>
        </row>
        <row r="635">
          <cell r="F635">
            <v>0</v>
          </cell>
          <cell r="G635">
            <v>0</v>
          </cell>
          <cell r="H635">
            <v>0</v>
          </cell>
          <cell r="I635">
            <v>0</v>
          </cell>
          <cell r="J635">
            <v>0</v>
          </cell>
          <cell r="K635">
            <v>-180000000</v>
          </cell>
        </row>
        <row r="636">
          <cell r="F636">
            <v>-145</v>
          </cell>
          <cell r="G636">
            <v>0</v>
          </cell>
          <cell r="H636">
            <v>-145</v>
          </cell>
          <cell r="I636">
            <v>0</v>
          </cell>
          <cell r="J636">
            <v>-145</v>
          </cell>
          <cell r="K636">
            <v>-181748</v>
          </cell>
        </row>
        <row r="637">
          <cell r="F637">
            <v>240870</v>
          </cell>
          <cell r="G637">
            <v>0</v>
          </cell>
          <cell r="H637">
            <v>240870</v>
          </cell>
          <cell r="I637">
            <v>0</v>
          </cell>
          <cell r="J637">
            <v>240870</v>
          </cell>
          <cell r="K637">
            <v>103521</v>
          </cell>
        </row>
        <row r="638">
          <cell r="F638">
            <v>12075490</v>
          </cell>
          <cell r="G638">
            <v>0</v>
          </cell>
          <cell r="H638">
            <v>12075490</v>
          </cell>
          <cell r="I638">
            <v>0</v>
          </cell>
          <cell r="J638">
            <v>12075490</v>
          </cell>
          <cell r="K638">
            <v>224902785</v>
          </cell>
        </row>
        <row r="639">
          <cell r="F639">
            <v>2715</v>
          </cell>
          <cell r="G639">
            <v>0</v>
          </cell>
          <cell r="H639">
            <v>2715</v>
          </cell>
          <cell r="I639">
            <v>0</v>
          </cell>
          <cell r="J639">
            <v>2715</v>
          </cell>
          <cell r="K639">
            <v>600117</v>
          </cell>
        </row>
        <row r="640">
          <cell r="F640">
            <v>2571</v>
          </cell>
          <cell r="G640">
            <v>0</v>
          </cell>
          <cell r="H640">
            <v>2571</v>
          </cell>
          <cell r="I640">
            <v>0</v>
          </cell>
          <cell r="J640">
            <v>2571</v>
          </cell>
          <cell r="K640">
            <v>737</v>
          </cell>
        </row>
        <row r="641">
          <cell r="F641">
            <v>12321501</v>
          </cell>
          <cell r="G641">
            <v>0</v>
          </cell>
          <cell r="H641">
            <v>12321501</v>
          </cell>
          <cell r="I641">
            <v>0</v>
          </cell>
          <cell r="J641">
            <v>12321501</v>
          </cell>
          <cell r="K641">
            <v>45425412</v>
          </cell>
        </row>
        <row r="643">
          <cell r="F643">
            <v>0</v>
          </cell>
          <cell r="G643">
            <v>0</v>
          </cell>
          <cell r="H643">
            <v>0</v>
          </cell>
          <cell r="I643">
            <v>0</v>
          </cell>
          <cell r="J643">
            <v>0</v>
          </cell>
          <cell r="K643">
            <v>837000000</v>
          </cell>
        </row>
        <row r="644">
          <cell r="F644">
            <v>4386</v>
          </cell>
          <cell r="G644">
            <v>0</v>
          </cell>
          <cell r="H644">
            <v>4386</v>
          </cell>
          <cell r="I644">
            <v>0</v>
          </cell>
          <cell r="J644">
            <v>4386</v>
          </cell>
          <cell r="K644">
            <v>624088</v>
          </cell>
        </row>
        <row r="645">
          <cell r="F645">
            <v>-773426</v>
          </cell>
          <cell r="G645">
            <v>0</v>
          </cell>
          <cell r="H645">
            <v>-773426</v>
          </cell>
          <cell r="I645">
            <v>0</v>
          </cell>
          <cell r="J645">
            <v>-773426</v>
          </cell>
          <cell r="K645">
            <v>-210181</v>
          </cell>
        </row>
        <row r="646">
          <cell r="F646">
            <v>-61879776</v>
          </cell>
          <cell r="G646">
            <v>0</v>
          </cell>
          <cell r="H646">
            <v>-61879776</v>
          </cell>
          <cell r="I646">
            <v>0</v>
          </cell>
          <cell r="J646">
            <v>-61879776</v>
          </cell>
          <cell r="K646">
            <v>-643731029</v>
          </cell>
        </row>
        <row r="647">
          <cell r="F647">
            <v>5827823</v>
          </cell>
          <cell r="G647">
            <v>0</v>
          </cell>
          <cell r="H647">
            <v>5827823</v>
          </cell>
          <cell r="I647">
            <v>0</v>
          </cell>
          <cell r="J647">
            <v>5827823</v>
          </cell>
          <cell r="K647">
            <v>0</v>
          </cell>
        </row>
        <row r="648">
          <cell r="F648">
            <v>-5228</v>
          </cell>
          <cell r="G648">
            <v>0</v>
          </cell>
          <cell r="H648">
            <v>-5228</v>
          </cell>
          <cell r="I648">
            <v>0</v>
          </cell>
          <cell r="J648">
            <v>-5228</v>
          </cell>
          <cell r="K648">
            <v>-1905368</v>
          </cell>
        </row>
        <row r="649">
          <cell r="F649">
            <v>-6283</v>
          </cell>
          <cell r="G649">
            <v>0</v>
          </cell>
          <cell r="H649">
            <v>-6283</v>
          </cell>
          <cell r="I649">
            <v>0</v>
          </cell>
          <cell r="J649">
            <v>-6283</v>
          </cell>
          <cell r="K649">
            <v>-1825</v>
          </cell>
        </row>
        <row r="650">
          <cell r="F650">
            <v>-56832504</v>
          </cell>
          <cell r="G650">
            <v>0</v>
          </cell>
          <cell r="H650">
            <v>-56832504</v>
          </cell>
          <cell r="I650">
            <v>0</v>
          </cell>
          <cell r="J650">
            <v>-56832504</v>
          </cell>
          <cell r="K650">
            <v>191775685</v>
          </cell>
        </row>
        <row r="651">
          <cell r="F651">
            <v>0</v>
          </cell>
          <cell r="G651">
            <v>0</v>
          </cell>
          <cell r="H651">
            <v>0</v>
          </cell>
          <cell r="I651">
            <v>0</v>
          </cell>
          <cell r="J651">
            <v>0</v>
          </cell>
          <cell r="K651">
            <v>0</v>
          </cell>
        </row>
      </sheetData>
      <sheetData sheetId="1"/>
      <sheetData sheetId="2"/>
      <sheetData sheetId="3"/>
      <sheetData sheetId="4"/>
      <sheetData sheetId="5"/>
      <sheetData sheetId="6"/>
      <sheetData sheetId="7"/>
      <sheetData sheetId="8"/>
      <sheetData sheetId="9"/>
      <sheetData sheetId="10"/>
      <sheetData sheetId="11">
        <row r="2">
          <cell r="F2" t="str">
            <v>Preliminary</v>
          </cell>
          <cell r="H2" t="str">
            <v>AJE</v>
          </cell>
          <cell r="I2" t="str">
            <v>Adjusted</v>
          </cell>
          <cell r="J2" t="str">
            <v>RJE</v>
          </cell>
          <cell r="K2" t="str">
            <v>Final</v>
          </cell>
          <cell r="M2" t="str">
            <v>PY1</v>
          </cell>
          <cell r="N2">
            <v>0</v>
          </cell>
          <cell r="O2">
            <v>0</v>
          </cell>
        </row>
        <row r="4">
          <cell r="F4">
            <v>0</v>
          </cell>
          <cell r="H4">
            <v>0</v>
          </cell>
          <cell r="I4">
            <v>0</v>
          </cell>
          <cell r="J4">
            <v>0</v>
          </cell>
          <cell r="K4">
            <v>0</v>
          </cell>
          <cell r="M4">
            <v>26106</v>
          </cell>
        </row>
        <row r="5">
          <cell r="F5">
            <v>8903</v>
          </cell>
          <cell r="H5">
            <v>0</v>
          </cell>
          <cell r="I5">
            <v>8903</v>
          </cell>
          <cell r="J5">
            <v>0</v>
          </cell>
          <cell r="K5">
            <v>8903</v>
          </cell>
          <cell r="M5">
            <v>69466</v>
          </cell>
        </row>
        <row r="6">
          <cell r="F6">
            <v>3947389</v>
          </cell>
          <cell r="H6">
            <v>0</v>
          </cell>
          <cell r="I6">
            <v>3947389</v>
          </cell>
          <cell r="J6">
            <v>0</v>
          </cell>
          <cell r="K6">
            <v>3947389</v>
          </cell>
          <cell r="M6">
            <v>13750862</v>
          </cell>
        </row>
        <row r="7">
          <cell r="F7">
            <v>15910</v>
          </cell>
          <cell r="H7">
            <v>0</v>
          </cell>
          <cell r="I7">
            <v>15910</v>
          </cell>
          <cell r="J7">
            <v>0</v>
          </cell>
          <cell r="K7">
            <v>15910</v>
          </cell>
          <cell r="M7">
            <v>14790</v>
          </cell>
        </row>
        <row r="8">
          <cell r="F8">
            <v>26120351</v>
          </cell>
          <cell r="H8">
            <v>0</v>
          </cell>
          <cell r="I8">
            <v>26120351</v>
          </cell>
          <cell r="J8">
            <v>0</v>
          </cell>
          <cell r="K8">
            <v>26120351</v>
          </cell>
          <cell r="M8">
            <v>13671981</v>
          </cell>
        </row>
        <row r="9">
          <cell r="F9">
            <v>10825</v>
          </cell>
          <cell r="H9">
            <v>0</v>
          </cell>
          <cell r="I9">
            <v>10825</v>
          </cell>
          <cell r="J9">
            <v>0</v>
          </cell>
          <cell r="K9">
            <v>10825</v>
          </cell>
          <cell r="M9">
            <v>10496</v>
          </cell>
        </row>
        <row r="10">
          <cell r="F10">
            <v>0</v>
          </cell>
          <cell r="H10">
            <v>0</v>
          </cell>
          <cell r="I10">
            <v>0</v>
          </cell>
          <cell r="J10">
            <v>0</v>
          </cell>
          <cell r="K10">
            <v>0</v>
          </cell>
          <cell r="M10">
            <v>9642</v>
          </cell>
        </row>
        <row r="11">
          <cell r="F11">
            <v>5039</v>
          </cell>
          <cell r="H11">
            <v>0</v>
          </cell>
          <cell r="I11">
            <v>5039</v>
          </cell>
          <cell r="J11">
            <v>0</v>
          </cell>
          <cell r="K11">
            <v>5039</v>
          </cell>
          <cell r="M11">
            <v>204364</v>
          </cell>
        </row>
        <row r="12">
          <cell r="F12">
            <v>5586783</v>
          </cell>
          <cell r="H12">
            <v>0</v>
          </cell>
          <cell r="I12">
            <v>5586783</v>
          </cell>
          <cell r="J12">
            <v>0</v>
          </cell>
          <cell r="K12">
            <v>5586783</v>
          </cell>
          <cell r="M12">
            <v>6063917</v>
          </cell>
        </row>
        <row r="13">
          <cell r="F13">
            <v>1730720</v>
          </cell>
          <cell r="H13">
            <v>0</v>
          </cell>
          <cell r="I13">
            <v>1730720</v>
          </cell>
          <cell r="J13">
            <v>0</v>
          </cell>
          <cell r="K13">
            <v>1730720</v>
          </cell>
          <cell r="M13">
            <v>1769664</v>
          </cell>
        </row>
        <row r="14">
          <cell r="F14">
            <v>2172486</v>
          </cell>
          <cell r="H14">
            <v>0</v>
          </cell>
          <cell r="I14">
            <v>2172486</v>
          </cell>
          <cell r="J14">
            <v>0</v>
          </cell>
          <cell r="K14">
            <v>2172486</v>
          </cell>
          <cell r="M14">
            <v>2172486</v>
          </cell>
        </row>
        <row r="15">
          <cell r="F15">
            <v>902807</v>
          </cell>
          <cell r="H15">
            <v>0</v>
          </cell>
          <cell r="I15">
            <v>902807</v>
          </cell>
          <cell r="J15">
            <v>0</v>
          </cell>
          <cell r="K15">
            <v>902807</v>
          </cell>
          <cell r="M15">
            <v>1096163</v>
          </cell>
        </row>
        <row r="16">
          <cell r="F16">
            <v>2256255</v>
          </cell>
          <cell r="H16">
            <v>0</v>
          </cell>
          <cell r="I16">
            <v>2256255</v>
          </cell>
          <cell r="J16">
            <v>0</v>
          </cell>
          <cell r="K16">
            <v>2256255</v>
          </cell>
          <cell r="M16">
            <v>0</v>
          </cell>
        </row>
        <row r="17">
          <cell r="F17">
            <v>42757468</v>
          </cell>
          <cell r="H17">
            <v>0</v>
          </cell>
          <cell r="I17">
            <v>42757468</v>
          </cell>
          <cell r="J17">
            <v>0</v>
          </cell>
          <cell r="K17">
            <v>42757468</v>
          </cell>
          <cell r="M17">
            <v>38859937</v>
          </cell>
        </row>
        <row r="19">
          <cell r="F19">
            <v>4872201</v>
          </cell>
          <cell r="H19">
            <v>0</v>
          </cell>
          <cell r="I19">
            <v>4872201</v>
          </cell>
          <cell r="J19">
            <v>0</v>
          </cell>
          <cell r="K19">
            <v>4872201</v>
          </cell>
          <cell r="M19">
            <v>127265847</v>
          </cell>
        </row>
        <row r="20">
          <cell r="F20">
            <v>4872201</v>
          </cell>
          <cell r="H20">
            <v>0</v>
          </cell>
          <cell r="I20">
            <v>4872201</v>
          </cell>
          <cell r="J20">
            <v>0</v>
          </cell>
          <cell r="K20">
            <v>4872201</v>
          </cell>
          <cell r="M20">
            <v>127265847</v>
          </cell>
        </row>
        <row r="22">
          <cell r="F22">
            <v>532082562</v>
          </cell>
          <cell r="H22">
            <v>0</v>
          </cell>
          <cell r="I22">
            <v>532082562</v>
          </cell>
          <cell r="J22">
            <v>0</v>
          </cell>
          <cell r="K22">
            <v>532082562</v>
          </cell>
          <cell r="M22">
            <v>1994195909</v>
          </cell>
        </row>
        <row r="23">
          <cell r="F23">
            <v>39588450</v>
          </cell>
          <cell r="H23">
            <v>0</v>
          </cell>
          <cell r="I23">
            <v>39588450</v>
          </cell>
          <cell r="J23">
            <v>0</v>
          </cell>
          <cell r="K23">
            <v>39588450</v>
          </cell>
          <cell r="M23">
            <v>-198049325</v>
          </cell>
        </row>
        <row r="24">
          <cell r="F24">
            <v>571671012</v>
          </cell>
          <cell r="H24">
            <v>0</v>
          </cell>
          <cell r="I24">
            <v>571671012</v>
          </cell>
          <cell r="J24">
            <v>0</v>
          </cell>
          <cell r="K24">
            <v>571671012</v>
          </cell>
          <cell r="M24">
            <v>1796146584</v>
          </cell>
        </row>
        <row r="26">
          <cell r="F26">
            <v>0</v>
          </cell>
          <cell r="H26">
            <v>0</v>
          </cell>
          <cell r="I26">
            <v>0</v>
          </cell>
          <cell r="J26">
            <v>0</v>
          </cell>
          <cell r="K26">
            <v>0</v>
          </cell>
          <cell r="M26">
            <v>0</v>
          </cell>
        </row>
        <row r="28">
          <cell r="F28">
            <v>0</v>
          </cell>
          <cell r="H28">
            <v>0</v>
          </cell>
          <cell r="I28">
            <v>0</v>
          </cell>
          <cell r="J28">
            <v>0</v>
          </cell>
          <cell r="K28">
            <v>0</v>
          </cell>
          <cell r="M28">
            <v>50000000</v>
          </cell>
        </row>
        <row r="29">
          <cell r="F29">
            <v>0</v>
          </cell>
          <cell r="H29">
            <v>0</v>
          </cell>
          <cell r="I29">
            <v>0</v>
          </cell>
          <cell r="J29">
            <v>0</v>
          </cell>
          <cell r="K29">
            <v>0</v>
          </cell>
          <cell r="M29">
            <v>-1094372</v>
          </cell>
        </row>
        <row r="30">
          <cell r="F30">
            <v>0</v>
          </cell>
          <cell r="H30">
            <v>0</v>
          </cell>
          <cell r="I30">
            <v>0</v>
          </cell>
          <cell r="J30">
            <v>0</v>
          </cell>
          <cell r="K30">
            <v>0</v>
          </cell>
          <cell r="M30">
            <v>-336916</v>
          </cell>
        </row>
        <row r="31">
          <cell r="F31">
            <v>0</v>
          </cell>
          <cell r="H31">
            <v>0</v>
          </cell>
          <cell r="I31">
            <v>0</v>
          </cell>
          <cell r="J31">
            <v>0</v>
          </cell>
          <cell r="K31">
            <v>0</v>
          </cell>
          <cell r="M31">
            <v>435000000</v>
          </cell>
        </row>
        <row r="32">
          <cell r="F32">
            <v>0</v>
          </cell>
          <cell r="H32">
            <v>0</v>
          </cell>
          <cell r="I32">
            <v>0</v>
          </cell>
          <cell r="J32">
            <v>0</v>
          </cell>
          <cell r="K32">
            <v>0</v>
          </cell>
          <cell r="M32">
            <v>-6145103</v>
          </cell>
        </row>
        <row r="33">
          <cell r="F33">
            <v>0</v>
          </cell>
          <cell r="H33">
            <v>0</v>
          </cell>
          <cell r="I33">
            <v>0</v>
          </cell>
          <cell r="J33">
            <v>0</v>
          </cell>
          <cell r="K33">
            <v>0</v>
          </cell>
          <cell r="M33">
            <v>-266649</v>
          </cell>
        </row>
        <row r="34">
          <cell r="F34">
            <v>0</v>
          </cell>
          <cell r="H34">
            <v>0</v>
          </cell>
          <cell r="I34">
            <v>0</v>
          </cell>
          <cell r="J34">
            <v>0</v>
          </cell>
          <cell r="K34">
            <v>0</v>
          </cell>
          <cell r="M34">
            <v>477156960</v>
          </cell>
        </row>
        <row r="36">
          <cell r="F36">
            <v>40748760</v>
          </cell>
          <cell r="H36">
            <v>0</v>
          </cell>
          <cell r="I36">
            <v>40748760</v>
          </cell>
          <cell r="J36">
            <v>0</v>
          </cell>
          <cell r="K36">
            <v>40748760</v>
          </cell>
          <cell r="M36">
            <v>164337167</v>
          </cell>
        </row>
        <row r="37">
          <cell r="F37">
            <v>-34524461</v>
          </cell>
          <cell r="H37">
            <v>0</v>
          </cell>
          <cell r="I37">
            <v>-34524461</v>
          </cell>
          <cell r="J37">
            <v>0</v>
          </cell>
          <cell r="K37">
            <v>-34524461</v>
          </cell>
          <cell r="M37">
            <v>-58113326</v>
          </cell>
        </row>
        <row r="38">
          <cell r="F38">
            <v>6224299</v>
          </cell>
          <cell r="H38">
            <v>0</v>
          </cell>
          <cell r="I38">
            <v>6224299</v>
          </cell>
          <cell r="J38">
            <v>0</v>
          </cell>
          <cell r="K38">
            <v>6224299</v>
          </cell>
          <cell r="M38">
            <v>106223841</v>
          </cell>
        </row>
        <row r="40">
          <cell r="F40">
            <v>0</v>
          </cell>
          <cell r="H40">
            <v>0</v>
          </cell>
          <cell r="I40">
            <v>0</v>
          </cell>
          <cell r="J40">
            <v>0</v>
          </cell>
          <cell r="K40">
            <v>0</v>
          </cell>
          <cell r="M40">
            <v>0</v>
          </cell>
        </row>
        <row r="42">
          <cell r="F42">
            <v>0</v>
          </cell>
          <cell r="H42">
            <v>0</v>
          </cell>
          <cell r="I42">
            <v>0</v>
          </cell>
          <cell r="J42">
            <v>0</v>
          </cell>
          <cell r="K42">
            <v>0</v>
          </cell>
          <cell r="M42">
            <v>0</v>
          </cell>
        </row>
        <row r="44">
          <cell r="F44">
            <v>3724563</v>
          </cell>
          <cell r="H44">
            <v>0</v>
          </cell>
          <cell r="I44">
            <v>3724563</v>
          </cell>
          <cell r="J44">
            <v>0</v>
          </cell>
          <cell r="K44">
            <v>3724563</v>
          </cell>
          <cell r="M44">
            <v>0</v>
          </cell>
        </row>
        <row r="45">
          <cell r="F45">
            <v>204175</v>
          </cell>
          <cell r="H45">
            <v>0</v>
          </cell>
          <cell r="I45">
            <v>204175</v>
          </cell>
          <cell r="J45">
            <v>0</v>
          </cell>
          <cell r="K45">
            <v>204175</v>
          </cell>
          <cell r="M45">
            <v>24492</v>
          </cell>
        </row>
        <row r="46">
          <cell r="F46">
            <v>143988</v>
          </cell>
          <cell r="H46">
            <v>0</v>
          </cell>
          <cell r="I46">
            <v>143988</v>
          </cell>
          <cell r="J46">
            <v>0</v>
          </cell>
          <cell r="K46">
            <v>143988</v>
          </cell>
          <cell r="M46">
            <v>302579</v>
          </cell>
        </row>
        <row r="47">
          <cell r="F47">
            <v>0</v>
          </cell>
          <cell r="H47">
            <v>0</v>
          </cell>
          <cell r="I47">
            <v>0</v>
          </cell>
          <cell r="J47">
            <v>0</v>
          </cell>
          <cell r="K47">
            <v>0</v>
          </cell>
          <cell r="M47">
            <v>1869863</v>
          </cell>
        </row>
        <row r="48">
          <cell r="F48">
            <v>4072726</v>
          </cell>
          <cell r="H48">
            <v>0</v>
          </cell>
          <cell r="I48">
            <v>4072726</v>
          </cell>
          <cell r="J48">
            <v>0</v>
          </cell>
          <cell r="K48">
            <v>4072726</v>
          </cell>
          <cell r="M48">
            <v>2196934</v>
          </cell>
        </row>
        <row r="50">
          <cell r="F50">
            <v>125000</v>
          </cell>
          <cell r="H50">
            <v>0</v>
          </cell>
          <cell r="I50">
            <v>125000</v>
          </cell>
          <cell r="J50">
            <v>0</v>
          </cell>
          <cell r="K50">
            <v>125000</v>
          </cell>
          <cell r="M50">
            <v>0</v>
          </cell>
        </row>
        <row r="51">
          <cell r="F51">
            <v>200000</v>
          </cell>
          <cell r="H51">
            <v>0</v>
          </cell>
          <cell r="I51">
            <v>200000</v>
          </cell>
          <cell r="J51">
            <v>0</v>
          </cell>
          <cell r="K51">
            <v>200000</v>
          </cell>
          <cell r="M51">
            <v>200000</v>
          </cell>
        </row>
        <row r="52">
          <cell r="F52">
            <v>2500000</v>
          </cell>
          <cell r="H52">
            <v>0</v>
          </cell>
          <cell r="I52">
            <v>2500000</v>
          </cell>
          <cell r="J52">
            <v>0</v>
          </cell>
          <cell r="K52">
            <v>2500000</v>
          </cell>
          <cell r="M52">
            <v>2625000</v>
          </cell>
        </row>
        <row r="53">
          <cell r="F53">
            <v>100000</v>
          </cell>
          <cell r="H53">
            <v>0</v>
          </cell>
          <cell r="I53">
            <v>100000</v>
          </cell>
          <cell r="J53">
            <v>0</v>
          </cell>
          <cell r="K53">
            <v>100000</v>
          </cell>
          <cell r="M53">
            <v>100000</v>
          </cell>
        </row>
        <row r="54">
          <cell r="F54">
            <v>0</v>
          </cell>
          <cell r="H54">
            <v>0</v>
          </cell>
          <cell r="I54">
            <v>0</v>
          </cell>
          <cell r="J54">
            <v>0</v>
          </cell>
          <cell r="K54">
            <v>0</v>
          </cell>
          <cell r="M54">
            <v>0</v>
          </cell>
        </row>
        <row r="55">
          <cell r="F55">
            <v>0</v>
          </cell>
          <cell r="H55">
            <v>0</v>
          </cell>
          <cell r="I55">
            <v>0</v>
          </cell>
          <cell r="J55">
            <v>0</v>
          </cell>
          <cell r="K55">
            <v>0</v>
          </cell>
          <cell r="M55">
            <v>0</v>
          </cell>
        </row>
        <row r="56">
          <cell r="F56">
            <v>46</v>
          </cell>
          <cell r="H56">
            <v>0</v>
          </cell>
          <cell r="I56">
            <v>46</v>
          </cell>
          <cell r="J56">
            <v>0</v>
          </cell>
          <cell r="K56">
            <v>46</v>
          </cell>
          <cell r="M56">
            <v>0</v>
          </cell>
        </row>
        <row r="57">
          <cell r="F57">
            <v>170583</v>
          </cell>
          <cell r="H57">
            <v>0</v>
          </cell>
          <cell r="I57">
            <v>170583</v>
          </cell>
          <cell r="J57">
            <v>0</v>
          </cell>
          <cell r="K57">
            <v>170583</v>
          </cell>
          <cell r="M57">
            <v>170583</v>
          </cell>
        </row>
        <row r="58">
          <cell r="F58">
            <v>26000</v>
          </cell>
          <cell r="H58">
            <v>0</v>
          </cell>
          <cell r="I58">
            <v>26000</v>
          </cell>
          <cell r="J58">
            <v>0</v>
          </cell>
          <cell r="K58">
            <v>26000</v>
          </cell>
          <cell r="M58">
            <v>0</v>
          </cell>
        </row>
        <row r="59">
          <cell r="F59">
            <v>3121629</v>
          </cell>
          <cell r="H59">
            <v>0</v>
          </cell>
          <cell r="I59">
            <v>3121629</v>
          </cell>
          <cell r="J59">
            <v>0</v>
          </cell>
          <cell r="K59">
            <v>3121629</v>
          </cell>
          <cell r="M59">
            <v>3095583</v>
          </cell>
        </row>
        <row r="61">
          <cell r="F61">
            <v>-1123743</v>
          </cell>
          <cell r="H61">
            <v>0</v>
          </cell>
          <cell r="I61">
            <v>-1123743</v>
          </cell>
          <cell r="J61">
            <v>0</v>
          </cell>
          <cell r="K61">
            <v>-1123743</v>
          </cell>
          <cell r="M61">
            <v>-4227992</v>
          </cell>
        </row>
        <row r="62">
          <cell r="F62">
            <v>-1123743</v>
          </cell>
          <cell r="H62">
            <v>0</v>
          </cell>
          <cell r="I62">
            <v>-1123743</v>
          </cell>
          <cell r="J62">
            <v>0</v>
          </cell>
          <cell r="K62">
            <v>-1123743</v>
          </cell>
          <cell r="M62">
            <v>-4227992</v>
          </cell>
        </row>
        <row r="64">
          <cell r="F64">
            <v>-112374</v>
          </cell>
          <cell r="H64">
            <v>0</v>
          </cell>
          <cell r="I64">
            <v>-112374</v>
          </cell>
          <cell r="J64">
            <v>0</v>
          </cell>
          <cell r="K64">
            <v>-112374</v>
          </cell>
          <cell r="M64">
            <v>-198759</v>
          </cell>
        </row>
        <row r="65">
          <cell r="F65">
            <v>-1297</v>
          </cell>
          <cell r="H65">
            <v>0</v>
          </cell>
          <cell r="I65">
            <v>-1297</v>
          </cell>
          <cell r="J65">
            <v>0</v>
          </cell>
          <cell r="K65">
            <v>-1297</v>
          </cell>
          <cell r="M65">
            <v>-6261</v>
          </cell>
        </row>
        <row r="66">
          <cell r="F66">
            <v>0</v>
          </cell>
          <cell r="H66">
            <v>0</v>
          </cell>
          <cell r="I66">
            <v>0</v>
          </cell>
          <cell r="J66">
            <v>0</v>
          </cell>
          <cell r="K66">
            <v>0</v>
          </cell>
          <cell r="M66">
            <v>-25682</v>
          </cell>
        </row>
        <row r="67">
          <cell r="F67">
            <v>-113671</v>
          </cell>
          <cell r="H67">
            <v>0</v>
          </cell>
          <cell r="I67">
            <v>-113671</v>
          </cell>
          <cell r="J67">
            <v>0</v>
          </cell>
          <cell r="K67">
            <v>-113671</v>
          </cell>
          <cell r="M67">
            <v>-230702</v>
          </cell>
        </row>
        <row r="69">
          <cell r="F69">
            <v>-1485363</v>
          </cell>
          <cell r="H69">
            <v>0</v>
          </cell>
          <cell r="I69">
            <v>-1485363</v>
          </cell>
          <cell r="J69">
            <v>0</v>
          </cell>
          <cell r="K69">
            <v>-1485363</v>
          </cell>
          <cell r="M69">
            <v>-2476856</v>
          </cell>
        </row>
        <row r="70">
          <cell r="F70">
            <v>-1485363</v>
          </cell>
          <cell r="H70">
            <v>0</v>
          </cell>
          <cell r="I70">
            <v>-1485363</v>
          </cell>
          <cell r="J70">
            <v>0</v>
          </cell>
          <cell r="K70">
            <v>-1485363</v>
          </cell>
          <cell r="M70">
            <v>-2476856</v>
          </cell>
        </row>
        <row r="72">
          <cell r="F72">
            <v>0</v>
          </cell>
          <cell r="H72">
            <v>0</v>
          </cell>
          <cell r="I72">
            <v>0</v>
          </cell>
          <cell r="J72">
            <v>0</v>
          </cell>
          <cell r="K72">
            <v>0</v>
          </cell>
          <cell r="M72">
            <v>0</v>
          </cell>
        </row>
        <row r="73">
          <cell r="F73">
            <v>0</v>
          </cell>
          <cell r="H73">
            <v>0</v>
          </cell>
          <cell r="I73">
            <v>0</v>
          </cell>
          <cell r="J73">
            <v>0</v>
          </cell>
          <cell r="K73">
            <v>0</v>
          </cell>
          <cell r="M73">
            <v>0</v>
          </cell>
        </row>
        <row r="75">
          <cell r="F75">
            <v>-5586782</v>
          </cell>
          <cell r="H75">
            <v>0</v>
          </cell>
          <cell r="I75">
            <v>-5586782</v>
          </cell>
          <cell r="J75">
            <v>0</v>
          </cell>
          <cell r="K75">
            <v>-5586782</v>
          </cell>
          <cell r="M75">
            <v>-6063917</v>
          </cell>
        </row>
        <row r="76">
          <cell r="F76">
            <v>-1730720</v>
          </cell>
          <cell r="H76">
            <v>0</v>
          </cell>
          <cell r="I76">
            <v>-1730720</v>
          </cell>
          <cell r="J76">
            <v>0</v>
          </cell>
          <cell r="K76">
            <v>-1730720</v>
          </cell>
          <cell r="M76">
            <v>-1769664</v>
          </cell>
        </row>
        <row r="77">
          <cell r="F77">
            <v>-2172486</v>
          </cell>
          <cell r="H77">
            <v>0</v>
          </cell>
          <cell r="I77">
            <v>-2172486</v>
          </cell>
          <cell r="J77">
            <v>0</v>
          </cell>
          <cell r="K77">
            <v>-2172486</v>
          </cell>
          <cell r="M77">
            <v>-2172486</v>
          </cell>
        </row>
        <row r="78">
          <cell r="F78">
            <v>-902807</v>
          </cell>
          <cell r="H78">
            <v>0</v>
          </cell>
          <cell r="I78">
            <v>-902807</v>
          </cell>
          <cell r="J78">
            <v>0</v>
          </cell>
          <cell r="K78">
            <v>-902807</v>
          </cell>
          <cell r="M78">
            <v>-1096163</v>
          </cell>
        </row>
        <row r="79">
          <cell r="F79">
            <v>-2256255</v>
          </cell>
          <cell r="H79">
            <v>0</v>
          </cell>
          <cell r="I79">
            <v>-2256255</v>
          </cell>
          <cell r="J79">
            <v>0</v>
          </cell>
          <cell r="K79">
            <v>-2256255</v>
          </cell>
          <cell r="M79">
            <v>0</v>
          </cell>
        </row>
        <row r="80">
          <cell r="F80">
            <v>-5039</v>
          </cell>
          <cell r="H80">
            <v>0</v>
          </cell>
          <cell r="I80">
            <v>-5039</v>
          </cell>
          <cell r="J80">
            <v>0</v>
          </cell>
          <cell r="K80">
            <v>-5039</v>
          </cell>
          <cell r="M80">
            <v>-204364</v>
          </cell>
        </row>
        <row r="81">
          <cell r="F81">
            <v>-12654089</v>
          </cell>
          <cell r="H81">
            <v>0</v>
          </cell>
          <cell r="I81">
            <v>-12654089</v>
          </cell>
          <cell r="J81">
            <v>0</v>
          </cell>
          <cell r="K81">
            <v>-12654089</v>
          </cell>
          <cell r="M81">
            <v>-11306594</v>
          </cell>
        </row>
        <row r="83">
          <cell r="F83">
            <v>0</v>
          </cell>
          <cell r="H83">
            <v>0</v>
          </cell>
          <cell r="I83">
            <v>0</v>
          </cell>
          <cell r="J83">
            <v>0</v>
          </cell>
          <cell r="K83">
            <v>0</v>
          </cell>
          <cell r="M83">
            <v>0</v>
          </cell>
        </row>
        <row r="84">
          <cell r="F84">
            <v>0</v>
          </cell>
          <cell r="H84">
            <v>0</v>
          </cell>
          <cell r="I84">
            <v>0</v>
          </cell>
          <cell r="J84">
            <v>0</v>
          </cell>
          <cell r="K84">
            <v>0</v>
          </cell>
          <cell r="M84">
            <v>-16858</v>
          </cell>
        </row>
        <row r="85">
          <cell r="F85">
            <v>-5000</v>
          </cell>
          <cell r="H85">
            <v>0</v>
          </cell>
          <cell r="I85">
            <v>-5000</v>
          </cell>
          <cell r="J85">
            <v>0</v>
          </cell>
          <cell r="K85">
            <v>-5000</v>
          </cell>
          <cell r="M85">
            <v>-3850</v>
          </cell>
        </row>
        <row r="86">
          <cell r="F86">
            <v>-404</v>
          </cell>
          <cell r="H86">
            <v>0</v>
          </cell>
          <cell r="I86">
            <v>-404</v>
          </cell>
          <cell r="J86">
            <v>0</v>
          </cell>
          <cell r="K86">
            <v>-404</v>
          </cell>
          <cell r="M86">
            <v>-11800</v>
          </cell>
        </row>
        <row r="87">
          <cell r="F87">
            <v>-30383</v>
          </cell>
          <cell r="H87">
            <v>0</v>
          </cell>
          <cell r="I87">
            <v>-30383</v>
          </cell>
          <cell r="J87">
            <v>0</v>
          </cell>
          <cell r="K87">
            <v>-30383</v>
          </cell>
          <cell r="M87">
            <v>-49970</v>
          </cell>
        </row>
        <row r="88">
          <cell r="F88">
            <v>-23517</v>
          </cell>
          <cell r="H88">
            <v>0</v>
          </cell>
          <cell r="I88">
            <v>-23517</v>
          </cell>
          <cell r="J88">
            <v>0</v>
          </cell>
          <cell r="K88">
            <v>-23517</v>
          </cell>
          <cell r="M88">
            <v>-82408</v>
          </cell>
        </row>
        <row r="89">
          <cell r="F89">
            <v>0</v>
          </cell>
          <cell r="H89">
            <v>0</v>
          </cell>
          <cell r="I89">
            <v>0</v>
          </cell>
          <cell r="J89">
            <v>0</v>
          </cell>
          <cell r="K89">
            <v>0</v>
          </cell>
          <cell r="M89">
            <v>-62674</v>
          </cell>
        </row>
        <row r="90">
          <cell r="F90">
            <v>-6414</v>
          </cell>
          <cell r="H90">
            <v>0</v>
          </cell>
          <cell r="I90">
            <v>-6414</v>
          </cell>
          <cell r="J90">
            <v>0</v>
          </cell>
          <cell r="K90">
            <v>-6414</v>
          </cell>
          <cell r="M90">
            <v>-28682</v>
          </cell>
        </row>
        <row r="91">
          <cell r="F91">
            <v>0</v>
          </cell>
          <cell r="H91">
            <v>0</v>
          </cell>
          <cell r="I91">
            <v>0</v>
          </cell>
          <cell r="J91">
            <v>0</v>
          </cell>
          <cell r="K91">
            <v>0</v>
          </cell>
          <cell r="M91">
            <v>-28952</v>
          </cell>
        </row>
        <row r="92">
          <cell r="F92">
            <v>0</v>
          </cell>
          <cell r="H92">
            <v>0</v>
          </cell>
          <cell r="I92">
            <v>0</v>
          </cell>
          <cell r="J92">
            <v>0</v>
          </cell>
          <cell r="K92">
            <v>0</v>
          </cell>
          <cell r="M92">
            <v>-23620</v>
          </cell>
        </row>
        <row r="93">
          <cell r="F93">
            <v>0</v>
          </cell>
          <cell r="H93">
            <v>0</v>
          </cell>
          <cell r="I93">
            <v>0</v>
          </cell>
          <cell r="J93">
            <v>0</v>
          </cell>
          <cell r="K93">
            <v>0</v>
          </cell>
          <cell r="M93">
            <v>-7769</v>
          </cell>
        </row>
        <row r="94">
          <cell r="F94">
            <v>0</v>
          </cell>
          <cell r="H94">
            <v>0</v>
          </cell>
          <cell r="I94">
            <v>0</v>
          </cell>
          <cell r="J94">
            <v>0</v>
          </cell>
          <cell r="K94">
            <v>0</v>
          </cell>
          <cell r="M94">
            <v>-6802</v>
          </cell>
        </row>
        <row r="95">
          <cell r="F95">
            <v>0</v>
          </cell>
          <cell r="H95">
            <v>0</v>
          </cell>
          <cell r="I95">
            <v>0</v>
          </cell>
          <cell r="J95">
            <v>0</v>
          </cell>
          <cell r="K95">
            <v>0</v>
          </cell>
          <cell r="M95">
            <v>-13800</v>
          </cell>
        </row>
        <row r="96">
          <cell r="F96">
            <v>0</v>
          </cell>
          <cell r="H96">
            <v>0</v>
          </cell>
          <cell r="I96">
            <v>0</v>
          </cell>
          <cell r="J96">
            <v>0</v>
          </cell>
          <cell r="K96">
            <v>0</v>
          </cell>
          <cell r="M96">
            <v>-8055</v>
          </cell>
        </row>
        <row r="97">
          <cell r="F97">
            <v>-10000</v>
          </cell>
          <cell r="H97">
            <v>0</v>
          </cell>
          <cell r="I97">
            <v>-10000</v>
          </cell>
          <cell r="J97">
            <v>0</v>
          </cell>
          <cell r="K97">
            <v>-10000</v>
          </cell>
          <cell r="M97">
            <v>-11659</v>
          </cell>
        </row>
        <row r="98">
          <cell r="F98">
            <v>0</v>
          </cell>
          <cell r="H98">
            <v>0</v>
          </cell>
          <cell r="I98">
            <v>0</v>
          </cell>
          <cell r="J98">
            <v>0</v>
          </cell>
          <cell r="K98">
            <v>0</v>
          </cell>
          <cell r="M98">
            <v>-349</v>
          </cell>
        </row>
        <row r="99">
          <cell r="F99">
            <v>0</v>
          </cell>
          <cell r="H99">
            <v>0</v>
          </cell>
          <cell r="I99">
            <v>0</v>
          </cell>
          <cell r="J99">
            <v>0</v>
          </cell>
          <cell r="K99">
            <v>0</v>
          </cell>
          <cell r="M99">
            <v>-11139</v>
          </cell>
        </row>
        <row r="100">
          <cell r="F100">
            <v>-23735</v>
          </cell>
          <cell r="H100">
            <v>0</v>
          </cell>
          <cell r="I100">
            <v>-23735</v>
          </cell>
          <cell r="J100">
            <v>0</v>
          </cell>
          <cell r="K100">
            <v>-23735</v>
          </cell>
          <cell r="M100">
            <v>0</v>
          </cell>
        </row>
        <row r="101">
          <cell r="F101">
            <v>-47559</v>
          </cell>
          <cell r="H101">
            <v>0</v>
          </cell>
          <cell r="I101">
            <v>-47559</v>
          </cell>
          <cell r="J101">
            <v>0</v>
          </cell>
          <cell r="K101">
            <v>-47559</v>
          </cell>
          <cell r="M101">
            <v>-58192</v>
          </cell>
        </row>
        <row r="102">
          <cell r="F102">
            <v>-5000</v>
          </cell>
          <cell r="H102">
            <v>0</v>
          </cell>
          <cell r="I102">
            <v>-5000</v>
          </cell>
          <cell r="J102">
            <v>0</v>
          </cell>
          <cell r="K102">
            <v>-5000</v>
          </cell>
          <cell r="M102">
            <v>-25975</v>
          </cell>
        </row>
        <row r="103">
          <cell r="F103">
            <v>0</v>
          </cell>
          <cell r="H103">
            <v>0</v>
          </cell>
          <cell r="I103">
            <v>0</v>
          </cell>
          <cell r="J103">
            <v>0</v>
          </cell>
          <cell r="K103">
            <v>0</v>
          </cell>
          <cell r="M103">
            <v>-2496</v>
          </cell>
        </row>
        <row r="104">
          <cell r="F104">
            <v>-58444</v>
          </cell>
          <cell r="H104">
            <v>0</v>
          </cell>
          <cell r="I104">
            <v>-58444</v>
          </cell>
          <cell r="J104">
            <v>0</v>
          </cell>
          <cell r="K104">
            <v>-58444</v>
          </cell>
          <cell r="M104">
            <v>-5329</v>
          </cell>
        </row>
        <row r="105">
          <cell r="F105">
            <v>-65641</v>
          </cell>
          <cell r="H105">
            <v>0</v>
          </cell>
          <cell r="I105">
            <v>-65641</v>
          </cell>
          <cell r="J105">
            <v>0</v>
          </cell>
          <cell r="K105">
            <v>-65641</v>
          </cell>
          <cell r="M105">
            <v>-94521</v>
          </cell>
        </row>
        <row r="106">
          <cell r="F106">
            <v>-12111</v>
          </cell>
          <cell r="H106">
            <v>0</v>
          </cell>
          <cell r="I106">
            <v>-12111</v>
          </cell>
          <cell r="J106">
            <v>0</v>
          </cell>
          <cell r="K106">
            <v>-12111</v>
          </cell>
          <cell r="M106">
            <v>0</v>
          </cell>
        </row>
        <row r="107">
          <cell r="F107">
            <v>0</v>
          </cell>
          <cell r="H107">
            <v>0</v>
          </cell>
          <cell r="I107">
            <v>0</v>
          </cell>
          <cell r="J107">
            <v>0</v>
          </cell>
          <cell r="K107">
            <v>0</v>
          </cell>
          <cell r="M107">
            <v>-11477</v>
          </cell>
        </row>
        <row r="108">
          <cell r="F108">
            <v>-9027</v>
          </cell>
          <cell r="H108">
            <v>0</v>
          </cell>
          <cell r="I108">
            <v>-9027</v>
          </cell>
          <cell r="J108">
            <v>0</v>
          </cell>
          <cell r="K108">
            <v>-9027</v>
          </cell>
          <cell r="M108">
            <v>-2044</v>
          </cell>
        </row>
        <row r="109">
          <cell r="F109">
            <v>-15969</v>
          </cell>
          <cell r="H109">
            <v>0</v>
          </cell>
          <cell r="I109">
            <v>-15969</v>
          </cell>
          <cell r="J109">
            <v>0</v>
          </cell>
          <cell r="K109">
            <v>-15969</v>
          </cell>
          <cell r="M109">
            <v>-36586</v>
          </cell>
        </row>
        <row r="110">
          <cell r="F110">
            <v>-1070</v>
          </cell>
          <cell r="H110">
            <v>0</v>
          </cell>
          <cell r="I110">
            <v>-1070</v>
          </cell>
          <cell r="J110">
            <v>0</v>
          </cell>
          <cell r="K110">
            <v>-1070</v>
          </cell>
          <cell r="M110">
            <v>-17620</v>
          </cell>
        </row>
        <row r="111">
          <cell r="F111">
            <v>0</v>
          </cell>
          <cell r="H111">
            <v>0</v>
          </cell>
          <cell r="I111">
            <v>0</v>
          </cell>
          <cell r="J111">
            <v>0</v>
          </cell>
          <cell r="K111">
            <v>0</v>
          </cell>
          <cell r="M111">
            <v>-4381</v>
          </cell>
        </row>
        <row r="112">
          <cell r="F112">
            <v>-10000</v>
          </cell>
          <cell r="H112">
            <v>0</v>
          </cell>
          <cell r="I112">
            <v>-10000</v>
          </cell>
          <cell r="J112">
            <v>0</v>
          </cell>
          <cell r="K112">
            <v>-10000</v>
          </cell>
          <cell r="M112">
            <v>0</v>
          </cell>
        </row>
        <row r="113">
          <cell r="F113">
            <v>0</v>
          </cell>
          <cell r="H113">
            <v>0</v>
          </cell>
          <cell r="I113">
            <v>0</v>
          </cell>
          <cell r="J113">
            <v>0</v>
          </cell>
          <cell r="K113">
            <v>0</v>
          </cell>
          <cell r="M113">
            <v>-213</v>
          </cell>
        </row>
        <row r="114">
          <cell r="F114">
            <v>-26208</v>
          </cell>
          <cell r="H114">
            <v>0</v>
          </cell>
          <cell r="I114">
            <v>-26208</v>
          </cell>
          <cell r="J114">
            <v>0</v>
          </cell>
          <cell r="K114">
            <v>-26208</v>
          </cell>
          <cell r="M114">
            <v>-25990</v>
          </cell>
        </row>
        <row r="115">
          <cell r="F115">
            <v>-4952</v>
          </cell>
          <cell r="H115">
            <v>0</v>
          </cell>
          <cell r="I115">
            <v>-4952</v>
          </cell>
          <cell r="J115">
            <v>0</v>
          </cell>
          <cell r="K115">
            <v>-4952</v>
          </cell>
          <cell r="M115">
            <v>-267</v>
          </cell>
        </row>
        <row r="116">
          <cell r="F116">
            <v>0</v>
          </cell>
          <cell r="H116">
            <v>0</v>
          </cell>
          <cell r="I116">
            <v>0</v>
          </cell>
          <cell r="J116">
            <v>0</v>
          </cell>
          <cell r="K116">
            <v>0</v>
          </cell>
          <cell r="M116">
            <v>-973</v>
          </cell>
        </row>
        <row r="117">
          <cell r="F117">
            <v>-5000</v>
          </cell>
          <cell r="H117">
            <v>0</v>
          </cell>
          <cell r="I117">
            <v>-5000</v>
          </cell>
          <cell r="J117">
            <v>0</v>
          </cell>
          <cell r="K117">
            <v>-5000</v>
          </cell>
          <cell r="M117">
            <v>-32524</v>
          </cell>
        </row>
        <row r="118">
          <cell r="F118">
            <v>-5170</v>
          </cell>
          <cell r="H118">
            <v>0</v>
          </cell>
          <cell r="I118">
            <v>-5170</v>
          </cell>
          <cell r="J118">
            <v>0</v>
          </cell>
          <cell r="K118">
            <v>-5170</v>
          </cell>
          <cell r="M118">
            <v>-43100</v>
          </cell>
        </row>
        <row r="119">
          <cell r="F119">
            <v>-10000</v>
          </cell>
          <cell r="H119">
            <v>0</v>
          </cell>
          <cell r="I119">
            <v>-10000</v>
          </cell>
          <cell r="J119">
            <v>0</v>
          </cell>
          <cell r="K119">
            <v>-10000</v>
          </cell>
          <cell r="M119">
            <v>0</v>
          </cell>
        </row>
        <row r="120">
          <cell r="F120">
            <v>-303</v>
          </cell>
          <cell r="H120">
            <v>0</v>
          </cell>
          <cell r="I120">
            <v>-303</v>
          </cell>
          <cell r="J120">
            <v>0</v>
          </cell>
          <cell r="K120">
            <v>-303</v>
          </cell>
          <cell r="M120">
            <v>0</v>
          </cell>
        </row>
        <row r="121">
          <cell r="F121">
            <v>0</v>
          </cell>
          <cell r="H121">
            <v>0</v>
          </cell>
          <cell r="I121">
            <v>0</v>
          </cell>
          <cell r="J121">
            <v>0</v>
          </cell>
          <cell r="K121">
            <v>0</v>
          </cell>
          <cell r="M121">
            <v>-2602</v>
          </cell>
        </row>
        <row r="122">
          <cell r="F122">
            <v>0</v>
          </cell>
          <cell r="H122">
            <v>0</v>
          </cell>
          <cell r="I122">
            <v>0</v>
          </cell>
          <cell r="J122">
            <v>0</v>
          </cell>
          <cell r="K122">
            <v>0</v>
          </cell>
          <cell r="M122">
            <v>-33</v>
          </cell>
        </row>
        <row r="123">
          <cell r="F123">
            <v>0</v>
          </cell>
          <cell r="H123">
            <v>0</v>
          </cell>
          <cell r="I123">
            <v>0</v>
          </cell>
          <cell r="J123">
            <v>0</v>
          </cell>
          <cell r="K123">
            <v>0</v>
          </cell>
          <cell r="M123">
            <v>-650</v>
          </cell>
        </row>
        <row r="124">
          <cell r="F124">
            <v>0</v>
          </cell>
          <cell r="H124">
            <v>0</v>
          </cell>
          <cell r="I124">
            <v>0</v>
          </cell>
          <cell r="J124">
            <v>0</v>
          </cell>
          <cell r="K124">
            <v>0</v>
          </cell>
          <cell r="M124">
            <v>-325</v>
          </cell>
        </row>
        <row r="125">
          <cell r="F125">
            <v>-260001</v>
          </cell>
          <cell r="H125">
            <v>0</v>
          </cell>
          <cell r="I125">
            <v>-260001</v>
          </cell>
          <cell r="J125">
            <v>0</v>
          </cell>
          <cell r="K125">
            <v>-260001</v>
          </cell>
          <cell r="M125">
            <v>-240001</v>
          </cell>
        </row>
        <row r="126">
          <cell r="F126">
            <v>-30000</v>
          </cell>
          <cell r="H126">
            <v>0</v>
          </cell>
          <cell r="I126">
            <v>-30000</v>
          </cell>
          <cell r="J126">
            <v>0</v>
          </cell>
          <cell r="K126">
            <v>-30000</v>
          </cell>
          <cell r="M126">
            <v>-10000</v>
          </cell>
        </row>
        <row r="127">
          <cell r="F127">
            <v>-70000</v>
          </cell>
          <cell r="H127">
            <v>0</v>
          </cell>
          <cell r="I127">
            <v>-70000</v>
          </cell>
          <cell r="J127">
            <v>0</v>
          </cell>
          <cell r="K127">
            <v>-70000</v>
          </cell>
          <cell r="M127">
            <v>-65000</v>
          </cell>
        </row>
        <row r="128">
          <cell r="F128">
            <v>-2117</v>
          </cell>
          <cell r="H128">
            <v>0</v>
          </cell>
          <cell r="I128">
            <v>-2117</v>
          </cell>
          <cell r="J128">
            <v>0</v>
          </cell>
          <cell r="K128">
            <v>-2117</v>
          </cell>
          <cell r="M128">
            <v>-4911</v>
          </cell>
        </row>
        <row r="129">
          <cell r="F129">
            <v>-1411</v>
          </cell>
          <cell r="H129">
            <v>0</v>
          </cell>
          <cell r="I129">
            <v>-1411</v>
          </cell>
          <cell r="J129">
            <v>0</v>
          </cell>
          <cell r="K129">
            <v>-1411</v>
          </cell>
          <cell r="M129">
            <v>-3274</v>
          </cell>
        </row>
        <row r="130">
          <cell r="F130">
            <v>-15000</v>
          </cell>
          <cell r="H130">
            <v>0</v>
          </cell>
          <cell r="I130">
            <v>-15000</v>
          </cell>
          <cell r="J130">
            <v>0</v>
          </cell>
          <cell r="K130">
            <v>-15000</v>
          </cell>
          <cell r="M130">
            <v>-15000</v>
          </cell>
        </row>
        <row r="131">
          <cell r="F131">
            <v>0</v>
          </cell>
          <cell r="H131">
            <v>0</v>
          </cell>
          <cell r="I131">
            <v>0</v>
          </cell>
          <cell r="J131">
            <v>0</v>
          </cell>
          <cell r="K131">
            <v>0</v>
          </cell>
          <cell r="M131">
            <v>0</v>
          </cell>
        </row>
        <row r="132">
          <cell r="F132">
            <v>0</v>
          </cell>
          <cell r="H132">
            <v>0</v>
          </cell>
          <cell r="I132">
            <v>0</v>
          </cell>
          <cell r="J132">
            <v>0</v>
          </cell>
          <cell r="K132">
            <v>0</v>
          </cell>
          <cell r="M132">
            <v>-100000</v>
          </cell>
        </row>
        <row r="133">
          <cell r="F133">
            <v>-260</v>
          </cell>
          <cell r="H133">
            <v>0</v>
          </cell>
          <cell r="I133">
            <v>-260</v>
          </cell>
          <cell r="J133">
            <v>0</v>
          </cell>
          <cell r="K133">
            <v>-260</v>
          </cell>
          <cell r="M133">
            <v>0</v>
          </cell>
        </row>
        <row r="134">
          <cell r="F134">
            <v>0</v>
          </cell>
          <cell r="H134">
            <v>0</v>
          </cell>
          <cell r="I134">
            <v>0</v>
          </cell>
          <cell r="J134">
            <v>0</v>
          </cell>
          <cell r="K134">
            <v>0</v>
          </cell>
          <cell r="M134">
            <v>-163</v>
          </cell>
        </row>
        <row r="135">
          <cell r="F135">
            <v>-38</v>
          </cell>
          <cell r="H135">
            <v>0</v>
          </cell>
          <cell r="I135">
            <v>-38</v>
          </cell>
          <cell r="J135">
            <v>0</v>
          </cell>
          <cell r="K135">
            <v>-38</v>
          </cell>
          <cell r="M135">
            <v>0</v>
          </cell>
        </row>
        <row r="136">
          <cell r="F136">
            <v>0</v>
          </cell>
          <cell r="H136">
            <v>0</v>
          </cell>
          <cell r="I136">
            <v>0</v>
          </cell>
          <cell r="J136">
            <v>0</v>
          </cell>
          <cell r="K136">
            <v>0</v>
          </cell>
          <cell r="M136">
            <v>-33</v>
          </cell>
        </row>
        <row r="137">
          <cell r="F137">
            <v>0</v>
          </cell>
          <cell r="H137">
            <v>0</v>
          </cell>
          <cell r="I137">
            <v>0</v>
          </cell>
          <cell r="J137">
            <v>0</v>
          </cell>
          <cell r="K137">
            <v>0</v>
          </cell>
          <cell r="M137">
            <v>-1873</v>
          </cell>
        </row>
        <row r="138">
          <cell r="F138">
            <v>-308</v>
          </cell>
          <cell r="H138">
            <v>0</v>
          </cell>
          <cell r="I138">
            <v>-308</v>
          </cell>
          <cell r="J138">
            <v>0</v>
          </cell>
          <cell r="K138">
            <v>-308</v>
          </cell>
          <cell r="M138">
            <v>0</v>
          </cell>
        </row>
        <row r="139">
          <cell r="F139">
            <v>-21379</v>
          </cell>
          <cell r="H139">
            <v>0</v>
          </cell>
          <cell r="I139">
            <v>-21379</v>
          </cell>
          <cell r="J139">
            <v>0</v>
          </cell>
          <cell r="K139">
            <v>-21379</v>
          </cell>
          <cell r="M139">
            <v>-27715</v>
          </cell>
        </row>
        <row r="140">
          <cell r="F140">
            <v>-6462</v>
          </cell>
          <cell r="H140">
            <v>0</v>
          </cell>
          <cell r="I140">
            <v>-6462</v>
          </cell>
          <cell r="J140">
            <v>0</v>
          </cell>
          <cell r="K140">
            <v>-6462</v>
          </cell>
          <cell r="M140">
            <v>-6462</v>
          </cell>
        </row>
        <row r="141">
          <cell r="F141">
            <v>0</v>
          </cell>
          <cell r="H141">
            <v>0</v>
          </cell>
          <cell r="I141">
            <v>0</v>
          </cell>
          <cell r="J141">
            <v>0</v>
          </cell>
          <cell r="K141">
            <v>0</v>
          </cell>
          <cell r="M141">
            <v>0</v>
          </cell>
        </row>
        <row r="142">
          <cell r="F142">
            <v>0</v>
          </cell>
          <cell r="H142">
            <v>0</v>
          </cell>
          <cell r="I142">
            <v>0</v>
          </cell>
          <cell r="J142">
            <v>0</v>
          </cell>
          <cell r="K142">
            <v>0</v>
          </cell>
          <cell r="M142">
            <v>0</v>
          </cell>
        </row>
        <row r="143">
          <cell r="F143">
            <v>-175104</v>
          </cell>
          <cell r="H143">
            <v>0</v>
          </cell>
          <cell r="I143">
            <v>-175104</v>
          </cell>
          <cell r="J143">
            <v>0</v>
          </cell>
          <cell r="K143">
            <v>-175104</v>
          </cell>
          <cell r="M143">
            <v>-165000</v>
          </cell>
        </row>
        <row r="144">
          <cell r="F144">
            <v>0</v>
          </cell>
          <cell r="H144">
            <v>0</v>
          </cell>
          <cell r="I144">
            <v>0</v>
          </cell>
          <cell r="J144">
            <v>0</v>
          </cell>
          <cell r="K144">
            <v>0</v>
          </cell>
          <cell r="M144">
            <v>-10000</v>
          </cell>
        </row>
        <row r="145">
          <cell r="F145">
            <v>0</v>
          </cell>
          <cell r="H145">
            <v>0</v>
          </cell>
          <cell r="I145">
            <v>0</v>
          </cell>
          <cell r="J145">
            <v>0</v>
          </cell>
          <cell r="K145">
            <v>0</v>
          </cell>
          <cell r="M145">
            <v>-35000</v>
          </cell>
        </row>
        <row r="146">
          <cell r="F146">
            <v>-800</v>
          </cell>
          <cell r="H146">
            <v>0</v>
          </cell>
          <cell r="I146">
            <v>-800</v>
          </cell>
          <cell r="J146">
            <v>0</v>
          </cell>
          <cell r="K146">
            <v>-800</v>
          </cell>
          <cell r="M146">
            <v>-617</v>
          </cell>
        </row>
        <row r="147">
          <cell r="F147">
            <v>-64</v>
          </cell>
          <cell r="H147">
            <v>0</v>
          </cell>
          <cell r="I147">
            <v>-64</v>
          </cell>
          <cell r="J147">
            <v>0</v>
          </cell>
          <cell r="K147">
            <v>-64</v>
          </cell>
          <cell r="M147">
            <v>-1887</v>
          </cell>
        </row>
        <row r="148">
          <cell r="F148">
            <v>-4861</v>
          </cell>
          <cell r="H148">
            <v>0</v>
          </cell>
          <cell r="I148">
            <v>-4861</v>
          </cell>
          <cell r="J148">
            <v>0</v>
          </cell>
          <cell r="K148">
            <v>-4861</v>
          </cell>
          <cell r="M148">
            <v>-7995</v>
          </cell>
        </row>
        <row r="149">
          <cell r="F149">
            <v>-3763</v>
          </cell>
          <cell r="H149">
            <v>0</v>
          </cell>
          <cell r="I149">
            <v>-3763</v>
          </cell>
          <cell r="J149">
            <v>0</v>
          </cell>
          <cell r="K149">
            <v>-3763</v>
          </cell>
          <cell r="M149">
            <v>-13186</v>
          </cell>
        </row>
        <row r="150">
          <cell r="F150">
            <v>0</v>
          </cell>
          <cell r="H150">
            <v>0</v>
          </cell>
          <cell r="I150">
            <v>0</v>
          </cell>
          <cell r="J150">
            <v>0</v>
          </cell>
          <cell r="K150">
            <v>0</v>
          </cell>
          <cell r="M150">
            <v>-10028</v>
          </cell>
        </row>
        <row r="151">
          <cell r="F151">
            <v>-1026</v>
          </cell>
          <cell r="H151">
            <v>0</v>
          </cell>
          <cell r="I151">
            <v>-1026</v>
          </cell>
          <cell r="J151">
            <v>0</v>
          </cell>
          <cell r="K151">
            <v>-1026</v>
          </cell>
          <cell r="M151">
            <v>-4590</v>
          </cell>
        </row>
        <row r="152">
          <cell r="F152">
            <v>0</v>
          </cell>
          <cell r="H152">
            <v>0</v>
          </cell>
          <cell r="I152">
            <v>0</v>
          </cell>
          <cell r="J152">
            <v>0</v>
          </cell>
          <cell r="K152">
            <v>0</v>
          </cell>
          <cell r="M152">
            <v>-4631</v>
          </cell>
        </row>
        <row r="153">
          <cell r="F153">
            <v>0</v>
          </cell>
          <cell r="H153">
            <v>0</v>
          </cell>
          <cell r="I153">
            <v>0</v>
          </cell>
          <cell r="J153">
            <v>0</v>
          </cell>
          <cell r="K153">
            <v>0</v>
          </cell>
          <cell r="M153">
            <v>-3778</v>
          </cell>
        </row>
        <row r="154">
          <cell r="F154">
            <v>0</v>
          </cell>
          <cell r="H154">
            <v>0</v>
          </cell>
          <cell r="I154">
            <v>0</v>
          </cell>
          <cell r="J154">
            <v>0</v>
          </cell>
          <cell r="K154">
            <v>0</v>
          </cell>
          <cell r="M154">
            <v>-1244</v>
          </cell>
        </row>
        <row r="155">
          <cell r="F155">
            <v>0</v>
          </cell>
          <cell r="H155">
            <v>0</v>
          </cell>
          <cell r="I155">
            <v>0</v>
          </cell>
          <cell r="J155">
            <v>0</v>
          </cell>
          <cell r="K155">
            <v>0</v>
          </cell>
          <cell r="M155">
            <v>-1088</v>
          </cell>
        </row>
        <row r="156">
          <cell r="F156">
            <v>0</v>
          </cell>
          <cell r="H156">
            <v>0</v>
          </cell>
          <cell r="I156">
            <v>0</v>
          </cell>
          <cell r="J156">
            <v>0</v>
          </cell>
          <cell r="K156">
            <v>0</v>
          </cell>
          <cell r="M156">
            <v>-2207</v>
          </cell>
        </row>
        <row r="157">
          <cell r="F157">
            <v>-827</v>
          </cell>
          <cell r="H157">
            <v>0</v>
          </cell>
          <cell r="I157">
            <v>-827</v>
          </cell>
          <cell r="J157">
            <v>0</v>
          </cell>
          <cell r="K157">
            <v>-827</v>
          </cell>
          <cell r="M157">
            <v>0</v>
          </cell>
        </row>
        <row r="158">
          <cell r="F158">
            <v>0</v>
          </cell>
          <cell r="H158">
            <v>0</v>
          </cell>
          <cell r="I158">
            <v>0</v>
          </cell>
          <cell r="J158">
            <v>0</v>
          </cell>
          <cell r="K158">
            <v>0</v>
          </cell>
          <cell r="M158">
            <v>-1290</v>
          </cell>
        </row>
        <row r="159">
          <cell r="F159">
            <v>-1600</v>
          </cell>
          <cell r="H159">
            <v>0</v>
          </cell>
          <cell r="I159">
            <v>-1600</v>
          </cell>
          <cell r="J159">
            <v>0</v>
          </cell>
          <cell r="K159">
            <v>-1600</v>
          </cell>
          <cell r="M159">
            <v>-1866</v>
          </cell>
        </row>
        <row r="160">
          <cell r="F160">
            <v>0</v>
          </cell>
          <cell r="H160">
            <v>0</v>
          </cell>
          <cell r="I160">
            <v>0</v>
          </cell>
          <cell r="J160">
            <v>0</v>
          </cell>
          <cell r="K160">
            <v>0</v>
          </cell>
          <cell r="M160">
            <v>-1782</v>
          </cell>
        </row>
        <row r="161">
          <cell r="F161">
            <v>-3798</v>
          </cell>
          <cell r="H161">
            <v>0</v>
          </cell>
          <cell r="I161">
            <v>-3798</v>
          </cell>
          <cell r="J161">
            <v>0</v>
          </cell>
          <cell r="K161">
            <v>-3798</v>
          </cell>
          <cell r="M161">
            <v>0</v>
          </cell>
        </row>
        <row r="162">
          <cell r="F162">
            <v>-7610</v>
          </cell>
          <cell r="H162">
            <v>0</v>
          </cell>
          <cell r="I162">
            <v>-7610</v>
          </cell>
          <cell r="J162">
            <v>0</v>
          </cell>
          <cell r="K162">
            <v>-7610</v>
          </cell>
          <cell r="M162">
            <v>-9311</v>
          </cell>
        </row>
        <row r="163">
          <cell r="F163">
            <v>-800</v>
          </cell>
          <cell r="H163">
            <v>0</v>
          </cell>
          <cell r="I163">
            <v>-800</v>
          </cell>
          <cell r="J163">
            <v>0</v>
          </cell>
          <cell r="K163">
            <v>-800</v>
          </cell>
          <cell r="M163">
            <v>-4156</v>
          </cell>
        </row>
        <row r="164">
          <cell r="F164">
            <v>1</v>
          </cell>
          <cell r="H164">
            <v>0</v>
          </cell>
          <cell r="I164">
            <v>1</v>
          </cell>
          <cell r="J164">
            <v>0</v>
          </cell>
          <cell r="K164">
            <v>1</v>
          </cell>
          <cell r="M164">
            <v>-398</v>
          </cell>
        </row>
        <row r="165">
          <cell r="F165">
            <v>-9349</v>
          </cell>
          <cell r="H165">
            <v>0</v>
          </cell>
          <cell r="I165">
            <v>-9349</v>
          </cell>
          <cell r="J165">
            <v>0</v>
          </cell>
          <cell r="K165">
            <v>-9349</v>
          </cell>
          <cell r="M165">
            <v>-852</v>
          </cell>
        </row>
        <row r="166">
          <cell r="F166">
            <v>-10504</v>
          </cell>
          <cell r="H166">
            <v>0</v>
          </cell>
          <cell r="I166">
            <v>-10504</v>
          </cell>
          <cell r="J166">
            <v>0</v>
          </cell>
          <cell r="K166">
            <v>-10504</v>
          </cell>
          <cell r="M166">
            <v>-15122</v>
          </cell>
        </row>
        <row r="167">
          <cell r="F167">
            <v>-1938</v>
          </cell>
          <cell r="H167">
            <v>0</v>
          </cell>
          <cell r="I167">
            <v>-1938</v>
          </cell>
          <cell r="J167">
            <v>0</v>
          </cell>
          <cell r="K167">
            <v>-1938</v>
          </cell>
          <cell r="M167">
            <v>0</v>
          </cell>
        </row>
        <row r="168">
          <cell r="F168">
            <v>0</v>
          </cell>
          <cell r="H168">
            <v>0</v>
          </cell>
          <cell r="I168">
            <v>0</v>
          </cell>
          <cell r="J168">
            <v>0</v>
          </cell>
          <cell r="K168">
            <v>0</v>
          </cell>
          <cell r="M168">
            <v>-1837</v>
          </cell>
        </row>
        <row r="169">
          <cell r="F169">
            <v>-1444</v>
          </cell>
          <cell r="H169">
            <v>0</v>
          </cell>
          <cell r="I169">
            <v>-1444</v>
          </cell>
          <cell r="J169">
            <v>0</v>
          </cell>
          <cell r="K169">
            <v>-1444</v>
          </cell>
          <cell r="M169">
            <v>-327</v>
          </cell>
        </row>
        <row r="170">
          <cell r="F170">
            <v>-2556</v>
          </cell>
          <cell r="H170">
            <v>0</v>
          </cell>
          <cell r="I170">
            <v>-2556</v>
          </cell>
          <cell r="J170">
            <v>0</v>
          </cell>
          <cell r="K170">
            <v>-2556</v>
          </cell>
          <cell r="M170">
            <v>-5854</v>
          </cell>
        </row>
        <row r="171">
          <cell r="F171">
            <v>-172</v>
          </cell>
          <cell r="H171">
            <v>0</v>
          </cell>
          <cell r="I171">
            <v>-172</v>
          </cell>
          <cell r="J171">
            <v>0</v>
          </cell>
          <cell r="K171">
            <v>-172</v>
          </cell>
          <cell r="M171">
            <v>-2820</v>
          </cell>
        </row>
        <row r="172">
          <cell r="F172">
            <v>0</v>
          </cell>
          <cell r="H172">
            <v>0</v>
          </cell>
          <cell r="I172">
            <v>0</v>
          </cell>
          <cell r="J172">
            <v>0</v>
          </cell>
          <cell r="K172">
            <v>0</v>
          </cell>
          <cell r="M172">
            <v>-702</v>
          </cell>
        </row>
        <row r="173">
          <cell r="F173">
            <v>-1600</v>
          </cell>
          <cell r="H173">
            <v>0</v>
          </cell>
          <cell r="I173">
            <v>-1600</v>
          </cell>
          <cell r="J173">
            <v>0</v>
          </cell>
          <cell r="K173">
            <v>-1600</v>
          </cell>
          <cell r="M173">
            <v>0</v>
          </cell>
        </row>
        <row r="174">
          <cell r="F174">
            <v>0</v>
          </cell>
          <cell r="H174">
            <v>0</v>
          </cell>
          <cell r="I174">
            <v>0</v>
          </cell>
          <cell r="J174">
            <v>0</v>
          </cell>
          <cell r="K174">
            <v>0</v>
          </cell>
          <cell r="M174">
            <v>-34</v>
          </cell>
        </row>
        <row r="175">
          <cell r="F175">
            <v>-4193</v>
          </cell>
          <cell r="H175">
            <v>0</v>
          </cell>
          <cell r="I175">
            <v>-4193</v>
          </cell>
          <cell r="J175">
            <v>0</v>
          </cell>
          <cell r="K175">
            <v>-4193</v>
          </cell>
          <cell r="M175">
            <v>-4158</v>
          </cell>
        </row>
        <row r="176">
          <cell r="F176">
            <v>0</v>
          </cell>
          <cell r="H176">
            <v>0</v>
          </cell>
          <cell r="I176">
            <v>0</v>
          </cell>
          <cell r="J176">
            <v>0</v>
          </cell>
          <cell r="K176">
            <v>0</v>
          </cell>
          <cell r="M176">
            <v>-56</v>
          </cell>
        </row>
        <row r="177">
          <cell r="F177">
            <v>-795</v>
          </cell>
          <cell r="H177">
            <v>0</v>
          </cell>
          <cell r="I177">
            <v>-795</v>
          </cell>
          <cell r="J177">
            <v>0</v>
          </cell>
          <cell r="K177">
            <v>-795</v>
          </cell>
          <cell r="M177">
            <v>-44</v>
          </cell>
        </row>
        <row r="178">
          <cell r="F178">
            <v>0</v>
          </cell>
          <cell r="H178">
            <v>0</v>
          </cell>
          <cell r="I178">
            <v>0</v>
          </cell>
          <cell r="J178">
            <v>0</v>
          </cell>
          <cell r="K178">
            <v>0</v>
          </cell>
          <cell r="M178">
            <v>-156</v>
          </cell>
        </row>
        <row r="179">
          <cell r="F179">
            <v>-800</v>
          </cell>
          <cell r="H179">
            <v>0</v>
          </cell>
          <cell r="I179">
            <v>-800</v>
          </cell>
          <cell r="J179">
            <v>0</v>
          </cell>
          <cell r="K179">
            <v>-800</v>
          </cell>
          <cell r="M179">
            <v>-5204</v>
          </cell>
        </row>
        <row r="180">
          <cell r="F180">
            <v>0</v>
          </cell>
          <cell r="H180">
            <v>0</v>
          </cell>
          <cell r="I180">
            <v>0</v>
          </cell>
          <cell r="J180">
            <v>0</v>
          </cell>
          <cell r="K180">
            <v>0</v>
          </cell>
          <cell r="M180">
            <v>-6896</v>
          </cell>
        </row>
        <row r="181">
          <cell r="F181">
            <v>-1600</v>
          </cell>
          <cell r="H181">
            <v>0</v>
          </cell>
          <cell r="I181">
            <v>-1600</v>
          </cell>
          <cell r="J181">
            <v>0</v>
          </cell>
          <cell r="K181">
            <v>-1600</v>
          </cell>
          <cell r="M181">
            <v>0</v>
          </cell>
        </row>
        <row r="182">
          <cell r="F182">
            <v>-49</v>
          </cell>
          <cell r="H182">
            <v>0</v>
          </cell>
          <cell r="I182">
            <v>-49</v>
          </cell>
          <cell r="J182">
            <v>0</v>
          </cell>
          <cell r="K182">
            <v>-49</v>
          </cell>
          <cell r="M182">
            <v>0</v>
          </cell>
        </row>
        <row r="183">
          <cell r="F183">
            <v>-453827</v>
          </cell>
          <cell r="H183">
            <v>0</v>
          </cell>
          <cell r="I183">
            <v>-453827</v>
          </cell>
          <cell r="J183">
            <v>0</v>
          </cell>
          <cell r="K183">
            <v>-453827</v>
          </cell>
          <cell r="M183">
            <v>0</v>
          </cell>
        </row>
        <row r="184">
          <cell r="F184">
            <v>-28129</v>
          </cell>
          <cell r="H184">
            <v>0</v>
          </cell>
          <cell r="I184">
            <v>-28129</v>
          </cell>
          <cell r="J184">
            <v>0</v>
          </cell>
          <cell r="K184">
            <v>-28129</v>
          </cell>
          <cell r="M184">
            <v>0</v>
          </cell>
        </row>
        <row r="185">
          <cell r="F185">
            <v>0</v>
          </cell>
          <cell r="H185">
            <v>0</v>
          </cell>
          <cell r="I185">
            <v>0</v>
          </cell>
          <cell r="J185">
            <v>0</v>
          </cell>
          <cell r="K185">
            <v>0</v>
          </cell>
          <cell r="M185">
            <v>0</v>
          </cell>
        </row>
        <row r="186">
          <cell r="F186">
            <v>-1500091</v>
          </cell>
          <cell r="H186">
            <v>0</v>
          </cell>
          <cell r="I186">
            <v>-1500091</v>
          </cell>
          <cell r="J186">
            <v>0</v>
          </cell>
          <cell r="K186">
            <v>-1500091</v>
          </cell>
          <cell r="M186">
            <v>-1532233</v>
          </cell>
        </row>
        <row r="188">
          <cell r="F188">
            <v>-7600157</v>
          </cell>
          <cell r="H188">
            <v>0</v>
          </cell>
          <cell r="I188">
            <v>-7600157</v>
          </cell>
          <cell r="J188">
            <v>0</v>
          </cell>
          <cell r="K188">
            <v>-7600157</v>
          </cell>
          <cell r="M188">
            <v>0</v>
          </cell>
        </row>
        <row r="189">
          <cell r="F189">
            <v>-7600157</v>
          </cell>
          <cell r="H189">
            <v>0</v>
          </cell>
          <cell r="I189">
            <v>-7600157</v>
          </cell>
          <cell r="J189">
            <v>0</v>
          </cell>
          <cell r="K189">
            <v>-7600157</v>
          </cell>
          <cell r="M189">
            <v>0</v>
          </cell>
        </row>
        <row r="191">
          <cell r="F191">
            <v>0</v>
          </cell>
          <cell r="H191">
            <v>0</v>
          </cell>
          <cell r="I191">
            <v>0</v>
          </cell>
          <cell r="J191">
            <v>0</v>
          </cell>
          <cell r="K191">
            <v>0</v>
          </cell>
          <cell r="M191">
            <v>0</v>
          </cell>
        </row>
        <row r="193">
          <cell r="F193">
            <v>0</v>
          </cell>
          <cell r="H193">
            <v>0</v>
          </cell>
          <cell r="I193">
            <v>0</v>
          </cell>
          <cell r="J193">
            <v>0</v>
          </cell>
          <cell r="K193">
            <v>0</v>
          </cell>
          <cell r="M193">
            <v>-3000000000</v>
          </cell>
        </row>
        <row r="194">
          <cell r="F194">
            <v>0</v>
          </cell>
          <cell r="H194">
            <v>0</v>
          </cell>
          <cell r="I194">
            <v>0</v>
          </cell>
          <cell r="J194">
            <v>0</v>
          </cell>
          <cell r="K194">
            <v>0</v>
          </cell>
          <cell r="M194">
            <v>-3000000000</v>
          </cell>
        </row>
        <row r="196">
          <cell r="F196">
            <v>34524462</v>
          </cell>
          <cell r="H196">
            <v>0</v>
          </cell>
          <cell r="I196">
            <v>34524462</v>
          </cell>
          <cell r="J196">
            <v>0</v>
          </cell>
          <cell r="K196">
            <v>34524462</v>
          </cell>
          <cell r="M196">
            <v>58113326</v>
          </cell>
        </row>
        <row r="197">
          <cell r="F197">
            <v>-35196698</v>
          </cell>
          <cell r="H197">
            <v>0</v>
          </cell>
          <cell r="I197">
            <v>-35196698</v>
          </cell>
          <cell r="J197">
            <v>0</v>
          </cell>
          <cell r="K197">
            <v>-35196698</v>
          </cell>
          <cell r="M197">
            <v>-95411387</v>
          </cell>
        </row>
        <row r="198">
          <cell r="F198">
            <v>-672236</v>
          </cell>
          <cell r="H198">
            <v>0</v>
          </cell>
          <cell r="I198">
            <v>-672236</v>
          </cell>
          <cell r="J198">
            <v>0</v>
          </cell>
          <cell r="K198">
            <v>-672236</v>
          </cell>
          <cell r="M198">
            <v>-37298061</v>
          </cell>
        </row>
        <row r="200">
          <cell r="F200">
            <v>852146754</v>
          </cell>
          <cell r="H200">
            <v>0</v>
          </cell>
          <cell r="I200">
            <v>852146754</v>
          </cell>
          <cell r="J200">
            <v>0</v>
          </cell>
          <cell r="K200">
            <v>852146754</v>
          </cell>
          <cell r="M200">
            <v>890579958</v>
          </cell>
        </row>
        <row r="201">
          <cell r="F201">
            <v>852146754</v>
          </cell>
          <cell r="H201">
            <v>0</v>
          </cell>
          <cell r="I201">
            <v>852146754</v>
          </cell>
          <cell r="J201">
            <v>0</v>
          </cell>
          <cell r="K201">
            <v>852146754</v>
          </cell>
          <cell r="M201">
            <v>890579958</v>
          </cell>
        </row>
        <row r="203">
          <cell r="F203">
            <v>-3001806679</v>
          </cell>
          <cell r="H203">
            <v>0</v>
          </cell>
          <cell r="I203">
            <v>-3001806679</v>
          </cell>
          <cell r="J203">
            <v>0</v>
          </cell>
          <cell r="K203">
            <v>-3001806679</v>
          </cell>
          <cell r="M203">
            <v>0</v>
          </cell>
        </row>
        <row r="204">
          <cell r="F204">
            <v>609319</v>
          </cell>
          <cell r="H204">
            <v>0</v>
          </cell>
          <cell r="I204">
            <v>609319</v>
          </cell>
          <cell r="J204">
            <v>0</v>
          </cell>
          <cell r="K204">
            <v>609319</v>
          </cell>
          <cell r="M204">
            <v>0</v>
          </cell>
        </row>
        <row r="205">
          <cell r="F205">
            <v>1875785161</v>
          </cell>
          <cell r="H205">
            <v>0</v>
          </cell>
          <cell r="I205">
            <v>1875785161</v>
          </cell>
          <cell r="J205">
            <v>0</v>
          </cell>
          <cell r="K205">
            <v>1875785161</v>
          </cell>
          <cell r="M205">
            <v>0</v>
          </cell>
        </row>
        <row r="206">
          <cell r="F206">
            <v>5409226</v>
          </cell>
          <cell r="H206">
            <v>0</v>
          </cell>
          <cell r="I206">
            <v>5409226</v>
          </cell>
          <cell r="J206">
            <v>0</v>
          </cell>
          <cell r="K206">
            <v>5409226</v>
          </cell>
          <cell r="M206">
            <v>0</v>
          </cell>
        </row>
        <row r="207">
          <cell r="F207">
            <v>5444</v>
          </cell>
          <cell r="H207">
            <v>0</v>
          </cell>
          <cell r="I207">
            <v>5444</v>
          </cell>
          <cell r="J207">
            <v>0</v>
          </cell>
          <cell r="K207">
            <v>5444</v>
          </cell>
          <cell r="M207">
            <v>0</v>
          </cell>
        </row>
        <row r="208">
          <cell r="F208">
            <v>-1119997529</v>
          </cell>
          <cell r="H208">
            <v>0</v>
          </cell>
          <cell r="I208">
            <v>-1119997529</v>
          </cell>
          <cell r="J208">
            <v>0</v>
          </cell>
          <cell r="K208">
            <v>-1119997529</v>
          </cell>
          <cell r="M208">
            <v>0</v>
          </cell>
        </row>
        <row r="210">
          <cell r="F210">
            <v>180000000</v>
          </cell>
          <cell r="H210">
            <v>0</v>
          </cell>
          <cell r="I210">
            <v>180000000</v>
          </cell>
          <cell r="J210">
            <v>0</v>
          </cell>
          <cell r="K210">
            <v>180000000</v>
          </cell>
          <cell r="M210">
            <v>0</v>
          </cell>
        </row>
        <row r="211">
          <cell r="F211">
            <v>181748</v>
          </cell>
          <cell r="H211">
            <v>0</v>
          </cell>
          <cell r="I211">
            <v>181748</v>
          </cell>
          <cell r="J211">
            <v>0</v>
          </cell>
          <cell r="K211">
            <v>181748</v>
          </cell>
          <cell r="M211">
            <v>0</v>
          </cell>
        </row>
        <row r="212">
          <cell r="F212">
            <v>-103521</v>
          </cell>
          <cell r="H212">
            <v>0</v>
          </cell>
          <cell r="I212">
            <v>-103521</v>
          </cell>
          <cell r="J212">
            <v>0</v>
          </cell>
          <cell r="K212">
            <v>-103521</v>
          </cell>
          <cell r="M212">
            <v>0</v>
          </cell>
        </row>
        <row r="213">
          <cell r="F213">
            <v>-224902785</v>
          </cell>
          <cell r="H213">
            <v>0</v>
          </cell>
          <cell r="I213">
            <v>-224902785</v>
          </cell>
          <cell r="J213">
            <v>0</v>
          </cell>
          <cell r="K213">
            <v>-224902785</v>
          </cell>
          <cell r="M213">
            <v>0</v>
          </cell>
        </row>
        <row r="214">
          <cell r="F214">
            <v>-600117</v>
          </cell>
          <cell r="H214">
            <v>0</v>
          </cell>
          <cell r="I214">
            <v>-600117</v>
          </cell>
          <cell r="J214">
            <v>0</v>
          </cell>
          <cell r="K214">
            <v>-600117</v>
          </cell>
          <cell r="M214">
            <v>0</v>
          </cell>
        </row>
        <row r="215">
          <cell r="F215">
            <v>-737</v>
          </cell>
          <cell r="H215">
            <v>0</v>
          </cell>
          <cell r="I215">
            <v>-737</v>
          </cell>
          <cell r="J215">
            <v>0</v>
          </cell>
          <cell r="K215">
            <v>-737</v>
          </cell>
          <cell r="M215">
            <v>0</v>
          </cell>
        </row>
        <row r="216">
          <cell r="F216">
            <v>-45425412</v>
          </cell>
          <cell r="H216">
            <v>0</v>
          </cell>
          <cell r="I216">
            <v>-45425412</v>
          </cell>
          <cell r="J216">
            <v>0</v>
          </cell>
          <cell r="K216">
            <v>-45425412</v>
          </cell>
          <cell r="M216">
            <v>0</v>
          </cell>
        </row>
        <row r="218">
          <cell r="F218">
            <v>-837000000</v>
          </cell>
          <cell r="H218">
            <v>0</v>
          </cell>
          <cell r="I218">
            <v>-837000000</v>
          </cell>
          <cell r="J218">
            <v>0</v>
          </cell>
          <cell r="K218">
            <v>-837000000</v>
          </cell>
          <cell r="M218">
            <v>0</v>
          </cell>
        </row>
        <row r="219">
          <cell r="F219">
            <v>-624088</v>
          </cell>
          <cell r="H219">
            <v>0</v>
          </cell>
          <cell r="I219">
            <v>-624088</v>
          </cell>
          <cell r="J219">
            <v>0</v>
          </cell>
          <cell r="K219">
            <v>-624088</v>
          </cell>
          <cell r="M219">
            <v>0</v>
          </cell>
        </row>
        <row r="220">
          <cell r="F220">
            <v>210181</v>
          </cell>
          <cell r="H220">
            <v>0</v>
          </cell>
          <cell r="I220">
            <v>210181</v>
          </cell>
          <cell r="J220">
            <v>0</v>
          </cell>
          <cell r="K220">
            <v>210181</v>
          </cell>
          <cell r="M220">
            <v>0</v>
          </cell>
        </row>
        <row r="221">
          <cell r="F221">
            <v>643731029</v>
          </cell>
          <cell r="H221">
            <v>0</v>
          </cell>
          <cell r="I221">
            <v>643731029</v>
          </cell>
          <cell r="J221">
            <v>0</v>
          </cell>
          <cell r="K221">
            <v>643731029</v>
          </cell>
          <cell r="M221">
            <v>0</v>
          </cell>
        </row>
        <row r="222">
          <cell r="F222">
            <v>1905368</v>
          </cell>
          <cell r="H222">
            <v>0</v>
          </cell>
          <cell r="I222">
            <v>1905368</v>
          </cell>
          <cell r="J222">
            <v>0</v>
          </cell>
          <cell r="K222">
            <v>1905368</v>
          </cell>
          <cell r="M222">
            <v>0</v>
          </cell>
        </row>
        <row r="223">
          <cell r="F223">
            <v>1825</v>
          </cell>
          <cell r="H223">
            <v>0</v>
          </cell>
          <cell r="I223">
            <v>1825</v>
          </cell>
          <cell r="J223">
            <v>0</v>
          </cell>
          <cell r="K223">
            <v>1825</v>
          </cell>
          <cell r="M223">
            <v>0</v>
          </cell>
        </row>
        <row r="224">
          <cell r="F224">
            <v>-191775685</v>
          </cell>
          <cell r="H224">
            <v>0</v>
          </cell>
          <cell r="I224">
            <v>-191775685</v>
          </cell>
          <cell r="J224">
            <v>0</v>
          </cell>
          <cell r="K224">
            <v>-191775685</v>
          </cell>
          <cell r="M224">
            <v>0</v>
          </cell>
        </row>
        <row r="226">
          <cell r="F226">
            <v>10352410</v>
          </cell>
          <cell r="H226">
            <v>0</v>
          </cell>
          <cell r="I226">
            <v>10352410</v>
          </cell>
          <cell r="J226">
            <v>0</v>
          </cell>
          <cell r="K226">
            <v>10352410</v>
          </cell>
          <cell r="M226">
            <v>-48983152</v>
          </cell>
        </row>
        <row r="227">
          <cell r="F227">
            <v>42731019</v>
          </cell>
          <cell r="H227">
            <v>0</v>
          </cell>
          <cell r="I227">
            <v>42731019</v>
          </cell>
          <cell r="J227">
            <v>0</v>
          </cell>
          <cell r="K227">
            <v>42731019</v>
          </cell>
          <cell r="M227">
            <v>-247689243</v>
          </cell>
        </row>
        <row r="228">
          <cell r="F228">
            <v>0</v>
          </cell>
          <cell r="H228">
            <v>0</v>
          </cell>
          <cell r="I228">
            <v>0</v>
          </cell>
          <cell r="J228">
            <v>0</v>
          </cell>
          <cell r="K228">
            <v>0</v>
          </cell>
          <cell r="M228">
            <v>996650</v>
          </cell>
        </row>
        <row r="229">
          <cell r="F229">
            <v>993036</v>
          </cell>
          <cell r="H229">
            <v>0</v>
          </cell>
          <cell r="I229">
            <v>993036</v>
          </cell>
          <cell r="J229">
            <v>0</v>
          </cell>
          <cell r="K229">
            <v>993036</v>
          </cell>
          <cell r="M229">
            <v>-54243</v>
          </cell>
        </row>
        <row r="230">
          <cell r="F230">
            <v>0</v>
          </cell>
          <cell r="H230">
            <v>0</v>
          </cell>
          <cell r="I230">
            <v>0</v>
          </cell>
          <cell r="J230">
            <v>0</v>
          </cell>
          <cell r="K230">
            <v>0</v>
          </cell>
          <cell r="M230">
            <v>7194458</v>
          </cell>
        </row>
        <row r="231">
          <cell r="F231">
            <v>926997</v>
          </cell>
          <cell r="H231">
            <v>0</v>
          </cell>
          <cell r="I231">
            <v>926997</v>
          </cell>
          <cell r="J231">
            <v>0</v>
          </cell>
          <cell r="K231">
            <v>926997</v>
          </cell>
          <cell r="M231">
            <v>20840</v>
          </cell>
        </row>
        <row r="232">
          <cell r="F232">
            <v>-165101134</v>
          </cell>
          <cell r="H232">
            <v>0</v>
          </cell>
          <cell r="I232">
            <v>-165101134</v>
          </cell>
          <cell r="J232">
            <v>0</v>
          </cell>
          <cell r="K232">
            <v>-165101134</v>
          </cell>
          <cell r="M232">
            <v>0</v>
          </cell>
        </row>
        <row r="233">
          <cell r="F233">
            <v>-336916</v>
          </cell>
          <cell r="H233">
            <v>0</v>
          </cell>
          <cell r="I233">
            <v>-336916</v>
          </cell>
          <cell r="J233">
            <v>0</v>
          </cell>
          <cell r="K233">
            <v>-336916</v>
          </cell>
          <cell r="M233">
            <v>0</v>
          </cell>
        </row>
        <row r="234">
          <cell r="F234">
            <v>-62186751</v>
          </cell>
          <cell r="H234">
            <v>0</v>
          </cell>
          <cell r="I234">
            <v>-62186751</v>
          </cell>
          <cell r="J234">
            <v>0</v>
          </cell>
          <cell r="K234">
            <v>-62186751</v>
          </cell>
          <cell r="M234">
            <v>0</v>
          </cell>
        </row>
        <row r="235">
          <cell r="F235">
            <v>-172621339</v>
          </cell>
          <cell r="H235">
            <v>0</v>
          </cell>
          <cell r="I235">
            <v>-172621339</v>
          </cell>
          <cell r="J235">
            <v>0</v>
          </cell>
          <cell r="K235">
            <v>-172621339</v>
          </cell>
          <cell r="M235">
            <v>-288514690</v>
          </cell>
        </row>
        <row r="237">
          <cell r="F237">
            <v>0</v>
          </cell>
          <cell r="H237">
            <v>0</v>
          </cell>
          <cell r="I237">
            <v>0</v>
          </cell>
          <cell r="J237">
            <v>0</v>
          </cell>
          <cell r="K237">
            <v>0</v>
          </cell>
          <cell r="M237">
            <v>0</v>
          </cell>
        </row>
        <row r="239">
          <cell r="F239">
            <v>0</v>
          </cell>
          <cell r="H239">
            <v>0</v>
          </cell>
          <cell r="I239">
            <v>0</v>
          </cell>
          <cell r="J239">
            <v>0</v>
          </cell>
          <cell r="K239">
            <v>0</v>
          </cell>
          <cell r="M239">
            <v>-4906136</v>
          </cell>
        </row>
        <row r="240">
          <cell r="F240">
            <v>0</v>
          </cell>
          <cell r="H240">
            <v>0</v>
          </cell>
          <cell r="I240">
            <v>0</v>
          </cell>
          <cell r="J240">
            <v>0</v>
          </cell>
          <cell r="K240">
            <v>0</v>
          </cell>
          <cell r="M240">
            <v>-4906136</v>
          </cell>
        </row>
        <row r="242">
          <cell r="F242">
            <v>-997260</v>
          </cell>
          <cell r="H242">
            <v>0</v>
          </cell>
          <cell r="I242">
            <v>-997260</v>
          </cell>
          <cell r="J242">
            <v>0</v>
          </cell>
          <cell r="K242">
            <v>-997260</v>
          </cell>
          <cell r="M242">
            <v>-3607705</v>
          </cell>
        </row>
        <row r="243">
          <cell r="F243">
            <v>-53486997</v>
          </cell>
          <cell r="H243">
            <v>0</v>
          </cell>
          <cell r="I243">
            <v>-53486997</v>
          </cell>
          <cell r="J243">
            <v>0</v>
          </cell>
          <cell r="K243">
            <v>-53486997</v>
          </cell>
          <cell r="M243">
            <v>-43265357</v>
          </cell>
        </row>
        <row r="244">
          <cell r="F244">
            <v>-52333</v>
          </cell>
          <cell r="H244">
            <v>0</v>
          </cell>
          <cell r="I244">
            <v>-52333</v>
          </cell>
          <cell r="J244">
            <v>0</v>
          </cell>
          <cell r="K244">
            <v>-52333</v>
          </cell>
          <cell r="M244">
            <v>-185910</v>
          </cell>
        </row>
        <row r="245">
          <cell r="F245">
            <v>-54536590</v>
          </cell>
          <cell r="H245">
            <v>0</v>
          </cell>
          <cell r="I245">
            <v>-54536590</v>
          </cell>
          <cell r="J245">
            <v>0</v>
          </cell>
          <cell r="K245">
            <v>-54536590</v>
          </cell>
          <cell r="M245">
            <v>-47058972</v>
          </cell>
        </row>
        <row r="247">
          <cell r="F247">
            <v>-615547</v>
          </cell>
          <cell r="H247">
            <v>0</v>
          </cell>
          <cell r="I247">
            <v>-615547</v>
          </cell>
          <cell r="J247">
            <v>0</v>
          </cell>
          <cell r="K247">
            <v>-615547</v>
          </cell>
          <cell r="M247">
            <v>-6015321</v>
          </cell>
        </row>
        <row r="248">
          <cell r="F248">
            <v>-615547</v>
          </cell>
          <cell r="H248">
            <v>0</v>
          </cell>
          <cell r="I248">
            <v>-615547</v>
          </cell>
          <cell r="J248">
            <v>0</v>
          </cell>
          <cell r="K248">
            <v>-615547</v>
          </cell>
          <cell r="M248">
            <v>-6015321</v>
          </cell>
        </row>
        <row r="250">
          <cell r="F250">
            <v>0</v>
          </cell>
          <cell r="H250">
            <v>0</v>
          </cell>
          <cell r="I250">
            <v>0</v>
          </cell>
          <cell r="J250">
            <v>0</v>
          </cell>
          <cell r="K250">
            <v>0</v>
          </cell>
          <cell r="M250">
            <v>-3226869</v>
          </cell>
        </row>
        <row r="251">
          <cell r="F251">
            <v>0</v>
          </cell>
          <cell r="H251">
            <v>0</v>
          </cell>
          <cell r="I251">
            <v>0</v>
          </cell>
          <cell r="J251">
            <v>0</v>
          </cell>
          <cell r="K251">
            <v>0</v>
          </cell>
          <cell r="M251">
            <v>-3226869</v>
          </cell>
        </row>
        <row r="253">
          <cell r="F253">
            <v>-4182803</v>
          </cell>
          <cell r="H253">
            <v>0</v>
          </cell>
          <cell r="I253">
            <v>-4182803</v>
          </cell>
          <cell r="J253">
            <v>0</v>
          </cell>
          <cell r="K253">
            <v>-4182803</v>
          </cell>
          <cell r="M253">
            <v>-17608940</v>
          </cell>
        </row>
        <row r="254">
          <cell r="F254">
            <v>-78684200</v>
          </cell>
          <cell r="H254">
            <v>0</v>
          </cell>
          <cell r="I254">
            <v>-78684200</v>
          </cell>
          <cell r="J254">
            <v>0</v>
          </cell>
          <cell r="K254">
            <v>-78684200</v>
          </cell>
          <cell r="M254">
            <v>-101805038</v>
          </cell>
        </row>
        <row r="255">
          <cell r="F255">
            <v>-78</v>
          </cell>
          <cell r="H255">
            <v>0</v>
          </cell>
          <cell r="I255">
            <v>-78</v>
          </cell>
          <cell r="J255">
            <v>0</v>
          </cell>
          <cell r="K255">
            <v>-78</v>
          </cell>
          <cell r="M255">
            <v>0</v>
          </cell>
        </row>
        <row r="256">
          <cell r="F256">
            <v>-82867081</v>
          </cell>
          <cell r="H256">
            <v>0</v>
          </cell>
          <cell r="I256">
            <v>-82867081</v>
          </cell>
          <cell r="J256">
            <v>0</v>
          </cell>
          <cell r="K256">
            <v>-82867081</v>
          </cell>
          <cell r="M256">
            <v>-119413978</v>
          </cell>
        </row>
        <row r="258">
          <cell r="F258">
            <v>0</v>
          </cell>
          <cell r="H258">
            <v>0</v>
          </cell>
          <cell r="I258">
            <v>0</v>
          </cell>
          <cell r="J258">
            <v>0</v>
          </cell>
          <cell r="K258">
            <v>0</v>
          </cell>
          <cell r="M258">
            <v>-614</v>
          </cell>
        </row>
        <row r="259">
          <cell r="F259">
            <v>0</v>
          </cell>
          <cell r="H259">
            <v>0</v>
          </cell>
          <cell r="I259">
            <v>0</v>
          </cell>
          <cell r="J259">
            <v>0</v>
          </cell>
          <cell r="K259">
            <v>0</v>
          </cell>
          <cell r="M259">
            <v>-427124</v>
          </cell>
        </row>
        <row r="260">
          <cell r="F260">
            <v>0</v>
          </cell>
          <cell r="H260">
            <v>0</v>
          </cell>
          <cell r="I260">
            <v>0</v>
          </cell>
          <cell r="J260">
            <v>0</v>
          </cell>
          <cell r="K260">
            <v>0</v>
          </cell>
          <cell r="M260">
            <v>-442</v>
          </cell>
        </row>
        <row r="261">
          <cell r="F261">
            <v>0</v>
          </cell>
          <cell r="H261">
            <v>0</v>
          </cell>
          <cell r="I261">
            <v>0</v>
          </cell>
          <cell r="J261">
            <v>0</v>
          </cell>
          <cell r="K261">
            <v>0</v>
          </cell>
          <cell r="M261">
            <v>-612</v>
          </cell>
        </row>
        <row r="262">
          <cell r="F262">
            <v>0</v>
          </cell>
          <cell r="H262">
            <v>0</v>
          </cell>
          <cell r="I262">
            <v>0</v>
          </cell>
          <cell r="J262">
            <v>0</v>
          </cell>
          <cell r="K262">
            <v>0</v>
          </cell>
          <cell r="M262">
            <v>-15767</v>
          </cell>
        </row>
        <row r="263">
          <cell r="F263">
            <v>0</v>
          </cell>
          <cell r="H263">
            <v>0</v>
          </cell>
          <cell r="I263">
            <v>0</v>
          </cell>
          <cell r="J263">
            <v>0</v>
          </cell>
          <cell r="K263">
            <v>0</v>
          </cell>
          <cell r="M263">
            <v>-89</v>
          </cell>
        </row>
        <row r="264">
          <cell r="F264">
            <v>-5242291</v>
          </cell>
          <cell r="H264">
            <v>0</v>
          </cell>
          <cell r="I264">
            <v>-5242291</v>
          </cell>
          <cell r="J264">
            <v>0</v>
          </cell>
          <cell r="K264">
            <v>-5242291</v>
          </cell>
          <cell r="M264">
            <v>-1606730</v>
          </cell>
        </row>
        <row r="265">
          <cell r="F265">
            <v>-1123</v>
          </cell>
          <cell r="H265">
            <v>0</v>
          </cell>
          <cell r="I265">
            <v>-1123</v>
          </cell>
          <cell r="J265">
            <v>0</v>
          </cell>
          <cell r="K265">
            <v>-1123</v>
          </cell>
          <cell r="M265">
            <v>-1391</v>
          </cell>
        </row>
        <row r="266">
          <cell r="F266">
            <v>-2900297</v>
          </cell>
          <cell r="H266">
            <v>0</v>
          </cell>
          <cell r="I266">
            <v>-2900297</v>
          </cell>
          <cell r="J266">
            <v>0</v>
          </cell>
          <cell r="K266">
            <v>-2900297</v>
          </cell>
          <cell r="M266">
            <v>-14129208</v>
          </cell>
        </row>
        <row r="267">
          <cell r="F267">
            <v>-482</v>
          </cell>
          <cell r="H267">
            <v>0</v>
          </cell>
          <cell r="I267">
            <v>-482</v>
          </cell>
          <cell r="J267">
            <v>0</v>
          </cell>
          <cell r="K267">
            <v>-482</v>
          </cell>
          <cell r="M267">
            <v>-645</v>
          </cell>
        </row>
        <row r="268">
          <cell r="F268">
            <v>0</v>
          </cell>
          <cell r="H268">
            <v>0</v>
          </cell>
          <cell r="I268">
            <v>0</v>
          </cell>
          <cell r="J268">
            <v>0</v>
          </cell>
          <cell r="K268">
            <v>0</v>
          </cell>
          <cell r="M268">
            <v>-524</v>
          </cell>
        </row>
        <row r="269">
          <cell r="F269">
            <v>0</v>
          </cell>
          <cell r="H269">
            <v>0</v>
          </cell>
          <cell r="I269">
            <v>0</v>
          </cell>
          <cell r="J269">
            <v>0</v>
          </cell>
          <cell r="K269">
            <v>0</v>
          </cell>
          <cell r="M269">
            <v>-281</v>
          </cell>
        </row>
        <row r="270">
          <cell r="F270">
            <v>0</v>
          </cell>
          <cell r="H270">
            <v>0</v>
          </cell>
          <cell r="I270">
            <v>0</v>
          </cell>
          <cell r="J270">
            <v>0</v>
          </cell>
          <cell r="K270">
            <v>0</v>
          </cell>
          <cell r="M270">
            <v>-240</v>
          </cell>
        </row>
        <row r="271">
          <cell r="F271">
            <v>-8144193</v>
          </cell>
          <cell r="H271">
            <v>0</v>
          </cell>
          <cell r="I271">
            <v>-8144193</v>
          </cell>
          <cell r="J271">
            <v>0</v>
          </cell>
          <cell r="K271">
            <v>-8144193</v>
          </cell>
          <cell r="M271">
            <v>-16183667</v>
          </cell>
        </row>
        <row r="273">
          <cell r="F273">
            <v>-237637775</v>
          </cell>
          <cell r="H273">
            <v>0</v>
          </cell>
          <cell r="I273">
            <v>-237637775</v>
          </cell>
          <cell r="J273">
            <v>0</v>
          </cell>
          <cell r="K273">
            <v>-237637775</v>
          </cell>
          <cell r="M273">
            <v>29173530</v>
          </cell>
        </row>
        <row r="274">
          <cell r="F274">
            <v>-266629</v>
          </cell>
          <cell r="H274">
            <v>0</v>
          </cell>
          <cell r="I274">
            <v>-266629</v>
          </cell>
          <cell r="J274">
            <v>0</v>
          </cell>
          <cell r="K274">
            <v>-266629</v>
          </cell>
          <cell r="M274">
            <v>266649</v>
          </cell>
        </row>
        <row r="275">
          <cell r="F275">
            <v>-336916</v>
          </cell>
          <cell r="H275">
            <v>0</v>
          </cell>
          <cell r="I275">
            <v>-336916</v>
          </cell>
          <cell r="J275">
            <v>0</v>
          </cell>
          <cell r="K275">
            <v>-336916</v>
          </cell>
          <cell r="M275">
            <v>336916</v>
          </cell>
        </row>
        <row r="276">
          <cell r="F276">
            <v>165101134</v>
          </cell>
          <cell r="H276">
            <v>0</v>
          </cell>
          <cell r="I276">
            <v>165101134</v>
          </cell>
          <cell r="J276">
            <v>0</v>
          </cell>
          <cell r="K276">
            <v>165101134</v>
          </cell>
          <cell r="M276">
            <v>0</v>
          </cell>
        </row>
        <row r="277">
          <cell r="F277">
            <v>336916</v>
          </cell>
          <cell r="H277">
            <v>0</v>
          </cell>
          <cell r="I277">
            <v>336916</v>
          </cell>
          <cell r="J277">
            <v>0</v>
          </cell>
          <cell r="K277">
            <v>336916</v>
          </cell>
          <cell r="M277">
            <v>0</v>
          </cell>
        </row>
        <row r="278">
          <cell r="F278">
            <v>-72803270</v>
          </cell>
          <cell r="H278">
            <v>0</v>
          </cell>
          <cell r="I278">
            <v>-72803270</v>
          </cell>
          <cell r="J278">
            <v>0</v>
          </cell>
          <cell r="K278">
            <v>-72803270</v>
          </cell>
          <cell r="M278">
            <v>29777095</v>
          </cell>
        </row>
        <row r="280">
          <cell r="F280">
            <v>0</v>
          </cell>
          <cell r="H280">
            <v>0</v>
          </cell>
          <cell r="I280">
            <v>0</v>
          </cell>
          <cell r="J280">
            <v>0</v>
          </cell>
          <cell r="K280">
            <v>0</v>
          </cell>
          <cell r="M280">
            <v>1588864</v>
          </cell>
        </row>
        <row r="281">
          <cell r="F281">
            <v>1972061</v>
          </cell>
          <cell r="H281">
            <v>0</v>
          </cell>
          <cell r="I281">
            <v>1972061</v>
          </cell>
          <cell r="J281">
            <v>0</v>
          </cell>
          <cell r="K281">
            <v>1972061</v>
          </cell>
          <cell r="M281">
            <v>0</v>
          </cell>
        </row>
        <row r="282">
          <cell r="F282">
            <v>1972061</v>
          </cell>
          <cell r="H282">
            <v>0</v>
          </cell>
          <cell r="I282">
            <v>1972061</v>
          </cell>
          <cell r="J282">
            <v>0</v>
          </cell>
          <cell r="K282">
            <v>1972061</v>
          </cell>
          <cell r="M282">
            <v>1588864</v>
          </cell>
        </row>
        <row r="284">
          <cell r="F284">
            <v>31270779</v>
          </cell>
          <cell r="H284">
            <v>0</v>
          </cell>
          <cell r="I284">
            <v>31270779</v>
          </cell>
          <cell r="J284">
            <v>0</v>
          </cell>
          <cell r="K284">
            <v>31270779</v>
          </cell>
          <cell r="M284">
            <v>55593287</v>
          </cell>
        </row>
        <row r="285">
          <cell r="F285">
            <v>31270779</v>
          </cell>
          <cell r="H285">
            <v>0</v>
          </cell>
          <cell r="I285">
            <v>31270779</v>
          </cell>
          <cell r="J285">
            <v>0</v>
          </cell>
          <cell r="K285">
            <v>31270779</v>
          </cell>
          <cell r="M285">
            <v>55593287</v>
          </cell>
        </row>
        <row r="287">
          <cell r="F287">
            <v>2121530</v>
          </cell>
          <cell r="H287">
            <v>0</v>
          </cell>
          <cell r="I287">
            <v>2121530</v>
          </cell>
          <cell r="J287">
            <v>0</v>
          </cell>
          <cell r="K287">
            <v>2121530</v>
          </cell>
          <cell r="M287">
            <v>2439227</v>
          </cell>
        </row>
        <row r="288">
          <cell r="F288">
            <v>2121530</v>
          </cell>
          <cell r="H288">
            <v>0</v>
          </cell>
          <cell r="I288">
            <v>2121530</v>
          </cell>
          <cell r="J288">
            <v>0</v>
          </cell>
          <cell r="K288">
            <v>2121530</v>
          </cell>
          <cell r="M288">
            <v>2439227</v>
          </cell>
        </row>
        <row r="290">
          <cell r="F290">
            <v>1485363</v>
          </cell>
          <cell r="H290">
            <v>0</v>
          </cell>
          <cell r="I290">
            <v>1485363</v>
          </cell>
          <cell r="J290">
            <v>0</v>
          </cell>
          <cell r="K290">
            <v>1485363</v>
          </cell>
          <cell r="M290">
            <v>2476856</v>
          </cell>
        </row>
        <row r="291">
          <cell r="F291">
            <v>1485363</v>
          </cell>
          <cell r="H291">
            <v>0</v>
          </cell>
          <cell r="I291">
            <v>1485363</v>
          </cell>
          <cell r="J291">
            <v>0</v>
          </cell>
          <cell r="K291">
            <v>1485363</v>
          </cell>
          <cell r="M291">
            <v>2476856</v>
          </cell>
        </row>
        <row r="293">
          <cell r="F293">
            <v>0</v>
          </cell>
          <cell r="H293">
            <v>0</v>
          </cell>
          <cell r="I293">
            <v>0</v>
          </cell>
          <cell r="J293">
            <v>0</v>
          </cell>
          <cell r="K293">
            <v>0</v>
          </cell>
          <cell r="M293">
            <v>91978</v>
          </cell>
        </row>
        <row r="294">
          <cell r="F294">
            <v>141168</v>
          </cell>
          <cell r="H294">
            <v>0</v>
          </cell>
          <cell r="I294">
            <v>141168</v>
          </cell>
          <cell r="J294">
            <v>0</v>
          </cell>
          <cell r="K294">
            <v>141168</v>
          </cell>
          <cell r="M294">
            <v>164479</v>
          </cell>
        </row>
        <row r="295">
          <cell r="F295">
            <v>29677</v>
          </cell>
          <cell r="H295">
            <v>0</v>
          </cell>
          <cell r="I295">
            <v>29677</v>
          </cell>
          <cell r="J295">
            <v>0</v>
          </cell>
          <cell r="K295">
            <v>29677</v>
          </cell>
          <cell r="M295">
            <v>104612</v>
          </cell>
        </row>
        <row r="296">
          <cell r="F296">
            <v>259735</v>
          </cell>
          <cell r="H296">
            <v>0</v>
          </cell>
          <cell r="I296">
            <v>259735</v>
          </cell>
          <cell r="J296">
            <v>0</v>
          </cell>
          <cell r="K296">
            <v>259735</v>
          </cell>
          <cell r="M296">
            <v>176954</v>
          </cell>
        </row>
        <row r="297">
          <cell r="F297">
            <v>118267</v>
          </cell>
          <cell r="H297">
            <v>0</v>
          </cell>
          <cell r="I297">
            <v>118267</v>
          </cell>
          <cell r="J297">
            <v>0</v>
          </cell>
          <cell r="K297">
            <v>118267</v>
          </cell>
          <cell r="M297">
            <v>169761</v>
          </cell>
        </row>
        <row r="298">
          <cell r="F298">
            <v>109441</v>
          </cell>
          <cell r="H298">
            <v>0</v>
          </cell>
          <cell r="I298">
            <v>109441</v>
          </cell>
          <cell r="J298">
            <v>0</v>
          </cell>
          <cell r="K298">
            <v>109441</v>
          </cell>
          <cell r="M298">
            <v>413087</v>
          </cell>
        </row>
        <row r="299">
          <cell r="F299">
            <v>56125</v>
          </cell>
          <cell r="H299">
            <v>0</v>
          </cell>
          <cell r="I299">
            <v>56125</v>
          </cell>
          <cell r="J299">
            <v>0</v>
          </cell>
          <cell r="K299">
            <v>56125</v>
          </cell>
          <cell r="M299">
            <v>135504</v>
          </cell>
        </row>
        <row r="300">
          <cell r="F300">
            <v>185941</v>
          </cell>
          <cell r="H300">
            <v>0</v>
          </cell>
          <cell r="I300">
            <v>185941</v>
          </cell>
          <cell r="J300">
            <v>0</v>
          </cell>
          <cell r="K300">
            <v>185941</v>
          </cell>
          <cell r="M300">
            <v>228060</v>
          </cell>
        </row>
        <row r="301">
          <cell r="F301">
            <v>217817</v>
          </cell>
          <cell r="H301">
            <v>0</v>
          </cell>
          <cell r="I301">
            <v>217817</v>
          </cell>
          <cell r="J301">
            <v>0</v>
          </cell>
          <cell r="K301">
            <v>217817</v>
          </cell>
          <cell r="M301">
            <v>148580</v>
          </cell>
        </row>
        <row r="302">
          <cell r="F302">
            <v>69680</v>
          </cell>
          <cell r="H302">
            <v>0</v>
          </cell>
          <cell r="I302">
            <v>69680</v>
          </cell>
          <cell r="J302">
            <v>0</v>
          </cell>
          <cell r="K302">
            <v>69680</v>
          </cell>
          <cell r="M302">
            <v>77521</v>
          </cell>
        </row>
        <row r="303">
          <cell r="F303">
            <v>0</v>
          </cell>
          <cell r="H303">
            <v>0</v>
          </cell>
          <cell r="I303">
            <v>0</v>
          </cell>
          <cell r="J303">
            <v>0</v>
          </cell>
          <cell r="K303">
            <v>0</v>
          </cell>
          <cell r="M303">
            <v>44</v>
          </cell>
        </row>
        <row r="304">
          <cell r="F304">
            <v>135042</v>
          </cell>
          <cell r="H304">
            <v>0</v>
          </cell>
          <cell r="I304">
            <v>135042</v>
          </cell>
          <cell r="J304">
            <v>0</v>
          </cell>
          <cell r="K304">
            <v>135042</v>
          </cell>
          <cell r="M304">
            <v>71872</v>
          </cell>
        </row>
        <row r="305">
          <cell r="F305">
            <v>91</v>
          </cell>
          <cell r="H305">
            <v>0</v>
          </cell>
          <cell r="I305">
            <v>91</v>
          </cell>
          <cell r="J305">
            <v>0</v>
          </cell>
          <cell r="K305">
            <v>91</v>
          </cell>
          <cell r="M305">
            <v>18751</v>
          </cell>
        </row>
        <row r="306">
          <cell r="F306">
            <v>45900</v>
          </cell>
          <cell r="H306">
            <v>0</v>
          </cell>
          <cell r="I306">
            <v>45900</v>
          </cell>
          <cell r="J306">
            <v>0</v>
          </cell>
          <cell r="K306">
            <v>45900</v>
          </cell>
          <cell r="M306">
            <v>115282</v>
          </cell>
        </row>
        <row r="307">
          <cell r="F307">
            <v>95378</v>
          </cell>
          <cell r="H307">
            <v>0</v>
          </cell>
          <cell r="I307">
            <v>95378</v>
          </cell>
          <cell r="J307">
            <v>0</v>
          </cell>
          <cell r="K307">
            <v>95378</v>
          </cell>
          <cell r="M307">
            <v>213666</v>
          </cell>
        </row>
        <row r="308">
          <cell r="F308">
            <v>60655</v>
          </cell>
          <cell r="H308">
            <v>0</v>
          </cell>
          <cell r="I308">
            <v>60655</v>
          </cell>
          <cell r="J308">
            <v>0</v>
          </cell>
          <cell r="K308">
            <v>60655</v>
          </cell>
          <cell r="M308">
            <v>120836</v>
          </cell>
        </row>
        <row r="309">
          <cell r="F309">
            <v>0</v>
          </cell>
          <cell r="H309">
            <v>0</v>
          </cell>
          <cell r="I309">
            <v>0</v>
          </cell>
          <cell r="J309">
            <v>0</v>
          </cell>
          <cell r="K309">
            <v>0</v>
          </cell>
          <cell r="M309">
            <v>151838</v>
          </cell>
        </row>
        <row r="310">
          <cell r="F310">
            <v>0</v>
          </cell>
          <cell r="H310">
            <v>0</v>
          </cell>
          <cell r="I310">
            <v>0</v>
          </cell>
          <cell r="J310">
            <v>0</v>
          </cell>
          <cell r="K310">
            <v>0</v>
          </cell>
          <cell r="M310">
            <v>2103</v>
          </cell>
        </row>
        <row r="311">
          <cell r="F311">
            <v>0</v>
          </cell>
          <cell r="H311">
            <v>0</v>
          </cell>
          <cell r="I311">
            <v>0</v>
          </cell>
          <cell r="J311">
            <v>0</v>
          </cell>
          <cell r="K311">
            <v>0</v>
          </cell>
          <cell r="M311">
            <v>76</v>
          </cell>
        </row>
        <row r="312">
          <cell r="F312">
            <v>3400</v>
          </cell>
          <cell r="H312">
            <v>0</v>
          </cell>
          <cell r="I312">
            <v>3400</v>
          </cell>
          <cell r="J312">
            <v>0</v>
          </cell>
          <cell r="K312">
            <v>3400</v>
          </cell>
          <cell r="M312">
            <v>0</v>
          </cell>
        </row>
        <row r="313">
          <cell r="F313">
            <v>4900</v>
          </cell>
          <cell r="H313">
            <v>0</v>
          </cell>
          <cell r="I313">
            <v>4900</v>
          </cell>
          <cell r="J313">
            <v>0</v>
          </cell>
          <cell r="K313">
            <v>4900</v>
          </cell>
          <cell r="M313">
            <v>21354</v>
          </cell>
        </row>
        <row r="314">
          <cell r="F314">
            <v>227227</v>
          </cell>
          <cell r="H314">
            <v>0</v>
          </cell>
          <cell r="I314">
            <v>227227</v>
          </cell>
          <cell r="J314">
            <v>0</v>
          </cell>
          <cell r="K314">
            <v>227227</v>
          </cell>
          <cell r="M314">
            <v>48918</v>
          </cell>
        </row>
        <row r="315">
          <cell r="F315">
            <v>0</v>
          </cell>
          <cell r="H315">
            <v>0</v>
          </cell>
          <cell r="I315">
            <v>0</v>
          </cell>
          <cell r="J315">
            <v>0</v>
          </cell>
          <cell r="K315">
            <v>0</v>
          </cell>
          <cell r="M315">
            <v>3306</v>
          </cell>
        </row>
        <row r="316">
          <cell r="F316">
            <v>9163</v>
          </cell>
          <cell r="H316">
            <v>0</v>
          </cell>
          <cell r="I316">
            <v>9163</v>
          </cell>
          <cell r="J316">
            <v>0</v>
          </cell>
          <cell r="K316">
            <v>9163</v>
          </cell>
          <cell r="M316">
            <v>6804</v>
          </cell>
        </row>
        <row r="317">
          <cell r="F317">
            <v>944</v>
          </cell>
          <cell r="H317">
            <v>0</v>
          </cell>
          <cell r="I317">
            <v>944</v>
          </cell>
          <cell r="J317">
            <v>0</v>
          </cell>
          <cell r="K317">
            <v>944</v>
          </cell>
          <cell r="M317">
            <v>16175</v>
          </cell>
        </row>
        <row r="318">
          <cell r="F318">
            <v>61899</v>
          </cell>
          <cell r="H318">
            <v>0</v>
          </cell>
          <cell r="I318">
            <v>61899</v>
          </cell>
          <cell r="J318">
            <v>0</v>
          </cell>
          <cell r="K318">
            <v>61899</v>
          </cell>
          <cell r="M318">
            <v>69159</v>
          </cell>
        </row>
        <row r="319">
          <cell r="F319">
            <v>244448</v>
          </cell>
          <cell r="H319">
            <v>0</v>
          </cell>
          <cell r="I319">
            <v>244448</v>
          </cell>
          <cell r="J319">
            <v>0</v>
          </cell>
          <cell r="K319">
            <v>244448</v>
          </cell>
          <cell r="M319">
            <v>153867</v>
          </cell>
        </row>
        <row r="320">
          <cell r="F320">
            <v>101013</v>
          </cell>
          <cell r="H320">
            <v>0</v>
          </cell>
          <cell r="I320">
            <v>101013</v>
          </cell>
          <cell r="J320">
            <v>0</v>
          </cell>
          <cell r="K320">
            <v>101013</v>
          </cell>
          <cell r="M320">
            <v>172690</v>
          </cell>
        </row>
        <row r="321">
          <cell r="F321">
            <v>1736</v>
          </cell>
          <cell r="H321">
            <v>0</v>
          </cell>
          <cell r="I321">
            <v>1736</v>
          </cell>
          <cell r="J321">
            <v>0</v>
          </cell>
          <cell r="K321">
            <v>1736</v>
          </cell>
          <cell r="M321">
            <v>60572</v>
          </cell>
        </row>
        <row r="322">
          <cell r="F322">
            <v>23063</v>
          </cell>
          <cell r="H322">
            <v>0</v>
          </cell>
          <cell r="I322">
            <v>23063</v>
          </cell>
          <cell r="J322">
            <v>0</v>
          </cell>
          <cell r="K322">
            <v>23063</v>
          </cell>
          <cell r="M322">
            <v>41884</v>
          </cell>
        </row>
        <row r="323">
          <cell r="F323">
            <v>298661</v>
          </cell>
          <cell r="H323">
            <v>0</v>
          </cell>
          <cell r="I323">
            <v>298661</v>
          </cell>
          <cell r="J323">
            <v>0</v>
          </cell>
          <cell r="K323">
            <v>298661</v>
          </cell>
          <cell r="M323">
            <v>410998</v>
          </cell>
        </row>
        <row r="324">
          <cell r="F324">
            <v>982743</v>
          </cell>
          <cell r="H324">
            <v>0</v>
          </cell>
          <cell r="I324">
            <v>982743</v>
          </cell>
          <cell r="J324">
            <v>0</v>
          </cell>
          <cell r="K324">
            <v>982743</v>
          </cell>
          <cell r="M324">
            <v>702686</v>
          </cell>
        </row>
        <row r="325">
          <cell r="F325">
            <v>12111</v>
          </cell>
          <cell r="H325">
            <v>0</v>
          </cell>
          <cell r="I325">
            <v>12111</v>
          </cell>
          <cell r="J325">
            <v>0</v>
          </cell>
          <cell r="K325">
            <v>12111</v>
          </cell>
          <cell r="M325">
            <v>34153</v>
          </cell>
        </row>
        <row r="326">
          <cell r="F326">
            <v>38717</v>
          </cell>
          <cell r="H326">
            <v>0</v>
          </cell>
          <cell r="I326">
            <v>38717</v>
          </cell>
          <cell r="J326">
            <v>0</v>
          </cell>
          <cell r="K326">
            <v>38717</v>
          </cell>
          <cell r="M326">
            <v>34775</v>
          </cell>
        </row>
        <row r="327">
          <cell r="F327">
            <v>138129</v>
          </cell>
          <cell r="H327">
            <v>0</v>
          </cell>
          <cell r="I327">
            <v>138129</v>
          </cell>
          <cell r="J327">
            <v>0</v>
          </cell>
          <cell r="K327">
            <v>138129</v>
          </cell>
          <cell r="M327">
            <v>394106</v>
          </cell>
        </row>
        <row r="328">
          <cell r="F328">
            <v>0</v>
          </cell>
          <cell r="H328">
            <v>0</v>
          </cell>
          <cell r="I328">
            <v>0</v>
          </cell>
          <cell r="J328">
            <v>0</v>
          </cell>
          <cell r="K328">
            <v>0</v>
          </cell>
          <cell r="M328">
            <v>15019</v>
          </cell>
        </row>
        <row r="329">
          <cell r="F329">
            <v>200577</v>
          </cell>
          <cell r="H329">
            <v>0</v>
          </cell>
          <cell r="I329">
            <v>200577</v>
          </cell>
          <cell r="J329">
            <v>0</v>
          </cell>
          <cell r="K329">
            <v>200577</v>
          </cell>
          <cell r="M329">
            <v>180290</v>
          </cell>
        </row>
        <row r="330">
          <cell r="F330">
            <v>28597</v>
          </cell>
          <cell r="H330">
            <v>0</v>
          </cell>
          <cell r="I330">
            <v>28597</v>
          </cell>
          <cell r="J330">
            <v>0</v>
          </cell>
          <cell r="K330">
            <v>28597</v>
          </cell>
          <cell r="M330">
            <v>37302</v>
          </cell>
        </row>
        <row r="331">
          <cell r="F331">
            <v>72514</v>
          </cell>
          <cell r="H331">
            <v>0</v>
          </cell>
          <cell r="I331">
            <v>72514</v>
          </cell>
          <cell r="J331">
            <v>0</v>
          </cell>
          <cell r="K331">
            <v>72514</v>
          </cell>
          <cell r="M331">
            <v>184973</v>
          </cell>
        </row>
        <row r="332">
          <cell r="F332">
            <v>7379</v>
          </cell>
          <cell r="H332">
            <v>0</v>
          </cell>
          <cell r="I332">
            <v>7379</v>
          </cell>
          <cell r="J332">
            <v>0</v>
          </cell>
          <cell r="K332">
            <v>7379</v>
          </cell>
          <cell r="M332">
            <v>5576</v>
          </cell>
        </row>
        <row r="333">
          <cell r="F333">
            <v>9570</v>
          </cell>
          <cell r="H333">
            <v>0</v>
          </cell>
          <cell r="I333">
            <v>9570</v>
          </cell>
          <cell r="J333">
            <v>0</v>
          </cell>
          <cell r="K333">
            <v>9570</v>
          </cell>
          <cell r="M333">
            <v>19750</v>
          </cell>
        </row>
        <row r="334">
          <cell r="F334">
            <v>5802</v>
          </cell>
          <cell r="H334">
            <v>0</v>
          </cell>
          <cell r="I334">
            <v>5802</v>
          </cell>
          <cell r="J334">
            <v>0</v>
          </cell>
          <cell r="K334">
            <v>5802</v>
          </cell>
          <cell r="M334">
            <v>3553</v>
          </cell>
        </row>
        <row r="335">
          <cell r="F335">
            <v>0</v>
          </cell>
          <cell r="H335">
            <v>0</v>
          </cell>
          <cell r="I335">
            <v>0</v>
          </cell>
          <cell r="J335">
            <v>0</v>
          </cell>
          <cell r="K335">
            <v>0</v>
          </cell>
          <cell r="M335">
            <v>949</v>
          </cell>
        </row>
        <row r="336">
          <cell r="F336">
            <v>81513</v>
          </cell>
          <cell r="H336">
            <v>0</v>
          </cell>
          <cell r="I336">
            <v>81513</v>
          </cell>
          <cell r="J336">
            <v>0</v>
          </cell>
          <cell r="K336">
            <v>81513</v>
          </cell>
          <cell r="M336">
            <v>34485</v>
          </cell>
        </row>
        <row r="337">
          <cell r="F337">
            <v>0</v>
          </cell>
          <cell r="H337">
            <v>0</v>
          </cell>
          <cell r="I337">
            <v>0</v>
          </cell>
          <cell r="J337">
            <v>0</v>
          </cell>
          <cell r="K337">
            <v>0</v>
          </cell>
          <cell r="M337">
            <v>2810</v>
          </cell>
        </row>
        <row r="338">
          <cell r="F338">
            <v>0</v>
          </cell>
          <cell r="H338">
            <v>0</v>
          </cell>
          <cell r="I338">
            <v>0</v>
          </cell>
          <cell r="J338">
            <v>0</v>
          </cell>
          <cell r="K338">
            <v>0</v>
          </cell>
          <cell r="M338">
            <v>13878</v>
          </cell>
        </row>
        <row r="339">
          <cell r="F339">
            <v>111587</v>
          </cell>
          <cell r="H339">
            <v>0</v>
          </cell>
          <cell r="I339">
            <v>111587</v>
          </cell>
          <cell r="J339">
            <v>0</v>
          </cell>
          <cell r="K339">
            <v>111587</v>
          </cell>
          <cell r="M339">
            <v>16511</v>
          </cell>
        </row>
        <row r="340">
          <cell r="F340">
            <v>0</v>
          </cell>
          <cell r="H340">
            <v>0</v>
          </cell>
          <cell r="I340">
            <v>0</v>
          </cell>
          <cell r="J340">
            <v>0</v>
          </cell>
          <cell r="K340">
            <v>0</v>
          </cell>
          <cell r="M340">
            <v>1300</v>
          </cell>
        </row>
        <row r="341">
          <cell r="F341">
            <v>1956</v>
          </cell>
          <cell r="H341">
            <v>0</v>
          </cell>
          <cell r="I341">
            <v>1956</v>
          </cell>
          <cell r="J341">
            <v>0</v>
          </cell>
          <cell r="K341">
            <v>1956</v>
          </cell>
          <cell r="M341">
            <v>10669</v>
          </cell>
        </row>
        <row r="342">
          <cell r="F342">
            <v>129475</v>
          </cell>
          <cell r="H342">
            <v>0</v>
          </cell>
          <cell r="I342">
            <v>129475</v>
          </cell>
          <cell r="J342">
            <v>0</v>
          </cell>
          <cell r="K342">
            <v>129475</v>
          </cell>
          <cell r="M342">
            <v>96950</v>
          </cell>
        </row>
        <row r="343">
          <cell r="F343">
            <v>-1</v>
          </cell>
          <cell r="H343">
            <v>0</v>
          </cell>
          <cell r="I343">
            <v>-1</v>
          </cell>
          <cell r="J343">
            <v>0</v>
          </cell>
          <cell r="K343">
            <v>-1</v>
          </cell>
          <cell r="M343">
            <v>13830</v>
          </cell>
        </row>
        <row r="344">
          <cell r="F344">
            <v>32126</v>
          </cell>
          <cell r="H344">
            <v>0</v>
          </cell>
          <cell r="I344">
            <v>32126</v>
          </cell>
          <cell r="J344">
            <v>0</v>
          </cell>
          <cell r="K344">
            <v>32126</v>
          </cell>
          <cell r="M344">
            <v>20254</v>
          </cell>
        </row>
        <row r="345">
          <cell r="F345">
            <v>1</v>
          </cell>
          <cell r="H345">
            <v>0</v>
          </cell>
          <cell r="I345">
            <v>1</v>
          </cell>
          <cell r="J345">
            <v>0</v>
          </cell>
          <cell r="K345">
            <v>1</v>
          </cell>
          <cell r="M345">
            <v>27711</v>
          </cell>
        </row>
        <row r="346">
          <cell r="F346">
            <v>5605</v>
          </cell>
          <cell r="H346">
            <v>0</v>
          </cell>
          <cell r="I346">
            <v>5605</v>
          </cell>
          <cell r="J346">
            <v>0</v>
          </cell>
          <cell r="K346">
            <v>5605</v>
          </cell>
          <cell r="M346">
            <v>8427</v>
          </cell>
        </row>
        <row r="347">
          <cell r="F347">
            <v>75292</v>
          </cell>
          <cell r="H347">
            <v>0</v>
          </cell>
          <cell r="I347">
            <v>75292</v>
          </cell>
          <cell r="J347">
            <v>0</v>
          </cell>
          <cell r="K347">
            <v>75292</v>
          </cell>
          <cell r="M347">
            <v>46258</v>
          </cell>
        </row>
        <row r="348">
          <cell r="F348">
            <v>92847</v>
          </cell>
          <cell r="H348">
            <v>0</v>
          </cell>
          <cell r="I348">
            <v>92847</v>
          </cell>
          <cell r="J348">
            <v>0</v>
          </cell>
          <cell r="K348">
            <v>92847</v>
          </cell>
          <cell r="M348">
            <v>43100</v>
          </cell>
        </row>
        <row r="349">
          <cell r="F349">
            <v>88217</v>
          </cell>
          <cell r="H349">
            <v>0</v>
          </cell>
          <cell r="I349">
            <v>88217</v>
          </cell>
          <cell r="J349">
            <v>0</v>
          </cell>
          <cell r="K349">
            <v>88217</v>
          </cell>
          <cell r="M349">
            <v>0</v>
          </cell>
        </row>
        <row r="350">
          <cell r="F350">
            <v>19032</v>
          </cell>
          <cell r="H350">
            <v>0</v>
          </cell>
          <cell r="I350">
            <v>19032</v>
          </cell>
          <cell r="J350">
            <v>0</v>
          </cell>
          <cell r="K350">
            <v>19032</v>
          </cell>
          <cell r="M350">
            <v>0</v>
          </cell>
        </row>
        <row r="351">
          <cell r="F351">
            <v>7223</v>
          </cell>
          <cell r="H351">
            <v>0</v>
          </cell>
          <cell r="I351">
            <v>7223</v>
          </cell>
          <cell r="J351">
            <v>0</v>
          </cell>
          <cell r="K351">
            <v>7223</v>
          </cell>
          <cell r="M351">
            <v>0</v>
          </cell>
        </row>
        <row r="352">
          <cell r="F352">
            <v>3646</v>
          </cell>
          <cell r="H352">
            <v>0</v>
          </cell>
          <cell r="I352">
            <v>3646</v>
          </cell>
          <cell r="J352">
            <v>0</v>
          </cell>
          <cell r="K352">
            <v>3646</v>
          </cell>
          <cell r="M352">
            <v>0</v>
          </cell>
        </row>
        <row r="353">
          <cell r="F353">
            <v>39</v>
          </cell>
          <cell r="H353">
            <v>0</v>
          </cell>
          <cell r="I353">
            <v>39</v>
          </cell>
          <cell r="J353">
            <v>0</v>
          </cell>
          <cell r="K353">
            <v>39</v>
          </cell>
          <cell r="M353">
            <v>0</v>
          </cell>
        </row>
        <row r="354">
          <cell r="F354">
            <v>0</v>
          </cell>
          <cell r="H354">
            <v>0</v>
          </cell>
          <cell r="I354">
            <v>0</v>
          </cell>
          <cell r="J354">
            <v>0</v>
          </cell>
          <cell r="K354">
            <v>0</v>
          </cell>
          <cell r="M354">
            <v>8000</v>
          </cell>
        </row>
        <row r="355">
          <cell r="F355">
            <v>0</v>
          </cell>
          <cell r="H355">
            <v>0</v>
          </cell>
          <cell r="I355">
            <v>0</v>
          </cell>
          <cell r="J355">
            <v>0</v>
          </cell>
          <cell r="K355">
            <v>0</v>
          </cell>
          <cell r="M355">
            <v>12493</v>
          </cell>
        </row>
        <row r="356">
          <cell r="F356">
            <v>0</v>
          </cell>
          <cell r="H356">
            <v>0</v>
          </cell>
          <cell r="I356">
            <v>0</v>
          </cell>
          <cell r="J356">
            <v>0</v>
          </cell>
          <cell r="K356">
            <v>0</v>
          </cell>
          <cell r="M356">
            <v>325</v>
          </cell>
        </row>
        <row r="357">
          <cell r="F357">
            <v>325</v>
          </cell>
          <cell r="H357">
            <v>0</v>
          </cell>
          <cell r="I357">
            <v>325</v>
          </cell>
          <cell r="J357">
            <v>0</v>
          </cell>
          <cell r="K357">
            <v>325</v>
          </cell>
          <cell r="M357">
            <v>5174</v>
          </cell>
        </row>
        <row r="358">
          <cell r="F358">
            <v>2469</v>
          </cell>
          <cell r="H358">
            <v>0</v>
          </cell>
          <cell r="I358">
            <v>2469</v>
          </cell>
          <cell r="J358">
            <v>0</v>
          </cell>
          <cell r="K358">
            <v>2469</v>
          </cell>
          <cell r="M358">
            <v>992</v>
          </cell>
        </row>
        <row r="359">
          <cell r="F359">
            <v>4730</v>
          </cell>
          <cell r="H359">
            <v>0</v>
          </cell>
          <cell r="I359">
            <v>4730</v>
          </cell>
          <cell r="J359">
            <v>0</v>
          </cell>
          <cell r="K359">
            <v>4730</v>
          </cell>
          <cell r="M359">
            <v>1300</v>
          </cell>
        </row>
        <row r="360">
          <cell r="F360">
            <v>1441</v>
          </cell>
          <cell r="H360">
            <v>0</v>
          </cell>
          <cell r="I360">
            <v>1441</v>
          </cell>
          <cell r="J360">
            <v>0</v>
          </cell>
          <cell r="K360">
            <v>1441</v>
          </cell>
          <cell r="M360">
            <v>975</v>
          </cell>
        </row>
        <row r="361">
          <cell r="F361">
            <v>3387</v>
          </cell>
          <cell r="H361">
            <v>0</v>
          </cell>
          <cell r="I361">
            <v>3387</v>
          </cell>
          <cell r="J361">
            <v>0</v>
          </cell>
          <cell r="K361">
            <v>3387</v>
          </cell>
          <cell r="M361">
            <v>325</v>
          </cell>
        </row>
        <row r="362">
          <cell r="F362">
            <v>26130</v>
          </cell>
          <cell r="H362">
            <v>0</v>
          </cell>
          <cell r="I362">
            <v>26130</v>
          </cell>
          <cell r="J362">
            <v>0</v>
          </cell>
          <cell r="K362">
            <v>26130</v>
          </cell>
          <cell r="M362">
            <v>2227</v>
          </cell>
        </row>
        <row r="363">
          <cell r="F363">
            <v>10745</v>
          </cell>
          <cell r="H363">
            <v>0</v>
          </cell>
          <cell r="I363">
            <v>10745</v>
          </cell>
          <cell r="J363">
            <v>0</v>
          </cell>
          <cell r="K363">
            <v>10745</v>
          </cell>
          <cell r="M363">
            <v>7739</v>
          </cell>
        </row>
        <row r="364">
          <cell r="F364">
            <v>15114</v>
          </cell>
          <cell r="H364">
            <v>0</v>
          </cell>
          <cell r="I364">
            <v>15114</v>
          </cell>
          <cell r="J364">
            <v>0</v>
          </cell>
          <cell r="K364">
            <v>15114</v>
          </cell>
          <cell r="M364">
            <v>0</v>
          </cell>
        </row>
        <row r="365">
          <cell r="F365">
            <v>0</v>
          </cell>
          <cell r="H365">
            <v>0</v>
          </cell>
          <cell r="I365">
            <v>0</v>
          </cell>
          <cell r="J365">
            <v>0</v>
          </cell>
          <cell r="K365">
            <v>0</v>
          </cell>
          <cell r="M365">
            <v>650</v>
          </cell>
        </row>
        <row r="366">
          <cell r="F366">
            <v>533</v>
          </cell>
          <cell r="H366">
            <v>0</v>
          </cell>
          <cell r="I366">
            <v>533</v>
          </cell>
          <cell r="J366">
            <v>0</v>
          </cell>
          <cell r="K366">
            <v>533</v>
          </cell>
          <cell r="M366">
            <v>0</v>
          </cell>
        </row>
        <row r="367">
          <cell r="F367">
            <v>4552</v>
          </cell>
          <cell r="H367">
            <v>0</v>
          </cell>
          <cell r="I367">
            <v>4552</v>
          </cell>
          <cell r="J367">
            <v>0</v>
          </cell>
          <cell r="K367">
            <v>4552</v>
          </cell>
          <cell r="M367">
            <v>0</v>
          </cell>
        </row>
        <row r="368">
          <cell r="F368">
            <v>12807</v>
          </cell>
          <cell r="H368">
            <v>0</v>
          </cell>
          <cell r="I368">
            <v>12807</v>
          </cell>
          <cell r="J368">
            <v>0</v>
          </cell>
          <cell r="K368">
            <v>12807</v>
          </cell>
          <cell r="M368">
            <v>0</v>
          </cell>
        </row>
        <row r="369">
          <cell r="F369">
            <v>7092</v>
          </cell>
          <cell r="H369">
            <v>0</v>
          </cell>
          <cell r="I369">
            <v>7092</v>
          </cell>
          <cell r="J369">
            <v>0</v>
          </cell>
          <cell r="K369">
            <v>7092</v>
          </cell>
          <cell r="M369">
            <v>4858</v>
          </cell>
        </row>
        <row r="370">
          <cell r="F370">
            <v>325</v>
          </cell>
          <cell r="H370">
            <v>0</v>
          </cell>
          <cell r="I370">
            <v>325</v>
          </cell>
          <cell r="J370">
            <v>0</v>
          </cell>
          <cell r="K370">
            <v>325</v>
          </cell>
          <cell r="M370">
            <v>0</v>
          </cell>
        </row>
        <row r="371">
          <cell r="F371">
            <v>325</v>
          </cell>
          <cell r="H371">
            <v>0</v>
          </cell>
          <cell r="I371">
            <v>325</v>
          </cell>
          <cell r="J371">
            <v>0</v>
          </cell>
          <cell r="K371">
            <v>325</v>
          </cell>
          <cell r="M371">
            <v>0</v>
          </cell>
        </row>
        <row r="372">
          <cell r="F372">
            <v>2019</v>
          </cell>
          <cell r="H372">
            <v>0</v>
          </cell>
          <cell r="I372">
            <v>2019</v>
          </cell>
          <cell r="J372">
            <v>0</v>
          </cell>
          <cell r="K372">
            <v>2019</v>
          </cell>
          <cell r="M372">
            <v>6538</v>
          </cell>
        </row>
        <row r="373">
          <cell r="F373">
            <v>0</v>
          </cell>
          <cell r="H373">
            <v>0</v>
          </cell>
          <cell r="I373">
            <v>0</v>
          </cell>
          <cell r="J373">
            <v>0</v>
          </cell>
          <cell r="K373">
            <v>0</v>
          </cell>
          <cell r="M373">
            <v>1687</v>
          </cell>
        </row>
        <row r="374">
          <cell r="F374">
            <v>0</v>
          </cell>
          <cell r="H374">
            <v>0</v>
          </cell>
          <cell r="I374">
            <v>0</v>
          </cell>
          <cell r="J374">
            <v>0</v>
          </cell>
          <cell r="K374">
            <v>0</v>
          </cell>
          <cell r="M374">
            <v>650</v>
          </cell>
        </row>
        <row r="375">
          <cell r="F375">
            <v>0</v>
          </cell>
          <cell r="H375">
            <v>0</v>
          </cell>
          <cell r="I375">
            <v>0</v>
          </cell>
          <cell r="J375">
            <v>0</v>
          </cell>
          <cell r="K375">
            <v>0</v>
          </cell>
          <cell r="M375">
            <v>1947</v>
          </cell>
        </row>
        <row r="376">
          <cell r="F376">
            <v>0</v>
          </cell>
          <cell r="H376">
            <v>0</v>
          </cell>
          <cell r="I376">
            <v>0</v>
          </cell>
          <cell r="J376">
            <v>0</v>
          </cell>
          <cell r="K376">
            <v>0</v>
          </cell>
          <cell r="M376">
            <v>1014</v>
          </cell>
        </row>
        <row r="377">
          <cell r="F377">
            <v>0</v>
          </cell>
          <cell r="H377">
            <v>0</v>
          </cell>
          <cell r="I377">
            <v>0</v>
          </cell>
          <cell r="J377">
            <v>0</v>
          </cell>
          <cell r="K377">
            <v>0</v>
          </cell>
          <cell r="M377">
            <v>3759</v>
          </cell>
        </row>
        <row r="378">
          <cell r="F378">
            <v>0</v>
          </cell>
          <cell r="H378">
            <v>0</v>
          </cell>
          <cell r="I378">
            <v>0</v>
          </cell>
          <cell r="J378">
            <v>0</v>
          </cell>
          <cell r="K378">
            <v>0</v>
          </cell>
          <cell r="M378">
            <v>1023</v>
          </cell>
        </row>
        <row r="379">
          <cell r="F379">
            <v>0</v>
          </cell>
          <cell r="H379">
            <v>0</v>
          </cell>
          <cell r="I379">
            <v>0</v>
          </cell>
          <cell r="J379">
            <v>0</v>
          </cell>
          <cell r="K379">
            <v>0</v>
          </cell>
          <cell r="M379">
            <v>1684</v>
          </cell>
        </row>
        <row r="380">
          <cell r="F380">
            <v>0</v>
          </cell>
          <cell r="H380">
            <v>0</v>
          </cell>
          <cell r="I380">
            <v>0</v>
          </cell>
          <cell r="J380">
            <v>0</v>
          </cell>
          <cell r="K380">
            <v>0</v>
          </cell>
          <cell r="M380">
            <v>975</v>
          </cell>
        </row>
        <row r="381">
          <cell r="F381">
            <v>1135</v>
          </cell>
          <cell r="H381">
            <v>0</v>
          </cell>
          <cell r="I381">
            <v>1135</v>
          </cell>
          <cell r="J381">
            <v>0</v>
          </cell>
          <cell r="K381">
            <v>1135</v>
          </cell>
          <cell r="M381">
            <v>15494</v>
          </cell>
        </row>
        <row r="382">
          <cell r="F382">
            <v>22587</v>
          </cell>
          <cell r="H382">
            <v>0</v>
          </cell>
          <cell r="I382">
            <v>22587</v>
          </cell>
          <cell r="J382">
            <v>0</v>
          </cell>
          <cell r="K382">
            <v>22587</v>
          </cell>
          <cell r="M382">
            <v>26317</v>
          </cell>
        </row>
        <row r="383">
          <cell r="F383">
            <v>4748</v>
          </cell>
          <cell r="H383">
            <v>0</v>
          </cell>
          <cell r="I383">
            <v>4748</v>
          </cell>
          <cell r="J383">
            <v>0</v>
          </cell>
          <cell r="K383">
            <v>4748</v>
          </cell>
          <cell r="M383">
            <v>16738</v>
          </cell>
        </row>
        <row r="384">
          <cell r="F384">
            <v>41558</v>
          </cell>
          <cell r="H384">
            <v>0</v>
          </cell>
          <cell r="I384">
            <v>41558</v>
          </cell>
          <cell r="J384">
            <v>0</v>
          </cell>
          <cell r="K384">
            <v>41558</v>
          </cell>
          <cell r="M384">
            <v>27835</v>
          </cell>
        </row>
        <row r="385">
          <cell r="F385">
            <v>18924</v>
          </cell>
          <cell r="H385">
            <v>0</v>
          </cell>
          <cell r="I385">
            <v>18924</v>
          </cell>
          <cell r="J385">
            <v>0</v>
          </cell>
          <cell r="K385">
            <v>18924</v>
          </cell>
          <cell r="M385">
            <v>27162</v>
          </cell>
        </row>
        <row r="386">
          <cell r="F386">
            <v>17511</v>
          </cell>
          <cell r="H386">
            <v>0</v>
          </cell>
          <cell r="I386">
            <v>17511</v>
          </cell>
          <cell r="J386">
            <v>0</v>
          </cell>
          <cell r="K386">
            <v>17511</v>
          </cell>
          <cell r="M386">
            <v>65990</v>
          </cell>
        </row>
        <row r="387">
          <cell r="F387">
            <v>8980</v>
          </cell>
          <cell r="H387">
            <v>0</v>
          </cell>
          <cell r="I387">
            <v>8980</v>
          </cell>
          <cell r="J387">
            <v>0</v>
          </cell>
          <cell r="K387">
            <v>8980</v>
          </cell>
          <cell r="M387">
            <v>21624</v>
          </cell>
        </row>
        <row r="388">
          <cell r="F388">
            <v>29751</v>
          </cell>
          <cell r="H388">
            <v>0</v>
          </cell>
          <cell r="I388">
            <v>29751</v>
          </cell>
          <cell r="J388">
            <v>0</v>
          </cell>
          <cell r="K388">
            <v>29751</v>
          </cell>
          <cell r="M388">
            <v>36490</v>
          </cell>
        </row>
        <row r="389">
          <cell r="F389">
            <v>34713</v>
          </cell>
          <cell r="H389">
            <v>0</v>
          </cell>
          <cell r="I389">
            <v>34713</v>
          </cell>
          <cell r="J389">
            <v>0</v>
          </cell>
          <cell r="K389">
            <v>34713</v>
          </cell>
          <cell r="M389">
            <v>23669</v>
          </cell>
        </row>
        <row r="390">
          <cell r="F390">
            <v>11150</v>
          </cell>
          <cell r="H390">
            <v>0</v>
          </cell>
          <cell r="I390">
            <v>11150</v>
          </cell>
          <cell r="J390">
            <v>0</v>
          </cell>
          <cell r="K390">
            <v>11150</v>
          </cell>
          <cell r="M390">
            <v>12403</v>
          </cell>
        </row>
        <row r="391">
          <cell r="F391">
            <v>0</v>
          </cell>
          <cell r="H391">
            <v>0</v>
          </cell>
          <cell r="I391">
            <v>0</v>
          </cell>
          <cell r="J391">
            <v>0</v>
          </cell>
          <cell r="K391">
            <v>0</v>
          </cell>
          <cell r="M391">
            <v>7</v>
          </cell>
        </row>
        <row r="392">
          <cell r="F392">
            <v>21606</v>
          </cell>
          <cell r="H392">
            <v>0</v>
          </cell>
          <cell r="I392">
            <v>21606</v>
          </cell>
          <cell r="J392">
            <v>0</v>
          </cell>
          <cell r="K392">
            <v>21606</v>
          </cell>
          <cell r="M392">
            <v>11326</v>
          </cell>
        </row>
        <row r="393">
          <cell r="F393">
            <v>15</v>
          </cell>
          <cell r="H393">
            <v>0</v>
          </cell>
          <cell r="I393">
            <v>15</v>
          </cell>
          <cell r="J393">
            <v>0</v>
          </cell>
          <cell r="K393">
            <v>15</v>
          </cell>
          <cell r="M393">
            <v>3000</v>
          </cell>
        </row>
        <row r="394">
          <cell r="F394">
            <v>7344</v>
          </cell>
          <cell r="H394">
            <v>0</v>
          </cell>
          <cell r="I394">
            <v>7344</v>
          </cell>
          <cell r="J394">
            <v>0</v>
          </cell>
          <cell r="K394">
            <v>7344</v>
          </cell>
          <cell r="M394">
            <v>18979</v>
          </cell>
        </row>
        <row r="395">
          <cell r="F395">
            <v>15261</v>
          </cell>
          <cell r="H395">
            <v>0</v>
          </cell>
          <cell r="I395">
            <v>15261</v>
          </cell>
          <cell r="J395">
            <v>0</v>
          </cell>
          <cell r="K395">
            <v>15261</v>
          </cell>
          <cell r="M395">
            <v>34186</v>
          </cell>
        </row>
        <row r="396">
          <cell r="F396">
            <v>13442</v>
          </cell>
          <cell r="H396">
            <v>0</v>
          </cell>
          <cell r="I396">
            <v>13442</v>
          </cell>
          <cell r="J396">
            <v>0</v>
          </cell>
          <cell r="K396">
            <v>13442</v>
          </cell>
          <cell r="M396">
            <v>19074</v>
          </cell>
        </row>
        <row r="397">
          <cell r="F397">
            <v>-1</v>
          </cell>
          <cell r="H397">
            <v>0</v>
          </cell>
          <cell r="I397">
            <v>-1</v>
          </cell>
          <cell r="J397">
            <v>0</v>
          </cell>
          <cell r="K397">
            <v>-1</v>
          </cell>
          <cell r="M397">
            <v>23982</v>
          </cell>
        </row>
        <row r="398">
          <cell r="F398">
            <v>0</v>
          </cell>
          <cell r="H398">
            <v>0</v>
          </cell>
          <cell r="I398">
            <v>0</v>
          </cell>
          <cell r="J398">
            <v>0</v>
          </cell>
          <cell r="K398">
            <v>0</v>
          </cell>
          <cell r="M398">
            <v>336</v>
          </cell>
        </row>
        <row r="399">
          <cell r="F399">
            <v>0</v>
          </cell>
          <cell r="H399">
            <v>0</v>
          </cell>
          <cell r="I399">
            <v>0</v>
          </cell>
          <cell r="J399">
            <v>0</v>
          </cell>
          <cell r="K399">
            <v>0</v>
          </cell>
          <cell r="M399">
            <v>12</v>
          </cell>
        </row>
        <row r="400">
          <cell r="F400">
            <v>784</v>
          </cell>
          <cell r="H400">
            <v>0</v>
          </cell>
          <cell r="I400">
            <v>784</v>
          </cell>
          <cell r="J400">
            <v>0</v>
          </cell>
          <cell r="K400">
            <v>784</v>
          </cell>
          <cell r="M400">
            <v>3050</v>
          </cell>
        </row>
        <row r="401">
          <cell r="F401">
            <v>36356</v>
          </cell>
          <cell r="H401">
            <v>0</v>
          </cell>
          <cell r="I401">
            <v>36356</v>
          </cell>
          <cell r="J401">
            <v>0</v>
          </cell>
          <cell r="K401">
            <v>36356</v>
          </cell>
          <cell r="M401">
            <v>7827</v>
          </cell>
        </row>
        <row r="402">
          <cell r="F402">
            <v>0</v>
          </cell>
          <cell r="H402">
            <v>0</v>
          </cell>
          <cell r="I402">
            <v>0</v>
          </cell>
          <cell r="J402">
            <v>0</v>
          </cell>
          <cell r="K402">
            <v>0</v>
          </cell>
          <cell r="M402">
            <v>529</v>
          </cell>
        </row>
        <row r="403">
          <cell r="F403">
            <v>151</v>
          </cell>
          <cell r="H403">
            <v>0</v>
          </cell>
          <cell r="I403">
            <v>151</v>
          </cell>
          <cell r="J403">
            <v>0</v>
          </cell>
          <cell r="K403">
            <v>151</v>
          </cell>
          <cell r="M403">
            <v>2588</v>
          </cell>
        </row>
        <row r="404">
          <cell r="F404">
            <v>9904</v>
          </cell>
          <cell r="H404">
            <v>0</v>
          </cell>
          <cell r="I404">
            <v>9904</v>
          </cell>
          <cell r="J404">
            <v>0</v>
          </cell>
          <cell r="K404">
            <v>9904</v>
          </cell>
          <cell r="M404">
            <v>11066</v>
          </cell>
        </row>
        <row r="405">
          <cell r="F405">
            <v>39111</v>
          </cell>
          <cell r="H405">
            <v>0</v>
          </cell>
          <cell r="I405">
            <v>39111</v>
          </cell>
          <cell r="J405">
            <v>0</v>
          </cell>
          <cell r="K405">
            <v>39111</v>
          </cell>
          <cell r="M405">
            <v>24619</v>
          </cell>
        </row>
        <row r="406">
          <cell r="F406">
            <v>16162</v>
          </cell>
          <cell r="H406">
            <v>0</v>
          </cell>
          <cell r="I406">
            <v>16162</v>
          </cell>
          <cell r="J406">
            <v>0</v>
          </cell>
          <cell r="K406">
            <v>16162</v>
          </cell>
          <cell r="M406">
            <v>27630</v>
          </cell>
        </row>
        <row r="407">
          <cell r="F407">
            <v>278</v>
          </cell>
          <cell r="H407">
            <v>0</v>
          </cell>
          <cell r="I407">
            <v>278</v>
          </cell>
          <cell r="J407">
            <v>0</v>
          </cell>
          <cell r="K407">
            <v>278</v>
          </cell>
          <cell r="M407">
            <v>9830</v>
          </cell>
        </row>
        <row r="408">
          <cell r="F408">
            <v>3690</v>
          </cell>
          <cell r="H408">
            <v>0</v>
          </cell>
          <cell r="I408">
            <v>3690</v>
          </cell>
          <cell r="J408">
            <v>0</v>
          </cell>
          <cell r="K408">
            <v>3690</v>
          </cell>
          <cell r="M408">
            <v>6701</v>
          </cell>
        </row>
        <row r="409">
          <cell r="F409">
            <v>47786</v>
          </cell>
          <cell r="H409">
            <v>0</v>
          </cell>
          <cell r="I409">
            <v>47786</v>
          </cell>
          <cell r="J409">
            <v>0</v>
          </cell>
          <cell r="K409">
            <v>47786</v>
          </cell>
          <cell r="M409">
            <v>65760</v>
          </cell>
        </row>
        <row r="410">
          <cell r="F410">
            <v>157240</v>
          </cell>
          <cell r="H410">
            <v>0</v>
          </cell>
          <cell r="I410">
            <v>157240</v>
          </cell>
          <cell r="J410">
            <v>0</v>
          </cell>
          <cell r="K410">
            <v>157240</v>
          </cell>
          <cell r="M410">
            <v>112430</v>
          </cell>
        </row>
        <row r="411">
          <cell r="F411">
            <v>1938</v>
          </cell>
          <cell r="H411">
            <v>0</v>
          </cell>
          <cell r="I411">
            <v>1938</v>
          </cell>
          <cell r="J411">
            <v>0</v>
          </cell>
          <cell r="K411">
            <v>1938</v>
          </cell>
          <cell r="M411">
            <v>5242</v>
          </cell>
        </row>
        <row r="412">
          <cell r="F412">
            <v>6194</v>
          </cell>
          <cell r="H412">
            <v>0</v>
          </cell>
          <cell r="I412">
            <v>6194</v>
          </cell>
          <cell r="J412">
            <v>0</v>
          </cell>
          <cell r="K412">
            <v>6194</v>
          </cell>
          <cell r="M412">
            <v>5564</v>
          </cell>
        </row>
        <row r="413">
          <cell r="F413">
            <v>22101</v>
          </cell>
          <cell r="H413">
            <v>0</v>
          </cell>
          <cell r="I413">
            <v>22101</v>
          </cell>
          <cell r="J413">
            <v>0</v>
          </cell>
          <cell r="K413">
            <v>22101</v>
          </cell>
          <cell r="M413">
            <v>62912</v>
          </cell>
        </row>
        <row r="414">
          <cell r="F414">
            <v>0</v>
          </cell>
          <cell r="H414">
            <v>0</v>
          </cell>
          <cell r="I414">
            <v>0</v>
          </cell>
          <cell r="J414">
            <v>0</v>
          </cell>
          <cell r="K414">
            <v>0</v>
          </cell>
          <cell r="M414">
            <v>2403</v>
          </cell>
        </row>
        <row r="415">
          <cell r="F415">
            <v>32092</v>
          </cell>
          <cell r="H415">
            <v>0</v>
          </cell>
          <cell r="I415">
            <v>32092</v>
          </cell>
          <cell r="J415">
            <v>0</v>
          </cell>
          <cell r="K415">
            <v>32092</v>
          </cell>
          <cell r="M415">
            <v>28708</v>
          </cell>
        </row>
        <row r="416">
          <cell r="F416">
            <v>4575</v>
          </cell>
          <cell r="H416">
            <v>0</v>
          </cell>
          <cell r="I416">
            <v>4575</v>
          </cell>
          <cell r="J416">
            <v>0</v>
          </cell>
          <cell r="K416">
            <v>4575</v>
          </cell>
          <cell r="M416">
            <v>5968</v>
          </cell>
        </row>
        <row r="417">
          <cell r="F417">
            <v>11602</v>
          </cell>
          <cell r="H417">
            <v>0</v>
          </cell>
          <cell r="I417">
            <v>11602</v>
          </cell>
          <cell r="J417">
            <v>0</v>
          </cell>
          <cell r="K417">
            <v>11602</v>
          </cell>
          <cell r="M417">
            <v>29584</v>
          </cell>
        </row>
        <row r="418">
          <cell r="F418">
            <v>1532</v>
          </cell>
          <cell r="H418">
            <v>0</v>
          </cell>
          <cell r="I418">
            <v>1532</v>
          </cell>
          <cell r="J418">
            <v>0</v>
          </cell>
          <cell r="K418">
            <v>1532</v>
          </cell>
          <cell r="M418">
            <v>3160</v>
          </cell>
        </row>
        <row r="419">
          <cell r="F419">
            <v>928</v>
          </cell>
          <cell r="H419">
            <v>0</v>
          </cell>
          <cell r="I419">
            <v>928</v>
          </cell>
          <cell r="J419">
            <v>0</v>
          </cell>
          <cell r="K419">
            <v>928</v>
          </cell>
          <cell r="M419">
            <v>569</v>
          </cell>
        </row>
        <row r="420">
          <cell r="F420">
            <v>0</v>
          </cell>
          <cell r="H420">
            <v>0</v>
          </cell>
          <cell r="I420">
            <v>0</v>
          </cell>
          <cell r="J420">
            <v>0</v>
          </cell>
          <cell r="K420">
            <v>0</v>
          </cell>
          <cell r="M420">
            <v>152</v>
          </cell>
        </row>
        <row r="421">
          <cell r="F421">
            <v>13041</v>
          </cell>
          <cell r="H421">
            <v>0</v>
          </cell>
          <cell r="I421">
            <v>13041</v>
          </cell>
          <cell r="J421">
            <v>0</v>
          </cell>
          <cell r="K421">
            <v>13041</v>
          </cell>
          <cell r="M421">
            <v>5519</v>
          </cell>
        </row>
        <row r="422">
          <cell r="F422">
            <v>0</v>
          </cell>
          <cell r="H422">
            <v>0</v>
          </cell>
          <cell r="I422">
            <v>0</v>
          </cell>
          <cell r="J422">
            <v>0</v>
          </cell>
          <cell r="K422">
            <v>0</v>
          </cell>
          <cell r="M422">
            <v>450</v>
          </cell>
        </row>
        <row r="423">
          <cell r="F423">
            <v>1181</v>
          </cell>
          <cell r="H423">
            <v>0</v>
          </cell>
          <cell r="I423">
            <v>1181</v>
          </cell>
          <cell r="J423">
            <v>0</v>
          </cell>
          <cell r="K423">
            <v>1181</v>
          </cell>
          <cell r="M423">
            <v>3113</v>
          </cell>
        </row>
        <row r="424">
          <cell r="F424">
            <v>17854</v>
          </cell>
          <cell r="H424">
            <v>0</v>
          </cell>
          <cell r="I424">
            <v>17854</v>
          </cell>
          <cell r="J424">
            <v>0</v>
          </cell>
          <cell r="K424">
            <v>17854</v>
          </cell>
          <cell r="M424">
            <v>2642</v>
          </cell>
        </row>
        <row r="425">
          <cell r="F425">
            <v>313</v>
          </cell>
          <cell r="H425">
            <v>0</v>
          </cell>
          <cell r="I425">
            <v>313</v>
          </cell>
          <cell r="J425">
            <v>0</v>
          </cell>
          <cell r="K425">
            <v>313</v>
          </cell>
          <cell r="M425">
            <v>1707</v>
          </cell>
        </row>
        <row r="426">
          <cell r="F426">
            <v>20719</v>
          </cell>
          <cell r="H426">
            <v>0</v>
          </cell>
          <cell r="I426">
            <v>20719</v>
          </cell>
          <cell r="J426">
            <v>0</v>
          </cell>
          <cell r="K426">
            <v>20719</v>
          </cell>
          <cell r="M426">
            <v>15512</v>
          </cell>
        </row>
        <row r="427">
          <cell r="F427">
            <v>1466</v>
          </cell>
          <cell r="H427">
            <v>0</v>
          </cell>
          <cell r="I427">
            <v>1466</v>
          </cell>
          <cell r="J427">
            <v>0</v>
          </cell>
          <cell r="K427">
            <v>1466</v>
          </cell>
          <cell r="M427">
            <v>3301</v>
          </cell>
        </row>
        <row r="428">
          <cell r="F428">
            <v>5140</v>
          </cell>
          <cell r="H428">
            <v>0</v>
          </cell>
          <cell r="I428">
            <v>5140</v>
          </cell>
          <cell r="J428">
            <v>0</v>
          </cell>
          <cell r="K428">
            <v>5140</v>
          </cell>
          <cell r="M428">
            <v>3241</v>
          </cell>
        </row>
        <row r="429">
          <cell r="F429">
            <v>0</v>
          </cell>
          <cell r="H429">
            <v>0</v>
          </cell>
          <cell r="I429">
            <v>0</v>
          </cell>
          <cell r="J429">
            <v>0</v>
          </cell>
          <cell r="K429">
            <v>0</v>
          </cell>
          <cell r="M429">
            <v>3899</v>
          </cell>
        </row>
        <row r="430">
          <cell r="F430">
            <v>897</v>
          </cell>
          <cell r="H430">
            <v>0</v>
          </cell>
          <cell r="I430">
            <v>897</v>
          </cell>
          <cell r="J430">
            <v>0</v>
          </cell>
          <cell r="K430">
            <v>897</v>
          </cell>
          <cell r="M430">
            <v>1348</v>
          </cell>
        </row>
        <row r="431">
          <cell r="F431">
            <v>12047</v>
          </cell>
          <cell r="H431">
            <v>0</v>
          </cell>
          <cell r="I431">
            <v>12047</v>
          </cell>
          <cell r="J431">
            <v>0</v>
          </cell>
          <cell r="K431">
            <v>12047</v>
          </cell>
          <cell r="M431">
            <v>7401</v>
          </cell>
        </row>
        <row r="432">
          <cell r="F432">
            <v>11121</v>
          </cell>
          <cell r="H432">
            <v>0</v>
          </cell>
          <cell r="I432">
            <v>11121</v>
          </cell>
          <cell r="J432">
            <v>0</v>
          </cell>
          <cell r="K432">
            <v>11121</v>
          </cell>
          <cell r="M432">
            <v>6896</v>
          </cell>
        </row>
        <row r="433">
          <cell r="F433">
            <v>14114</v>
          </cell>
          <cell r="H433">
            <v>0</v>
          </cell>
          <cell r="I433">
            <v>14114</v>
          </cell>
          <cell r="J433">
            <v>0</v>
          </cell>
          <cell r="K433">
            <v>14114</v>
          </cell>
          <cell r="M433">
            <v>0</v>
          </cell>
        </row>
        <row r="434">
          <cell r="F434">
            <v>3045</v>
          </cell>
          <cell r="H434">
            <v>0</v>
          </cell>
          <cell r="I434">
            <v>3045</v>
          </cell>
          <cell r="J434">
            <v>0</v>
          </cell>
          <cell r="K434">
            <v>3045</v>
          </cell>
          <cell r="M434">
            <v>0</v>
          </cell>
        </row>
        <row r="435">
          <cell r="F435">
            <v>1156</v>
          </cell>
          <cell r="H435">
            <v>0</v>
          </cell>
          <cell r="I435">
            <v>1156</v>
          </cell>
          <cell r="J435">
            <v>0</v>
          </cell>
          <cell r="K435">
            <v>1156</v>
          </cell>
          <cell r="M435">
            <v>0</v>
          </cell>
        </row>
        <row r="436">
          <cell r="F436">
            <v>544</v>
          </cell>
          <cell r="H436">
            <v>0</v>
          </cell>
          <cell r="I436">
            <v>544</v>
          </cell>
          <cell r="J436">
            <v>0</v>
          </cell>
          <cell r="K436">
            <v>544</v>
          </cell>
          <cell r="M436">
            <v>0</v>
          </cell>
        </row>
        <row r="437">
          <cell r="F437">
            <v>583</v>
          </cell>
          <cell r="H437">
            <v>0</v>
          </cell>
          <cell r="I437">
            <v>583</v>
          </cell>
          <cell r="J437">
            <v>0</v>
          </cell>
          <cell r="K437">
            <v>583</v>
          </cell>
          <cell r="M437">
            <v>0</v>
          </cell>
        </row>
        <row r="438">
          <cell r="F438">
            <v>6</v>
          </cell>
          <cell r="H438">
            <v>0</v>
          </cell>
          <cell r="I438">
            <v>6</v>
          </cell>
          <cell r="J438">
            <v>0</v>
          </cell>
          <cell r="K438">
            <v>6</v>
          </cell>
          <cell r="M438">
            <v>0</v>
          </cell>
        </row>
        <row r="439">
          <cell r="F439">
            <v>5482437</v>
          </cell>
          <cell r="H439">
            <v>0</v>
          </cell>
          <cell r="I439">
            <v>5482437</v>
          </cell>
          <cell r="J439">
            <v>0</v>
          </cell>
          <cell r="K439">
            <v>5482437</v>
          </cell>
          <cell r="M439">
            <v>6280326</v>
          </cell>
        </row>
        <row r="441">
          <cell r="F441">
            <v>7600157</v>
          </cell>
          <cell r="H441">
            <v>0</v>
          </cell>
          <cell r="I441">
            <v>7600157</v>
          </cell>
          <cell r="J441">
            <v>0</v>
          </cell>
          <cell r="K441">
            <v>7600157</v>
          </cell>
          <cell r="M441">
            <v>0</v>
          </cell>
        </row>
        <row r="442">
          <cell r="F442">
            <v>7600157</v>
          </cell>
          <cell r="H442">
            <v>0</v>
          </cell>
          <cell r="I442">
            <v>7600157</v>
          </cell>
          <cell r="J442">
            <v>0</v>
          </cell>
          <cell r="K442">
            <v>7600157</v>
          </cell>
          <cell r="M442">
            <v>0</v>
          </cell>
        </row>
        <row r="444">
          <cell r="F444">
            <v>0</v>
          </cell>
          <cell r="H444">
            <v>0</v>
          </cell>
          <cell r="I444">
            <v>0</v>
          </cell>
          <cell r="J444">
            <v>0</v>
          </cell>
          <cell r="K444">
            <v>0</v>
          </cell>
          <cell r="M444">
            <v>929</v>
          </cell>
        </row>
        <row r="445">
          <cell r="F445">
            <v>464</v>
          </cell>
          <cell r="H445">
            <v>0</v>
          </cell>
          <cell r="I445">
            <v>464</v>
          </cell>
          <cell r="J445">
            <v>0</v>
          </cell>
          <cell r="K445">
            <v>464</v>
          </cell>
          <cell r="M445">
            <v>1882</v>
          </cell>
        </row>
        <row r="446">
          <cell r="F446">
            <v>1563</v>
          </cell>
          <cell r="H446">
            <v>0</v>
          </cell>
          <cell r="I446">
            <v>1563</v>
          </cell>
          <cell r="J446">
            <v>0</v>
          </cell>
          <cell r="K446">
            <v>1563</v>
          </cell>
          <cell r="M446">
            <v>16015</v>
          </cell>
        </row>
        <row r="447">
          <cell r="F447">
            <v>47586</v>
          </cell>
          <cell r="H447">
            <v>0</v>
          </cell>
          <cell r="I447">
            <v>47586</v>
          </cell>
          <cell r="J447">
            <v>0</v>
          </cell>
          <cell r="K447">
            <v>47586</v>
          </cell>
          <cell r="M447">
            <v>0</v>
          </cell>
        </row>
        <row r="448">
          <cell r="F448">
            <v>0</v>
          </cell>
          <cell r="H448">
            <v>0</v>
          </cell>
          <cell r="I448">
            <v>0</v>
          </cell>
          <cell r="J448">
            <v>0</v>
          </cell>
          <cell r="K448">
            <v>0</v>
          </cell>
          <cell r="M448">
            <v>215</v>
          </cell>
        </row>
        <row r="449">
          <cell r="F449">
            <v>0</v>
          </cell>
          <cell r="H449">
            <v>0</v>
          </cell>
          <cell r="I449">
            <v>0</v>
          </cell>
          <cell r="J449">
            <v>0</v>
          </cell>
          <cell r="K449">
            <v>0</v>
          </cell>
          <cell r="M449">
            <v>491</v>
          </cell>
        </row>
        <row r="450">
          <cell r="F450">
            <v>0</v>
          </cell>
          <cell r="H450">
            <v>0</v>
          </cell>
          <cell r="I450">
            <v>0</v>
          </cell>
          <cell r="J450">
            <v>0</v>
          </cell>
          <cell r="K450">
            <v>0</v>
          </cell>
          <cell r="M450">
            <v>200</v>
          </cell>
        </row>
        <row r="451">
          <cell r="F451">
            <v>0</v>
          </cell>
          <cell r="H451">
            <v>0</v>
          </cell>
          <cell r="I451">
            <v>0</v>
          </cell>
          <cell r="J451">
            <v>0</v>
          </cell>
          <cell r="K451">
            <v>0</v>
          </cell>
          <cell r="M451">
            <v>928</v>
          </cell>
        </row>
        <row r="452">
          <cell r="F452">
            <v>0</v>
          </cell>
          <cell r="H452">
            <v>0</v>
          </cell>
          <cell r="I452">
            <v>0</v>
          </cell>
          <cell r="J452">
            <v>0</v>
          </cell>
          <cell r="K452">
            <v>0</v>
          </cell>
          <cell r="M452">
            <v>1115</v>
          </cell>
        </row>
        <row r="453">
          <cell r="F453">
            <v>148903</v>
          </cell>
          <cell r="H453">
            <v>0</v>
          </cell>
          <cell r="I453">
            <v>148903</v>
          </cell>
          <cell r="J453">
            <v>0</v>
          </cell>
          <cell r="K453">
            <v>148903</v>
          </cell>
          <cell r="M453">
            <v>177364</v>
          </cell>
        </row>
        <row r="454">
          <cell r="F454">
            <v>108</v>
          </cell>
          <cell r="H454">
            <v>0</v>
          </cell>
          <cell r="I454">
            <v>108</v>
          </cell>
          <cell r="J454">
            <v>0</v>
          </cell>
          <cell r="K454">
            <v>108</v>
          </cell>
          <cell r="M454">
            <v>406</v>
          </cell>
        </row>
        <row r="455">
          <cell r="F455">
            <v>0</v>
          </cell>
          <cell r="H455">
            <v>0</v>
          </cell>
          <cell r="I455">
            <v>0</v>
          </cell>
          <cell r="J455">
            <v>0</v>
          </cell>
          <cell r="K455">
            <v>0</v>
          </cell>
          <cell r="M455">
            <v>102</v>
          </cell>
        </row>
        <row r="456">
          <cell r="F456">
            <v>0</v>
          </cell>
          <cell r="H456">
            <v>0</v>
          </cell>
          <cell r="I456">
            <v>0</v>
          </cell>
          <cell r="J456">
            <v>0</v>
          </cell>
          <cell r="K456">
            <v>0</v>
          </cell>
          <cell r="M456">
            <v>150</v>
          </cell>
        </row>
        <row r="457">
          <cell r="F457">
            <v>200</v>
          </cell>
          <cell r="H457">
            <v>0</v>
          </cell>
          <cell r="I457">
            <v>200</v>
          </cell>
          <cell r="J457">
            <v>0</v>
          </cell>
          <cell r="K457">
            <v>200</v>
          </cell>
          <cell r="M457">
            <v>0</v>
          </cell>
        </row>
        <row r="458">
          <cell r="F458">
            <v>200</v>
          </cell>
          <cell r="H458">
            <v>0</v>
          </cell>
          <cell r="I458">
            <v>200</v>
          </cell>
          <cell r="J458">
            <v>0</v>
          </cell>
          <cell r="K458">
            <v>200</v>
          </cell>
          <cell r="M458">
            <v>0</v>
          </cell>
        </row>
        <row r="459">
          <cell r="F459">
            <v>600</v>
          </cell>
          <cell r="H459">
            <v>0</v>
          </cell>
          <cell r="I459">
            <v>600</v>
          </cell>
          <cell r="J459">
            <v>0</v>
          </cell>
          <cell r="K459">
            <v>600</v>
          </cell>
          <cell r="M459">
            <v>0</v>
          </cell>
        </row>
        <row r="460">
          <cell r="F460">
            <v>73339</v>
          </cell>
          <cell r="H460">
            <v>0</v>
          </cell>
          <cell r="I460">
            <v>73339</v>
          </cell>
          <cell r="J460">
            <v>0</v>
          </cell>
          <cell r="K460">
            <v>73339</v>
          </cell>
          <cell r="M460">
            <v>83152</v>
          </cell>
        </row>
        <row r="461">
          <cell r="F461">
            <v>30020</v>
          </cell>
          <cell r="H461">
            <v>0</v>
          </cell>
          <cell r="I461">
            <v>30020</v>
          </cell>
          <cell r="J461">
            <v>0</v>
          </cell>
          <cell r="K461">
            <v>30020</v>
          </cell>
          <cell r="M461">
            <v>39665</v>
          </cell>
        </row>
        <row r="462">
          <cell r="F462">
            <v>78843</v>
          </cell>
          <cell r="H462">
            <v>0</v>
          </cell>
          <cell r="I462">
            <v>78843</v>
          </cell>
          <cell r="J462">
            <v>0</v>
          </cell>
          <cell r="K462">
            <v>78843</v>
          </cell>
          <cell r="M462">
            <v>295746</v>
          </cell>
        </row>
        <row r="463">
          <cell r="F463">
            <v>0</v>
          </cell>
          <cell r="H463">
            <v>0</v>
          </cell>
          <cell r="I463">
            <v>0</v>
          </cell>
          <cell r="J463">
            <v>0</v>
          </cell>
          <cell r="K463">
            <v>0</v>
          </cell>
          <cell r="M463">
            <v>500</v>
          </cell>
        </row>
        <row r="464">
          <cell r="F464">
            <v>20014</v>
          </cell>
          <cell r="H464">
            <v>0</v>
          </cell>
          <cell r="I464">
            <v>20014</v>
          </cell>
          <cell r="J464">
            <v>0</v>
          </cell>
          <cell r="K464">
            <v>20014</v>
          </cell>
          <cell r="M464">
            <v>27278</v>
          </cell>
        </row>
        <row r="465">
          <cell r="F465">
            <v>0</v>
          </cell>
          <cell r="H465">
            <v>0</v>
          </cell>
          <cell r="I465">
            <v>0</v>
          </cell>
          <cell r="J465">
            <v>0</v>
          </cell>
          <cell r="K465">
            <v>0</v>
          </cell>
          <cell r="M465">
            <v>250000</v>
          </cell>
        </row>
        <row r="466">
          <cell r="F466">
            <v>180000</v>
          </cell>
          <cell r="H466">
            <v>0</v>
          </cell>
          <cell r="I466">
            <v>180000</v>
          </cell>
          <cell r="J466">
            <v>0</v>
          </cell>
          <cell r="K466">
            <v>180000</v>
          </cell>
          <cell r="M466">
            <v>135000</v>
          </cell>
        </row>
        <row r="467">
          <cell r="F467">
            <v>30000</v>
          </cell>
          <cell r="H467">
            <v>0</v>
          </cell>
          <cell r="I467">
            <v>30000</v>
          </cell>
          <cell r="J467">
            <v>0</v>
          </cell>
          <cell r="K467">
            <v>30000</v>
          </cell>
          <cell r="M467">
            <v>0</v>
          </cell>
        </row>
        <row r="468">
          <cell r="F468">
            <v>611840</v>
          </cell>
          <cell r="H468">
            <v>0</v>
          </cell>
          <cell r="I468">
            <v>611840</v>
          </cell>
          <cell r="J468">
            <v>0</v>
          </cell>
          <cell r="K468">
            <v>611840</v>
          </cell>
          <cell r="M468">
            <v>1031138</v>
          </cell>
        </row>
        <row r="470">
          <cell r="F470">
            <v>-5</v>
          </cell>
          <cell r="H470">
            <v>0</v>
          </cell>
          <cell r="I470">
            <v>-5</v>
          </cell>
          <cell r="J470">
            <v>0</v>
          </cell>
          <cell r="K470">
            <v>-5</v>
          </cell>
          <cell r="M470">
            <v>0</v>
          </cell>
        </row>
        <row r="471">
          <cell r="F471">
            <v>70000</v>
          </cell>
          <cell r="H471">
            <v>0</v>
          </cell>
          <cell r="I471">
            <v>70000</v>
          </cell>
          <cell r="J471">
            <v>0</v>
          </cell>
          <cell r="K471">
            <v>70000</v>
          </cell>
          <cell r="M471">
            <v>62600</v>
          </cell>
        </row>
        <row r="472">
          <cell r="F472">
            <v>243750</v>
          </cell>
          <cell r="H472">
            <v>0</v>
          </cell>
          <cell r="I472">
            <v>243750</v>
          </cell>
          <cell r="J472">
            <v>0</v>
          </cell>
          <cell r="K472">
            <v>243750</v>
          </cell>
          <cell r="M472">
            <v>100000</v>
          </cell>
        </row>
        <row r="473">
          <cell r="F473">
            <v>90000</v>
          </cell>
          <cell r="H473">
            <v>0</v>
          </cell>
          <cell r="I473">
            <v>90000</v>
          </cell>
          <cell r="J473">
            <v>0</v>
          </cell>
          <cell r="K473">
            <v>90000</v>
          </cell>
          <cell r="M473">
            <v>90001</v>
          </cell>
        </row>
        <row r="474">
          <cell r="F474">
            <v>25000</v>
          </cell>
          <cell r="H474">
            <v>0</v>
          </cell>
          <cell r="I474">
            <v>25000</v>
          </cell>
          <cell r="J474">
            <v>0</v>
          </cell>
          <cell r="K474">
            <v>25000</v>
          </cell>
          <cell r="M474">
            <v>24999</v>
          </cell>
        </row>
        <row r="475">
          <cell r="F475">
            <v>67499</v>
          </cell>
          <cell r="H475">
            <v>0</v>
          </cell>
          <cell r="I475">
            <v>67499</v>
          </cell>
          <cell r="J475">
            <v>0</v>
          </cell>
          <cell r="K475">
            <v>67499</v>
          </cell>
          <cell r="M475">
            <v>67500</v>
          </cell>
        </row>
        <row r="476">
          <cell r="F476">
            <v>75000</v>
          </cell>
          <cell r="H476">
            <v>0</v>
          </cell>
          <cell r="I476">
            <v>75000</v>
          </cell>
          <cell r="J476">
            <v>0</v>
          </cell>
          <cell r="K476">
            <v>75000</v>
          </cell>
          <cell r="M476">
            <v>0</v>
          </cell>
        </row>
        <row r="477">
          <cell r="F477">
            <v>0</v>
          </cell>
          <cell r="H477">
            <v>0</v>
          </cell>
          <cell r="I477">
            <v>0</v>
          </cell>
          <cell r="J477">
            <v>0</v>
          </cell>
          <cell r="K477">
            <v>0</v>
          </cell>
          <cell r="M477">
            <v>0</v>
          </cell>
        </row>
        <row r="478">
          <cell r="F478">
            <v>3202</v>
          </cell>
          <cell r="H478">
            <v>0</v>
          </cell>
          <cell r="I478">
            <v>3202</v>
          </cell>
          <cell r="J478">
            <v>0</v>
          </cell>
          <cell r="K478">
            <v>3202</v>
          </cell>
          <cell r="M478">
            <v>-70274</v>
          </cell>
        </row>
        <row r="479">
          <cell r="F479">
            <v>0</v>
          </cell>
          <cell r="H479">
            <v>0</v>
          </cell>
          <cell r="I479">
            <v>0</v>
          </cell>
          <cell r="J479">
            <v>69599</v>
          </cell>
          <cell r="K479">
            <v>69599</v>
          </cell>
          <cell r="M479">
            <v>0</v>
          </cell>
        </row>
        <row r="480">
          <cell r="F480">
            <v>574446</v>
          </cell>
          <cell r="H480">
            <v>0</v>
          </cell>
          <cell r="I480">
            <v>574446</v>
          </cell>
          <cell r="J480">
            <v>69599</v>
          </cell>
          <cell r="K480">
            <v>644045</v>
          </cell>
          <cell r="M480">
            <v>274826</v>
          </cell>
        </row>
        <row r="482">
          <cell r="F482">
            <v>212132</v>
          </cell>
          <cell r="H482">
            <v>0</v>
          </cell>
          <cell r="I482">
            <v>212132</v>
          </cell>
          <cell r="J482">
            <v>0</v>
          </cell>
          <cell r="K482">
            <v>212132</v>
          </cell>
          <cell r="M482">
            <v>210422</v>
          </cell>
        </row>
        <row r="483">
          <cell r="F483">
            <v>-10000</v>
          </cell>
          <cell r="H483">
            <v>0</v>
          </cell>
          <cell r="I483">
            <v>-10000</v>
          </cell>
          <cell r="J483">
            <v>0</v>
          </cell>
          <cell r="K483">
            <v>-10000</v>
          </cell>
          <cell r="M483">
            <v>11030</v>
          </cell>
        </row>
        <row r="484">
          <cell r="F484">
            <v>42856</v>
          </cell>
          <cell r="H484">
            <v>0</v>
          </cell>
          <cell r="I484">
            <v>42856</v>
          </cell>
          <cell r="J484">
            <v>0</v>
          </cell>
          <cell r="K484">
            <v>42856</v>
          </cell>
          <cell r="M484">
            <v>5999</v>
          </cell>
        </row>
        <row r="485">
          <cell r="F485">
            <v>52609</v>
          </cell>
          <cell r="H485">
            <v>0</v>
          </cell>
          <cell r="I485">
            <v>52609</v>
          </cell>
          <cell r="J485">
            <v>0</v>
          </cell>
          <cell r="K485">
            <v>52609</v>
          </cell>
          <cell r="M485">
            <v>61845</v>
          </cell>
        </row>
        <row r="486">
          <cell r="F486">
            <v>297597</v>
          </cell>
          <cell r="H486">
            <v>0</v>
          </cell>
          <cell r="I486">
            <v>297597</v>
          </cell>
          <cell r="J486">
            <v>0</v>
          </cell>
          <cell r="K486">
            <v>297597</v>
          </cell>
          <cell r="M486">
            <v>289296</v>
          </cell>
        </row>
        <row r="488">
          <cell r="F488">
            <v>355001</v>
          </cell>
          <cell r="H488">
            <v>0</v>
          </cell>
          <cell r="I488">
            <v>355001</v>
          </cell>
          <cell r="J488">
            <v>0</v>
          </cell>
          <cell r="K488">
            <v>355001</v>
          </cell>
          <cell r="M488">
            <v>340001</v>
          </cell>
        </row>
        <row r="489">
          <cell r="F489">
            <v>27599</v>
          </cell>
          <cell r="H489">
            <v>0</v>
          </cell>
          <cell r="I489">
            <v>27599</v>
          </cell>
          <cell r="J489">
            <v>-19599</v>
          </cell>
          <cell r="K489">
            <v>8000</v>
          </cell>
          <cell r="M489">
            <v>34420</v>
          </cell>
        </row>
        <row r="490">
          <cell r="F490">
            <v>70000</v>
          </cell>
          <cell r="H490">
            <v>0</v>
          </cell>
          <cell r="I490">
            <v>70000</v>
          </cell>
          <cell r="J490">
            <v>-50000</v>
          </cell>
          <cell r="K490">
            <v>20000</v>
          </cell>
          <cell r="M490">
            <v>10000</v>
          </cell>
        </row>
        <row r="491">
          <cell r="F491">
            <v>452600</v>
          </cell>
          <cell r="H491">
            <v>0</v>
          </cell>
          <cell r="I491">
            <v>452600</v>
          </cell>
          <cell r="J491">
            <v>-69599</v>
          </cell>
          <cell r="K491">
            <v>383001</v>
          </cell>
          <cell r="M491">
            <v>384421</v>
          </cell>
        </row>
        <row r="493">
          <cell r="F493">
            <v>0</v>
          </cell>
          <cell r="H493">
            <v>0</v>
          </cell>
          <cell r="I493">
            <v>0</v>
          </cell>
          <cell r="J493">
            <v>0</v>
          </cell>
          <cell r="K493">
            <v>0</v>
          </cell>
          <cell r="M493">
            <v>731091</v>
          </cell>
        </row>
        <row r="494">
          <cell r="F494">
            <v>0</v>
          </cell>
          <cell r="H494">
            <v>0</v>
          </cell>
          <cell r="I494">
            <v>0</v>
          </cell>
          <cell r="J494">
            <v>0</v>
          </cell>
          <cell r="K494">
            <v>0</v>
          </cell>
          <cell r="M494">
            <v>731091</v>
          </cell>
        </row>
        <row r="496">
          <cell r="F496">
            <v>0</v>
          </cell>
          <cell r="H496">
            <v>0</v>
          </cell>
          <cell r="I496">
            <v>0</v>
          </cell>
          <cell r="J496">
            <v>0</v>
          </cell>
          <cell r="K496">
            <v>0</v>
          </cell>
          <cell r="M496">
            <v>0</v>
          </cell>
        </row>
        <row r="498">
          <cell r="F498">
            <v>-180000000</v>
          </cell>
          <cell r="H498">
            <v>0</v>
          </cell>
          <cell r="I498">
            <v>-180000000</v>
          </cell>
          <cell r="J498">
            <v>0</v>
          </cell>
          <cell r="K498">
            <v>-180000000</v>
          </cell>
          <cell r="M498">
            <v>0</v>
          </cell>
        </row>
        <row r="499">
          <cell r="F499">
            <v>-181748</v>
          </cell>
          <cell r="H499">
            <v>0</v>
          </cell>
          <cell r="I499">
            <v>-181748</v>
          </cell>
          <cell r="J499">
            <v>0</v>
          </cell>
          <cell r="K499">
            <v>-181748</v>
          </cell>
          <cell r="M499">
            <v>0</v>
          </cell>
        </row>
        <row r="500">
          <cell r="F500">
            <v>103521</v>
          </cell>
          <cell r="H500">
            <v>0</v>
          </cell>
          <cell r="I500">
            <v>103521</v>
          </cell>
          <cell r="J500">
            <v>0</v>
          </cell>
          <cell r="K500">
            <v>103521</v>
          </cell>
          <cell r="M500">
            <v>0</v>
          </cell>
        </row>
        <row r="501">
          <cell r="F501">
            <v>224902785</v>
          </cell>
          <cell r="H501">
            <v>0</v>
          </cell>
          <cell r="I501">
            <v>224902785</v>
          </cell>
          <cell r="J501">
            <v>0</v>
          </cell>
          <cell r="K501">
            <v>224902785</v>
          </cell>
          <cell r="M501">
            <v>0</v>
          </cell>
        </row>
        <row r="502">
          <cell r="F502">
            <v>600117</v>
          </cell>
          <cell r="H502">
            <v>0</v>
          </cell>
          <cell r="I502">
            <v>600117</v>
          </cell>
          <cell r="J502">
            <v>0</v>
          </cell>
          <cell r="K502">
            <v>600117</v>
          </cell>
          <cell r="M502">
            <v>0</v>
          </cell>
        </row>
        <row r="503">
          <cell r="F503">
            <v>737</v>
          </cell>
          <cell r="H503">
            <v>0</v>
          </cell>
          <cell r="I503">
            <v>737</v>
          </cell>
          <cell r="J503">
            <v>0</v>
          </cell>
          <cell r="K503">
            <v>737</v>
          </cell>
          <cell r="M503">
            <v>0</v>
          </cell>
        </row>
        <row r="504">
          <cell r="F504">
            <v>45425412</v>
          </cell>
          <cell r="H504">
            <v>0</v>
          </cell>
          <cell r="I504">
            <v>45425412</v>
          </cell>
          <cell r="J504">
            <v>0</v>
          </cell>
          <cell r="K504">
            <v>45425412</v>
          </cell>
          <cell r="M504">
            <v>0</v>
          </cell>
        </row>
        <row r="506">
          <cell r="F506">
            <v>837000000</v>
          </cell>
          <cell r="H506">
            <v>0</v>
          </cell>
          <cell r="I506">
            <v>837000000</v>
          </cell>
          <cell r="J506">
            <v>0</v>
          </cell>
          <cell r="K506">
            <v>837000000</v>
          </cell>
          <cell r="M506">
            <v>0</v>
          </cell>
        </row>
        <row r="507">
          <cell r="F507">
            <v>624088</v>
          </cell>
          <cell r="H507">
            <v>0</v>
          </cell>
          <cell r="I507">
            <v>624088</v>
          </cell>
          <cell r="J507">
            <v>0</v>
          </cell>
          <cell r="K507">
            <v>624088</v>
          </cell>
          <cell r="M507">
            <v>0</v>
          </cell>
        </row>
        <row r="508">
          <cell r="F508">
            <v>-210181</v>
          </cell>
          <cell r="H508">
            <v>0</v>
          </cell>
          <cell r="I508">
            <v>-210181</v>
          </cell>
          <cell r="J508">
            <v>0</v>
          </cell>
          <cell r="K508">
            <v>-210181</v>
          </cell>
          <cell r="M508">
            <v>0</v>
          </cell>
        </row>
        <row r="509">
          <cell r="F509">
            <v>-643731029</v>
          </cell>
          <cell r="H509">
            <v>0</v>
          </cell>
          <cell r="I509">
            <v>-643731029</v>
          </cell>
          <cell r="J509">
            <v>0</v>
          </cell>
          <cell r="K509">
            <v>-643731029</v>
          </cell>
          <cell r="M509">
            <v>0</v>
          </cell>
        </row>
        <row r="510">
          <cell r="F510">
            <v>-1905368</v>
          </cell>
          <cell r="H510">
            <v>0</v>
          </cell>
          <cell r="I510">
            <v>-1905368</v>
          </cell>
          <cell r="J510">
            <v>0</v>
          </cell>
          <cell r="K510">
            <v>-1905368</v>
          </cell>
          <cell r="M510">
            <v>0</v>
          </cell>
        </row>
        <row r="511">
          <cell r="F511">
            <v>-1825</v>
          </cell>
          <cell r="H511">
            <v>0</v>
          </cell>
          <cell r="I511">
            <v>-1825</v>
          </cell>
          <cell r="J511">
            <v>0</v>
          </cell>
          <cell r="K511">
            <v>-1825</v>
          </cell>
          <cell r="M511">
            <v>0</v>
          </cell>
        </row>
        <row r="512">
          <cell r="F512">
            <v>191775685</v>
          </cell>
          <cell r="H512">
            <v>0</v>
          </cell>
          <cell r="I512">
            <v>191775685</v>
          </cell>
          <cell r="J512">
            <v>0</v>
          </cell>
          <cell r="K512">
            <v>191775685</v>
          </cell>
          <cell r="M512">
            <v>0</v>
          </cell>
        </row>
        <row r="513">
          <cell r="F513">
            <v>0</v>
          </cell>
          <cell r="H513">
            <v>0</v>
          </cell>
          <cell r="I513">
            <v>0</v>
          </cell>
          <cell r="J513">
            <v>0</v>
          </cell>
          <cell r="K513">
            <v>0</v>
          </cell>
          <cell r="M513">
            <v>0</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bkp98"/>
      <sheetName val="Sheet1"/>
      <sheetName val="Computer Equipment_GT"/>
      <sheetName val="2000"/>
      <sheetName val="1999"/>
      <sheetName val="1998"/>
      <sheetName val="1997"/>
      <sheetName val="1996"/>
      <sheetName val="1995"/>
      <sheetName val="1994"/>
      <sheetName val="1993"/>
      <sheetName val="1992"/>
      <sheetName val="1991"/>
      <sheetName val="1990"/>
      <sheetName val="1989"/>
      <sheetName val="1988"/>
      <sheetName val="1987"/>
      <sheetName val="1986"/>
      <sheetName val="1985"/>
      <sheetName val="Depreciation@s"/>
      <sheetName val="Worksheet-Audit"/>
      <sheetName val="OCT_99_N-InterCo."/>
      <sheetName val="OCT 99"/>
      <sheetName val="OCT 99 (3)"/>
      <sheetName val="Jan99"/>
      <sheetName val="DEC98"/>
      <sheetName val="Feb 99"/>
      <sheetName val="Mar 99"/>
      <sheetName val="Apr 99"/>
      <sheetName val="May 99 "/>
      <sheetName val="June 99  "/>
      <sheetName val="July 99   "/>
      <sheetName val="Aug 99   "/>
      <sheetName val="OCT_Sept&amp;Oct Addi."/>
      <sheetName val="OCT 99 (2)"/>
      <sheetName val="BScN Local Students"/>
      <sheetName val="BScN Generic Students"/>
      <sheetName val="EPI Masters"/>
      <sheetName val="GN Foreign Students"/>
      <sheetName val="HPM Students"/>
      <sheetName val="Medical Foreign"/>
      <sheetName val="Medical Students - Withdrawn"/>
      <sheetName val="Medical Students - Graduates"/>
      <sheetName val="Medical Students - Local"/>
      <sheetName val="MSCN Students"/>
      <sheetName val="PhD Students"/>
      <sheetName val="RN Local"/>
      <sheetName val="RN Foreign"/>
      <sheetName val="SON Withdrawn"/>
      <sheetName val="XXXXX"/>
      <sheetName val="LOCAL STUDENTS"/>
      <sheetName val="Repayment "/>
      <sheetName val="Repayment-BSCn Foreingn (2)"/>
      <sheetName val="REPAYMENTS-SON GENERIC  (2)"/>
      <sheetName val="Repayment-RN DIP FORN (2)"/>
      <sheetName val="REPAYMENTS-RN LOCAL (3)"/>
      <sheetName val="REPAYMENTS-RN LOCAL (2)"/>
      <sheetName val="Repayment-HPM (2)"/>
      <sheetName val="Repayment-EP MASTER PROGRAM (2)"/>
      <sheetName val="Repayment-MBBS FOREIGN (2)"/>
      <sheetName val="Top sheet"/>
      <sheetName val="Lead Schedule"/>
      <sheetName val="Statistic of workdone"/>
      <sheetName val="Summary of Work Done"/>
      <sheetName val="Current Maturity--MC LOCAL"/>
      <sheetName val="Current Maturity-MC GRADUATE"/>
      <sheetName val="Repayment-MBBS FOREIGN"/>
      <sheetName val="Repayment-EP MASTER PROGRAM"/>
      <sheetName val="Repayment-HPM"/>
      <sheetName val="REPAYMENT-PHD"/>
      <sheetName val="REPAYMENTS-RN LOCAL"/>
      <sheetName val="Repayment-RN DIP FORN"/>
      <sheetName val="REPAYMENTS-SON GENERIC "/>
      <sheetName val="Repayment-BSCn Foreingn"/>
      <sheetName val="Current Maturity-BSCN"/>
      <sheetName val="Repayment-MSCN "/>
      <sheetName val="Summary-Aging mc"/>
      <sheetName val="MC withdrawn"/>
      <sheetName val="Aging MC local"/>
      <sheetName val="MBBS FORI AGING"/>
      <sheetName val="Aging EPI"/>
      <sheetName val="Aging HPM"/>
      <sheetName val="Summary-Aging SON"/>
      <sheetName val="Aging BSCN"/>
      <sheetName val="Aging RN local"/>
      <sheetName val="Aging RN Foreign"/>
      <sheetName val="Aging-Generic"/>
      <sheetName val="Provision of doubtful debts-MC"/>
      <sheetName val="LOAN_INTEREST-MBBS"/>
      <sheetName val="LOAN_INTEREST-RN DIP FORN"/>
      <sheetName val="Current Maturity-RN DIP FORN"/>
      <sheetName val="LOAN INTEREST-PHD "/>
      <sheetName val="LOAN_INTEREST-MSCN"/>
      <sheetName val="Repayment-MC LOCAL"/>
      <sheetName val="LOCAL STUDENTS-MC LOCAL"/>
      <sheetName val="Current Maturity-MBBS"/>
      <sheetName val="LOAN INTEREST-HPM"/>
      <sheetName val="Current Maturity-HPM"/>
      <sheetName val="LOAN_INTEREST-BSCn Foreingn"/>
      <sheetName val="Current Maturity-BSCn Foreingn"/>
      <sheetName val="LOAN INTEREST-EP MASTER PROGRAM"/>
      <sheetName val="Current Maturity-Ep Master Prog"/>
      <sheetName val="LOAN GRANTED-SON GENERIC"/>
      <sheetName val="Current Maturity-SON GENERIC"/>
      <sheetName val="Repayment"/>
      <sheetName val="LOAN_INTEREST"/>
      <sheetName val="Current Maturity-RN LOCAL"/>
      <sheetName val="LOAN GRANTED-RN LOCAL"/>
      <sheetName val="SON"/>
      <sheetName val="AKU"/>
      <sheetName val="AKUH"/>
      <sheetName val="Top-sheet"/>
      <sheetName val="Summary sheet"/>
      <sheetName val="work done"/>
      <sheetName val="Receivable from AKES"/>
      <sheetName val="cs"/>
      <sheetName val="me05"/>
      <sheetName val="me08"/>
      <sheetName val="RCVB FM MED7"/>
      <sheetName val="RCVB FM ME06"/>
      <sheetName val="JS01"/>
      <sheetName val="PH01"/>
      <sheetName val="Mackinons Travel"/>
      <sheetName val="AKES Uganda"/>
      <sheetName val="IIS"/>
      <sheetName val="General Receivable"/>
      <sheetName val="Walijis Travel"/>
      <sheetName val="RCVBL-PDCN"/>
      <sheetName val="21-20000"/>
      <sheetName val="Circulization"/>
      <sheetName val="331-10000"/>
      <sheetName val="TOP Sheet consolidatedLONG T"/>
      <sheetName val="Compilation"/>
      <sheetName val="TOP Sheet LONG Term FHS -PK"/>
      <sheetName val="TOP Sheet LONG Term Uganda"/>
      <sheetName val="TOP Sheet LONG Term IED"/>
      <sheetName val="Top sheet consolidated short te"/>
      <sheetName val="Compilation (2)"/>
      <sheetName val="TOP Sheet Short Term FHS-PK"/>
      <sheetName val="Short Term Uganda, kenya, UK"/>
      <sheetName val="TOP-SHEET short term IED"/>
      <sheetName val="Adjustments"/>
      <sheetName val="sowd"/>
      <sheetName val="100042"/>
      <sheetName val="10004210000"/>
      <sheetName val="200042"/>
      <sheetName val="100082"/>
      <sheetName val="10008600000"/>
      <sheetName val="10008611550"/>
      <sheetName val="Tawana"/>
      <sheetName val="ADVANCE MC"/>
      <sheetName val="SUBS. ADV. AKUH (2005)"/>
      <sheetName val="SUBS. ADV. AKUH (2006)"/>
      <sheetName val="Bifurcation of car loan MC"/>
      <sheetName val="Car loan"/>
      <sheetName val="Movement"/>
      <sheetName val="SWD"/>
      <sheetName val="RFV"/>
      <sheetName val="Redisual Value"/>
      <sheetName val="Reasonableness Testing"/>
      <sheetName val="Depreciation Charrge"/>
      <sheetName val="Additions - vouching"/>
      <sheetName val="Diposals - vouching"/>
      <sheetName val="Land"/>
      <sheetName val="Building"/>
      <sheetName val="Electrical Installation"/>
      <sheetName val="Machinery"/>
      <sheetName val="Vehicles"/>
      <sheetName val="Assets Under Finance Lease"/>
      <sheetName val="Telephone"/>
      <sheetName val="Equipment"/>
      <sheetName val="Computer Equpiment"/>
      <sheetName val="Furniture"/>
      <sheetName val="Sale and Lease back"/>
      <sheetName val="SmallSamp"/>
      <sheetName val="Non-Statistical Sampling"/>
      <sheetName val="Instructions"/>
      <sheetName val="First Sample Results"/>
      <sheetName val="DropDown"/>
      <sheetName val="Currency"/>
      <sheetName val="Balance Sheet "/>
      <sheetName val="Income Statement"/>
      <sheetName val="SCI"/>
      <sheetName val="Distribution Statement"/>
      <sheetName val="Cash Flow"/>
      <sheetName val="Movement in UH Fund"/>
      <sheetName val="Notes 1-6"/>
      <sheetName val="Note 1 - 5"/>
      <sheetName val="POrtfolio-5.2-5.7"/>
      <sheetName val="Note 7-14 (2)"/>
      <sheetName val="Cash Flow Working"/>
      <sheetName val="TB linked"/>
      <sheetName val="Note 6.1 &amp; 6.2"/>
      <sheetName val="POrtfolio - 5.1"/>
      <sheetName val="CISCI"/>
      <sheetName val="Calculatin of WWF"/>
      <sheetName val="Note 7-14"/>
      <sheetName val="BS"/>
      <sheetName val="P&amp;L"/>
      <sheetName val="Movement in Certifcate Holders "/>
      <sheetName val="cash flow "/>
      <sheetName val="Equity"/>
      <sheetName val="Note 1- 3"/>
      <sheetName val="Note 4.1 4.2"/>
      <sheetName val="Note 5-10"/>
      <sheetName val="PL Qtr working"/>
      <sheetName val="cash flow Qtr working"/>
      <sheetName val="movement work"/>
      <sheetName val="TB"/>
      <sheetName val="HFT"/>
      <sheetName val="AFS"/>
      <sheetName val="Provision-AAAF current stat"/>
      <sheetName val="Provision-AIF  current status"/>
      <sheetName val="Rent AIF(Zubaida garden)"/>
      <sheetName val="Timing Schedule - NPA"/>
      <sheetName val="Provision-AIF (12,14-Sept-2010)"/>
      <sheetName val="Provision-AAAF (12-Sept-10)"/>
      <sheetName val="SPLCL prov. schedule"/>
      <sheetName val="Pioneer schedule"/>
      <sheetName val="Printing charges"/>
      <sheetName val="audit fee"/>
      <sheetName val="daily accrual"/>
      <sheetName val="others"/>
      <sheetName val="UMS issues"/>
      <sheetName val="regulations &amp; rules"/>
      <sheetName val="Pioneer schedule (old)"/>
      <sheetName val="SPLCL prov. schedule (old)"/>
      <sheetName val="Old To Dooos"/>
      <sheetName val="TFCs"/>
      <sheetName val="Balance Sheet."/>
      <sheetName val="Using this Template"/>
      <sheetName val="Overview"/>
      <sheetName val="Drop Down"/>
      <sheetName val="Template Calculation Sheet"/>
      <sheetName val="Guide Card"/>
      <sheetName val="Analytics Summary"/>
      <sheetName val="Disaggregated revenue"/>
      <sheetName val="#REF"/>
      <sheetName val="vouching fvir-shares"/>
      <sheetName val="vouching fvir-DEBT"/>
      <sheetName val="Sample selection-fvir-add"/>
      <sheetName val="Sample selection-fvir-del"/>
      <sheetName val="TSheet"/>
      <sheetName val="Sheet2"/>
      <sheetName val="Sheet3"/>
      <sheetName val="Sheet4"/>
      <sheetName val="Cut-off Test"/>
      <sheetName val="Sheet5"/>
      <sheetName val="Sheet6"/>
      <sheetName val="Sheet7"/>
      <sheetName val="Consignee"/>
      <sheetName val="Sheet 1"/>
      <sheetName val="KICT"/>
      <sheetName val="MTO"/>
      <sheetName val="aboe 100 (3)"/>
      <sheetName val="KICT (2)"/>
      <sheetName val="Sheet1 (2)"/>
      <sheetName val="Topsheet"/>
      <sheetName val="Disclo"/>
      <sheetName val="Movement - Investment"/>
      <sheetName val="MV"/>
      <sheetName val="Sale, Purchase Verification"/>
      <sheetName val="Income"/>
      <sheetName val="Statistics of Workdone"/>
      <sheetName val="travelling and conveyance"/>
      <sheetName val="rent expense"/>
      <sheetName val="fuel, water &amp; power"/>
      <sheetName val="repairs and maintenance"/>
      <sheetName val="fuel"/>
      <sheetName val="Fuel, Water and Power"/>
      <sheetName val="Travelling And Conveyence - P"/>
      <sheetName val="Repair &amp; Maintenance"/>
      <sheetName val="Advertisement Expenses"/>
      <sheetName val="Advertisement - P"/>
      <sheetName val="Advertisement - Global"/>
      <sheetName val="Advertisement (FF)"/>
      <sheetName val="Freight &amp; Handling"/>
      <sheetName val="RM adjustments"/>
      <sheetName val="PM adjustments"/>
      <sheetName val="Solvency"/>
      <sheetName val="Profitability"/>
      <sheetName val="Efficiency"/>
      <sheetName val="BALANCE SHEET"/>
      <sheetName val="PROFIT AND LOSS ACCOUNT"/>
      <sheetName val="Revised PNSC"/>
      <sheetName val="Revised top sheet "/>
      <sheetName val="Revised Incre PNSC"/>
      <sheetName val="Revised Cost model PNSC"/>
      <sheetName val="Incremental Depreciation Subsid"/>
      <sheetName val="surp on rev subs"/>
      <sheetName val="PTR &amp; NON PTR"/>
      <sheetName val="dep at valuation"/>
      <sheetName val="Cost model subsidiaries"/>
      <sheetName val="Con"/>
      <sheetName val="Cost model PNSC"/>
      <sheetName val="PNSC"/>
      <sheetName val="Incremental Depreciation PNSC"/>
      <sheetName val="Incremental Depreciation Pcliet"/>
      <sheetName val="Income certification"/>
      <sheetName val="UHF"/>
      <sheetName val="Notes 8-15"/>
      <sheetName val="Notes 1 - 7.1.1"/>
      <sheetName val="Notes 7.1.4 - 5"/>
      <sheetName val="Note 7.1.2-7.1.3.1"/>
      <sheetName val="Notes 16-19"/>
      <sheetName val="Lead"/>
      <sheetName val="Notes 7.1.2-7"/>
      <sheetName val="Notes 7.1.1.1-2"/>
      <sheetName val="Adjust-entry"/>
      <sheetName val="Notes 19.1"/>
      <sheetName val="Note 20-21"/>
      <sheetName val="Note 22-25"/>
      <sheetName val="Notes 27-28"/>
      <sheetName val="PLI -Rehab"/>
      <sheetName val="PLI -WO"/>
      <sheetName val="PLI"/>
      <sheetName val="CARKEY"/>
      <sheetName val="PILCORP"/>
      <sheetName val="IRM Non-Performing"/>
      <sheetName val="Summary"/>
      <sheetName val="IRM Performing"/>
      <sheetName val="Recon"/>
      <sheetName val="Prov Monement"/>
      <sheetName val="Specific movement"/>
      <sheetName val="ratios"/>
      <sheetName val="pl"/>
      <sheetName val="pl (s&amp;p)"/>
      <sheetName val="n3"/>
      <sheetName val="n5"/>
      <sheetName val="n6"/>
      <sheetName val="n7"/>
      <sheetName val="n8"/>
      <sheetName val="n9"/>
      <sheetName val="n10"/>
      <sheetName val="n11"/>
      <sheetName val="n12"/>
      <sheetName val="n13"/>
      <sheetName val="n14"/>
      <sheetName val="n14 (s&amp;p)"/>
      <sheetName val="n15"/>
      <sheetName val="n16"/>
      <sheetName val="n17"/>
      <sheetName val="n18"/>
      <sheetName val="n19"/>
      <sheetName val="n20"/>
      <sheetName val="B.S"/>
      <sheetName val="C.F"/>
      <sheetName val="Note; 1-6"/>
      <sheetName val="Note; 7 &amp; 13"/>
      <sheetName val="Note; 14 - 15"/>
      <sheetName val="Note; 16 &amp; 17"/>
      <sheetName val="Note; 18 -22 "/>
      <sheetName val="cfw"/>
      <sheetName val="CSH. F. W"/>
      <sheetName val="EPS"/>
      <sheetName val="cf"/>
      <sheetName val="n2"/>
      <sheetName val="n1"/>
      <sheetName val="Padmn"/>
      <sheetName val="fa"/>
      <sheetName val="s&amp;s"/>
      <sheetName val="stintr"/>
      <sheetName val="td"/>
      <sheetName val="cd "/>
      <sheetName val="adp&amp;or"/>
      <sheetName val="c&amp;b"/>
      <sheetName val="ca&amp;ol"/>
      <sheetName val="rc"/>
      <sheetName val="Sales"/>
      <sheetName val="pur"/>
      <sheetName val="wastg"/>
      <sheetName val="me"/>
      <sheetName val="oi"/>
      <sheetName val="Admn"/>
      <sheetName val="se"/>
      <sheetName val="f&amp;f"/>
      <sheetName val="fe"/>
      <sheetName val="tax"/>
      <sheetName val="Margin%"/>
      <sheetName val="Misc"/>
      <sheetName val="Notes 1-4"/>
      <sheetName val="Note 5-11"/>
      <sheetName val="Note 12-20"/>
      <sheetName val="Note 21"/>
      <sheetName val="Note 22"/>
      <sheetName val="entries"/>
      <sheetName val="Tax Provision - KPMG"/>
      <sheetName val="Depreciation schedule Taxation"/>
      <sheetName val="Working"/>
      <sheetName val="Working for deferred tax"/>
      <sheetName val="WWF"/>
      <sheetName val="Working for deferred tax recon"/>
      <sheetName val="DEP-DIVIDE"/>
      <sheetName val="WDV-06"/>
      <sheetName val="WDV-05"/>
      <sheetName val="HO"/>
      <sheetName val="6%"/>
      <sheetName val="add"/>
      <sheetName val="G-ASSETS"/>
      <sheetName val="NOTE 15.4"/>
      <sheetName val="TANGIBLE"/>
      <sheetName val="UC"/>
      <sheetName val="UA"/>
      <sheetName val="UB"/>
      <sheetName val="QTA"/>
      <sheetName val="MMP"/>
      <sheetName val="DIPOSAL"/>
      <sheetName val="OTHER"/>
      <sheetName val="DEP..RATES"/>
      <sheetName val="new15 to 15.3"/>
      <sheetName val="15 to 15.3"/>
      <sheetName val="fixed assets summary"/>
      <sheetName val="Furniture &amp; Fixture"/>
      <sheetName val="Office Equipment"/>
      <sheetName val="Motor vehicle"/>
      <sheetName val="Computer Softwares (2)"/>
      <sheetName val="Computer Hardware (2)"/>
      <sheetName val="GD"/>
      <sheetName val="GE"/>
      <sheetName val="GF"/>
      <sheetName val="GG"/>
      <sheetName val="P&amp;L-QTR"/>
      <sheetName val="GD-QTR"/>
      <sheetName val="GE-QTR"/>
      <sheetName val="GF-QTR"/>
      <sheetName val="Notes"/>
      <sheetName val="Adjustment"/>
      <sheetName val="Equity (2)"/>
      <sheetName val="MTB"/>
      <sheetName val="S(D) IRR"/>
      <sheetName val="PP IRR"/>
      <sheetName val="Market Price Calculation"/>
      <sheetName val="Market Yield Calculation"/>
      <sheetName val="Income on MTB's 2012 Final"/>
      <sheetName val="Example"/>
      <sheetName val="PKRV rate"/>
      <sheetName val="Client AFS"/>
      <sheetName val="t_bills_mtm_30-06-2013"/>
      <sheetName val="t-bills_dealregisterpcdetailsto"/>
      <sheetName val="acct"/>
      <sheetName val="BS final"/>
      <sheetName val="Dep"/>
      <sheetName val="28"/>
      <sheetName val="BS DEC02"/>
      <sheetName val="PL DEC02"/>
      <sheetName val="notes DEC02"/>
      <sheetName val="pl NOTES"/>
      <sheetName val="Tables"/>
      <sheetName val="Rating"/>
      <sheetName val="Investments"/>
      <sheetName val="MAY 1240001"/>
      <sheetName val="last qrt2001"/>
      <sheetName val="Check_Spell"/>
      <sheetName val="Non-Statistical Sampling-1"/>
      <sheetName val="Targeted Testing"/>
      <sheetName val="Accept Reject"/>
      <sheetName val="AR Drop Downs"/>
      <sheetName val="ARLU"/>
      <sheetName val="Physical Verification - LAhore"/>
      <sheetName val="Top sheet (full figures)"/>
      <sheetName val="Yearly Summary"/>
      <sheetName val="Additions "/>
      <sheetName val="Deletions"/>
      <sheetName val="Dep(CAl)"/>
      <sheetName val="JV"/>
      <sheetName val="Cost Centre"/>
      <sheetName val="Cranes"/>
      <sheetName val="Port equipment &amp; facilities"/>
      <sheetName val="Computer &amp; other equipment"/>
      <sheetName val="Computer software"/>
      <sheetName val="Furniture &amp; fixtures"/>
      <sheetName val="AUH"/>
      <sheetName val="AUH-MPE"/>
      <sheetName val="HNZ"/>
      <sheetName val="k"/>
      <sheetName val="HM （ローカルスタッフ）"/>
      <sheetName val="HM (駐在員データ)"/>
      <sheetName val="Writeoff"/>
      <sheetName val="RM - Karachi"/>
      <sheetName val="RM - Kotri"/>
      <sheetName val="RM - Mandra"/>
      <sheetName val="RM - Sahiwal"/>
      <sheetName val="AU329 Guidance"/>
      <sheetName val="XXXXXX"/>
      <sheetName val="Summarize"/>
      <sheetName val="THIRD PARTY "/>
      <sheetName val="INTERCO "/>
      <sheetName val="Pharma - Regu"/>
      <sheetName val="Pharma - Govt"/>
      <sheetName val="Current Status"/>
      <sheetName val="AFrench"/>
      <sheetName val="Raw material-Analysis"/>
      <sheetName val="Packing material-Analysis"/>
      <sheetName val="Control Test Documentation"/>
      <sheetName val="Detailed Control Testing"/>
      <sheetName val="NS - Whole sale discount"/>
      <sheetName val="NS - Efficiency discount"/>
      <sheetName val="NS - Wholesale discount"/>
      <sheetName val="NS - Other discounts"/>
      <sheetName val="Tobacco Purchase"/>
      <sheetName val="Sample selection"/>
      <sheetName val="sales anal"/>
      <sheetName val="Targeted Testing-1"/>
      <sheetName val="Accept Reject-1"/>
      <sheetName val="SCE"/>
      <sheetName val="1-4.14"/>
      <sheetName val="5-5.3"/>
      <sheetName val="6-29.2"/>
      <sheetName val="30-33"/>
      <sheetName val="34-38.2"/>
      <sheetName val="39-43"/>
      <sheetName val="TB Copy"/>
      <sheetName val=" TB Old"/>
      <sheetName val="TB New"/>
      <sheetName val="TB Diff"/>
      <sheetName val="Adj"/>
      <sheetName val="PL Wkg"/>
      <sheetName val="Expenses"/>
      <sheetName val="BS Wkg"/>
      <sheetName val="BalSheet"/>
      <sheetName val="StEquity"/>
      <sheetName val="cashFlow"/>
      <sheetName val="Test"/>
      <sheetName val="US_147"/>
      <sheetName val="151_FIB"/>
      <sheetName val="151_2A"/>
      <sheetName val="153_1"/>
      <sheetName val="150_Divd"/>
      <sheetName val="50_7E"/>
      <sheetName val="MipurAK"/>
      <sheetName val="sale_dec"/>
      <sheetName val="recon-pharma"/>
      <sheetName val="recon-cons"/>
      <sheetName val="Beecham"/>
      <sheetName val="Beecham (3)"/>
      <sheetName val="Beecham (5)"/>
      <sheetName val="Beecham Det"/>
      <sheetName val="TB-June"/>
      <sheetName val="Sales Variance"/>
      <sheetName val="SKF_Sales_Gross"/>
      <sheetName val="A"/>
      <sheetName val="Manu Crss"/>
      <sheetName val="admin cross"/>
      <sheetName val="Help"/>
      <sheetName val="Charts"/>
      <sheetName val="Recon {pbc}"/>
      <sheetName val="Confirm"/>
      <sheetName val="Allow {pbc}"/>
      <sheetName val="Statistics {pbc}"/>
      <sheetName val="Tickmarks"/>
      <sheetName val="modRollFWD"/>
      <sheetName val="Trial Balance"/>
      <sheetName val="Profit ^ Loss Consolidated"/>
      <sheetName val="REV VAR INC"/>
      <sheetName val="PROD VAR INC "/>
      <sheetName val="PURCHASES"/>
      <sheetName val="VAR ABS"/>
      <sheetName val="REV VAR ABS"/>
      <sheetName val="Material"/>
      <sheetName val="LABOR"/>
      <sheetName val="FACTORy"/>
      <sheetName val="EQ"/>
      <sheetName val="1-3"/>
      <sheetName val="3.1"/>
      <sheetName val="3.1.1-3.1.2"/>
      <sheetName val="3.1.3-3.2"/>
      <sheetName val="4-7.1"/>
      <sheetName val="7.2-12"/>
      <sheetName val="13-17.2"/>
      <sheetName val="18-18.9"/>
      <sheetName val="19-33.1"/>
      <sheetName val="34-35.1"/>
      <sheetName val="35.2-36"/>
      <sheetName val="37-38"/>
      <sheetName val="39-41 end"/>
      <sheetName val="PL analysis"/>
      <sheetName val="Tax Charge current"/>
      <sheetName val="Deferred Tax - 10"/>
      <sheetName val="Deferred Tax"/>
      <sheetName val="Effective tax Rate"/>
      <sheetName val="Tax depreciation"/>
      <sheetName val="Disposals"/>
      <sheetName val="Old Liablities (2)"/>
      <sheetName val="Woking WWF &amp; WPPF"/>
      <sheetName val="BS analysis"/>
      <sheetName val="Stck reasononk - link file (2)"/>
      <sheetName val="Segment disclosure"/>
      <sheetName val="Investment IFRS - 7"/>
      <sheetName val="Debtor"/>
      <sheetName val="Share capital link"/>
      <sheetName val="Remuneration"/>
      <sheetName val="corresponding figures"/>
      <sheetName val="Recon CA loan"/>
      <sheetName val="cwip-link3"/>
      <sheetName val="Old Liablities"/>
      <sheetName val="Tax dep"/>
      <sheetName val="provision for gratuity"/>
      <sheetName val="provsion for bad bedts"/>
      <sheetName val="provision for stores and spares"/>
      <sheetName val="BS 3 comparatives"/>
      <sheetName val="Note 1-7"/>
      <sheetName val="Note 8-12"/>
      <sheetName val="BS Notes"/>
      <sheetName val="Consolidated BS"/>
      <sheetName val="Consolidated PL"/>
      <sheetName val="opex note"/>
      <sheetName val="BS-cflow comp AS style - June"/>
      <sheetName val="Acquisition date values"/>
      <sheetName val="BS - AS style December"/>
      <sheetName val="BS-cshflow comparatv"/>
      <sheetName val="cash generated"/>
      <sheetName val="Recon of consol reserves"/>
      <sheetName val="GSKPPL BS-cshflow comparatv"/>
      <sheetName val="Cashflow working 2010"/>
      <sheetName val="FA note"/>
      <sheetName val="RP link sheet"/>
      <sheetName val="Cashflow working"/>
      <sheetName val="Cashflow working 2009"/>
      <sheetName val="BMS -TB"/>
      <sheetName val="Differences"/>
      <sheetName val="Leasehold Land"/>
      <sheetName val="Freehold building"/>
      <sheetName val="Buildings on Leasehold Land"/>
      <sheetName val="Plant and machinery Services"/>
      <sheetName val="Plant and machinery Prod"/>
      <sheetName val="Computers"/>
      <sheetName val="IT Equipments"/>
      <sheetName val="Furniture and fixture"/>
      <sheetName val="Complete FAR"/>
      <sheetName val="Additions for the Year Final"/>
      <sheetName val="Addition sep'08"/>
      <sheetName val="Disposals for the year Final"/>
      <sheetName val="Deletions sep'08"/>
      <sheetName val=" Plant and Machinery"/>
      <sheetName val="office equipment details"/>
      <sheetName val="OE(Computer and IT Eqp)"/>
      <sheetName val="Investigation of P n M"/>
      <sheetName val="FAR ALL SEP'08"/>
      <sheetName val="FAR 31 dec 07"/>
      <sheetName val="Minutes"/>
      <sheetName val="DATA"/>
      <sheetName val="PANEL"/>
      <sheetName val="DATA (old)"/>
      <sheetName val="SALES ANALYSIS"/>
      <sheetName val="KEY DATA"/>
      <sheetName val="PROFIT &amp; LOSS WORKING"/>
      <sheetName val="BS FOR PRINT"/>
      <sheetName val="P&amp;L FOR PRINT"/>
      <sheetName val="CHANGE IN EQUITY"/>
      <sheetName val="NOTES TO THE ACCOUNTS"/>
      <sheetName val="FIXED ASSETS"/>
      <sheetName val="CASH GEN"/>
      <sheetName val="Sheet9"/>
      <sheetName val="RECONCILIATION"/>
      <sheetName val="DIVIDEND"/>
      <sheetName val="COST OF SALES"/>
      <sheetName val="NOTES TO THE ACCOUNT-1"/>
      <sheetName val="PROFIT AND LOSS"/>
      <sheetName val="NOTES TO THE ACCOUNTS-2"/>
      <sheetName val="COA"/>
      <sheetName val="Template"/>
      <sheetName val="875"/>
      <sheetName val="810"/>
      <sheetName val="808"/>
      <sheetName val="804"/>
      <sheetName val="803"/>
      <sheetName val="802"/>
      <sheetName val="801"/>
      <sheetName val="593"/>
      <sheetName val="592"/>
      <sheetName val="591"/>
      <sheetName val="585"/>
      <sheetName val="583"/>
      <sheetName val="582"/>
      <sheetName val="581"/>
      <sheetName val="580"/>
      <sheetName val="575"/>
      <sheetName val="574"/>
      <sheetName val="572"/>
      <sheetName val="571"/>
      <sheetName val="561"/>
      <sheetName val="543"/>
      <sheetName val="542"/>
      <sheetName val="541"/>
      <sheetName val="536"/>
      <sheetName val="535"/>
      <sheetName val="527"/>
      <sheetName val="525"/>
      <sheetName val="524"/>
      <sheetName val="523"/>
      <sheetName val="522"/>
      <sheetName val="521"/>
      <sheetName val="520"/>
      <sheetName val="514"/>
      <sheetName val="513"/>
      <sheetName val="CC Summary"/>
      <sheetName val="NatAcct Summary"/>
      <sheetName val="System Security Message"/>
      <sheetName val="Interface"/>
      <sheetName val="CC Exp Summary"/>
      <sheetName val="2002Bgt"/>
      <sheetName val="2002RevEst"/>
      <sheetName val="2003Bgt"/>
      <sheetName val="2004Bgt"/>
      <sheetName val="SOCI"/>
      <sheetName val="Indrirect Cashflow - will go"/>
      <sheetName val="Note 1- 2.17"/>
      <sheetName val="Note 3 -4.1"/>
      <sheetName val="Note 5 - 5.9"/>
      <sheetName val="Note 6- 7.1"/>
      <sheetName val="Note 8 - 10"/>
      <sheetName val="Alternate sales."/>
      <sheetName val="Note 12.4 - 14"/>
      <sheetName val="Note 21.1 to 28.1"/>
      <sheetName val="Note 29"/>
      <sheetName val="Note 31-32"/>
      <sheetName val="Notes 32-35END"/>
      <sheetName val="Gratuity shot"/>
      <sheetName val="IFRS-8 Segment - link sheets"/>
      <sheetName val="Goodwill"/>
      <sheetName val="share GSK"/>
      <sheetName val="BS-cflow comp AS style - June S"/>
      <sheetName val="Fixed assets note shot"/>
      <sheetName val="CF Working BMS SLP"/>
      <sheetName val="Stiefel"/>
      <sheetName val="BMS 11 months"/>
      <sheetName val="WPPF-WWF calc"/>
      <sheetName val="long term loans shot"/>
      <sheetName val="note 30 shot"/>
      <sheetName val="cwip NOTE SHOT"/>
      <sheetName val="direct-Cashflow"/>
      <sheetName val="Master"/>
      <sheetName val="IOP"/>
      <sheetName val="Selection"/>
      <sheetName val="Split"/>
      <sheetName val="Verification"/>
      <sheetName val="Policy"/>
      <sheetName val="FA "/>
      <sheetName val="FA (2)"/>
      <sheetName val="4-20"/>
      <sheetName val="Seprator"/>
      <sheetName val="TRIAL"/>
      <sheetName val="Liab Nts"/>
      <sheetName val="Asts Nts"/>
      <sheetName val="FAsts"/>
      <sheetName val="exp"/>
      <sheetName val="COS"/>
      <sheetName val="SELLING"/>
      <sheetName val="SALES (2)"/>
      <sheetName val="Prod_Spind (2)"/>
      <sheetName val="F_G_VALUATION _TFO"/>
      <sheetName val="F_G_VALUATION SINGLE YARN"/>
      <sheetName val="COST WORKING"/>
      <sheetName val="Prod_Spind"/>
      <sheetName val="Work in Process_T_1"/>
      <sheetName val="Work in Process_T_2"/>
      <sheetName val="Work in Process TFO"/>
      <sheetName val="Waste T-1"/>
      <sheetName val="Waste T-2"/>
      <sheetName val="Add_ Comb Conv_ Cost"/>
      <sheetName val="Finished Purchased"/>
      <sheetName val="TFO Stand Cost"/>
      <sheetName val="QTY NEW FINAL"/>
      <sheetName val="Doubling Production"/>
      <sheetName val="F_GOODS T_1 "/>
      <sheetName val="F_GOODS T_1  ACALA"/>
      <sheetName val="F_G T_2"/>
      <sheetName val="F_G T_2 Imp pima"/>
      <sheetName val="F_G T_2 MEMPHSES_STAPLE"/>
      <sheetName val="F_G T_2 ANDY"/>
      <sheetName val="F_G T_2 SHANKER"/>
      <sheetName val="F_G TFO"/>
      <sheetName val="AVG_PROD M15 (2)"/>
      <sheetName val="WIP_SUMMERY_"/>
      <sheetName val="QTY NEW FINAL "/>
      <sheetName val="IMRAN"/>
      <sheetName val="AVG_PROD M15"/>
      <sheetName val="F_GOODS T_1  SHANKER"/>
      <sheetName val="W_I_P T_"/>
      <sheetName val="W_I_P _T_2_ NOT"/>
      <sheetName val="WIP TFO"/>
      <sheetName val="W_I_P _T_2_memphis"/>
      <sheetName val="W_I_P STAPLE"/>
      <sheetName val="W_I_P AUST_ ANDY NOT"/>
      <sheetName val="W_I_P MCU"/>
      <sheetName val="W_I_P PIMA"/>
      <sheetName val="W_I_P SHANKER 6"/>
      <sheetName val="Waste Local"/>
      <sheetName val="WASTE imp"/>
      <sheetName val="TFO DEP"/>
      <sheetName val="TFO Stand"/>
      <sheetName val="Add_ Comb Conv_spindle cost_"/>
      <sheetName val="ADD_COMB COTT _T_1_"/>
      <sheetName val="ADD_COMB COTT _T_2_ "/>
      <sheetName val="ADD_COMB COTT PIMA"/>
      <sheetName val="ADD_COMB COTT ANDY NOT"/>
      <sheetName val="ADD_COMB COTT USA"/>
      <sheetName val="ADD_COMB COTT SHANKER NOT"/>
      <sheetName val="waste _ production "/>
      <sheetName val="Com_per_lb"/>
      <sheetName val="COST WORKING_2"/>
      <sheetName val="F_G _Fiber_VALUATION _6"/>
      <sheetName val="Prod_Spind_1"/>
      <sheetName val="W_I_P_ VAL M_5"/>
      <sheetName val="W_I_P_ VAL M_4"/>
      <sheetName val="WASTE_3"/>
      <sheetName val="WIP(SUMMERY)"/>
      <sheetName val="COUNT WISE"/>
      <sheetName val="W_I_P T_1"/>
      <sheetName val="W_I_P STAPLE_MEMPHSES_USA"/>
      <sheetName val="W_I_P SHANKER NOT"/>
      <sheetName val="Normal Tax Final New"/>
      <sheetName val="Def Tax Final"/>
      <sheetName val="Lease Rental"/>
      <sheetName val="Tax Final"/>
      <sheetName val="Cost REV Final"/>
      <sheetName val="Dep on Addition"/>
      <sheetName val="Disposal"/>
      <sheetName val="000"/>
      <sheetName val="00000"/>
      <sheetName val="10000"/>
      <sheetName val="20000"/>
      <sheetName val="30000"/>
      <sheetName val="40000"/>
      <sheetName val="50000"/>
      <sheetName val="60000"/>
      <sheetName val="70000"/>
      <sheetName val="80000"/>
      <sheetName val="90000"/>
      <sheetName val="P &amp; L"/>
      <sheetName val="Notes 1 to 14 &amp; 16 to 35"/>
      <sheetName val="Note 14.1 (2009)"/>
      <sheetName val="Note 14.1B (2008)"/>
      <sheetName val="Note 14.3 "/>
      <sheetName val="Note 14.4-15"/>
      <sheetName val=" Notes 36 to 38"/>
      <sheetName val="Note 36.4.3"/>
      <sheetName val="Cash Flow - Working"/>
      <sheetName val="Cash Flow Working june"/>
      <sheetName val="AnnexI"/>
      <sheetName val="NewEnt"/>
      <sheetName val="BSWOBU"/>
      <sheetName val="PLWOBU"/>
      <sheetName val="BS(F)"/>
      <sheetName val="SOCIE"/>
      <sheetName val="New Notes"/>
      <sheetName val="BS(P)"/>
      <sheetName val="currency wise"/>
      <sheetName val="curr wise"/>
      <sheetName val="inv b-up"/>
      <sheetName val="checks"/>
      <sheetName val="Annex I"/>
      <sheetName val="0000"/>
      <sheetName val="1000"/>
      <sheetName val="Info"/>
      <sheetName val="Manual"/>
      <sheetName val="Main"/>
      <sheetName val="Cons "/>
      <sheetName val="Sub-Notes"/>
      <sheetName val="Notes (2)"/>
      <sheetName val="BSP&amp;LCF"/>
      <sheetName val="Final-Notes (2)"/>
      <sheetName val="Credit Card"/>
      <sheetName val="Other Op income"/>
      <sheetName val="Admin exp"/>
      <sheetName val="Commission income"/>
      <sheetName val="BSP&amp;LCF (2)"/>
      <sheetName val="acounting policies"/>
      <sheetName val="notes 6 to 7.1"/>
      <sheetName val="notes 8 to 8.4 "/>
      <sheetName val="notes 8.5 to 9.1"/>
      <sheetName val="notes 9.2 to 9.2.2"/>
      <sheetName val="notes 9.3 to 9.5"/>
      <sheetName val="notes 9.6 to 9.6.2"/>
      <sheetName val="notes 9.7 to 10.2"/>
      <sheetName val="notes 10.3 to 10.6"/>
      <sheetName val="notes 10.7 to 12.1"/>
      <sheetName val="notes 12.2 to 12.3"/>
      <sheetName val="notes 13 to 16"/>
      <sheetName val="notes 17 to 19"/>
      <sheetName val="notes 20 to 22"/>
      <sheetName val="notes 23 to 36.4"/>
      <sheetName val="notes 37 to 39.2"/>
      <sheetName val="notes 40 to 42.4"/>
      <sheetName val="notes 42.5 to 43.2"/>
      <sheetName val="notes 44 to 47.3"/>
      <sheetName val="PnL"/>
      <sheetName val="CompIncom"/>
      <sheetName val="RvsdEquity"/>
      <sheetName val="CF_Workg"/>
      <sheetName val="1-4"/>
      <sheetName val="5-5.16"/>
      <sheetName val="Cash_Bank_L2FI"/>
      <sheetName val="Invsmt"/>
      <sheetName val="InvSegmt"/>
      <sheetName val="AssocBrkup"/>
      <sheetName val="DimInvstmt"/>
      <sheetName val="Advcs"/>
      <sheetName val="Ikram"/>
      <sheetName val="FixAst"/>
      <sheetName val="FixAst08"/>
      <sheetName val="IntangDispsl"/>
      <sheetName val="DfTx_OA"/>
      <sheetName val="Bills_Borrwgs"/>
      <sheetName val="Dpsits"/>
      <sheetName val="Liab"/>
      <sheetName val="SurpRev"/>
      <sheetName val="ContgComit"/>
      <sheetName val="Derivtv"/>
      <sheetName val="Incm_IntExp"/>
      <sheetName val="AdmnCashTaxEPS"/>
      <sheetName val="PF_MP"/>
      <sheetName val="BF_GP"/>
      <sheetName val="MgtFee_FV"/>
      <sheetName val="BizActvs"/>
      <sheetName val="Eliminate"/>
      <sheetName val="Eiminate2"/>
      <sheetName val="RltdPrty"/>
      <sheetName val="40"/>
      <sheetName val="40 (new)"/>
      <sheetName val="Tiers_CAR"/>
      <sheetName val="Basel disclosure final"/>
      <sheetName val="Sectrs1"/>
      <sheetName val="Sectrs2"/>
      <sheetName val="FERisk"/>
      <sheetName val="IRS09"/>
      <sheetName val="IRS08"/>
      <sheetName val="Mat09"/>
      <sheetName val="Mat08 "/>
      <sheetName val="Islamic"/>
      <sheetName val="LastPg"/>
      <sheetName val="TaxProv"/>
      <sheetName val="DefrdTax"/>
      <sheetName val="TaxDepre"/>
      <sheetName val="WDV_Deletions"/>
      <sheetName val="Customer Template"/>
      <sheetName val="Page 3 -  Financial Summary"/>
      <sheetName val="Day 1 - Phase 1 (DX only)"/>
      <sheetName val="Day 1 - Phase 2 (8 x 10G WT)"/>
      <sheetName val="Day 1 - Phase 2 (8 x 10G no WT)"/>
      <sheetName val="Day 5 - 105 x 10G WT"/>
      <sheetName val="Day 5 - 105 x 10G no WT"/>
      <sheetName val="Pricing"/>
      <sheetName val="Preside RTU"/>
      <sheetName val="C3600_Int"/>
      <sheetName val="J6000_Int"/>
      <sheetName val="EC-1"/>
      <sheetName val="OM4200"/>
      <sheetName val="OPTera LH"/>
      <sheetName val="OPTera LH R3"/>
      <sheetName val="OPTera Connect DX"/>
      <sheetName val="HDX"/>
      <sheetName val="Help, Robin !"/>
      <sheetName val="Index"/>
      <sheetName val="Select"/>
      <sheetName val="Parameters"/>
      <sheetName val="Training"/>
      <sheetName val="Duration"/>
      <sheetName val="Op. &amp; Support"/>
      <sheetName val="Conso Serv"/>
      <sheetName val="Conso OEM"/>
      <sheetName val="SPS outputs"/>
      <sheetName val="NW View"/>
      <sheetName val="Resp"/>
      <sheetName val="BSS inputs"/>
      <sheetName val="NSS inputs"/>
      <sheetName val="GPRS inputs"/>
      <sheetName val="Services GPRS DB"/>
      <sheetName val="GPRS calc"/>
      <sheetName val="MENUS"/>
      <sheetName val="Copy"/>
      <sheetName val="SQA"/>
      <sheetName val="Total US$"/>
      <sheetName val="2001 US$ Q2"/>
      <sheetName val="2001 US$"/>
      <sheetName val="2002 US$"/>
      <sheetName val="2003 US$"/>
      <sheetName val="Prcg summ"/>
      <sheetName val="Tech_Supp"/>
      <sheetName val="O&amp;M"/>
      <sheetName val="R&amp;R"/>
      <sheetName val="Total A$"/>
      <sheetName val="2001 A$ Q2"/>
      <sheetName val="2001 A$"/>
      <sheetName val="2002 A$"/>
      <sheetName val="2003 A$"/>
      <sheetName val="DSO Calculator"/>
      <sheetName val="Preside-optional"/>
      <sheetName val="EC-1 &amp; LCT"/>
      <sheetName val="SDH"/>
      <sheetName val="SDH Spares"/>
      <sheetName val="Edit(01)"/>
      <sheetName val="Summary(01)"/>
      <sheetName val="Features"/>
      <sheetName val="TNC Report"/>
      <sheetName val="TNC Report Housekeeping"/>
      <sheetName val="OncePerNetwork"/>
      <sheetName val="RTU"/>
      <sheetName val="Licences"/>
      <sheetName val="Features_Reminder"/>
      <sheetName val="Product Selection"/>
      <sheetName val="Item Selection"/>
      <sheetName val="New Item"/>
      <sheetName val="Welcome"/>
      <sheetName val="Delete_Row"/>
      <sheetName val="instructions_1"/>
      <sheetName val="Summary_Created"/>
      <sheetName val="Import_Types"/>
      <sheetName val="Sites"/>
      <sheetName val="Make_Summary"/>
      <sheetName val="instructions_2"/>
      <sheetName val="getting started"/>
      <sheetName val="history"/>
      <sheetName val="WG Cap"/>
      <sheetName val="Profile"/>
      <sheetName val="RNC Input"/>
      <sheetName val="New Profile"/>
      <sheetName val="Inputs"/>
      <sheetName val="WGMM capa"/>
      <sheetName val="WG"/>
      <sheetName val="MANUAL_UMGW"/>
      <sheetName val="Manual_USGSN"/>
      <sheetName val="MSC"/>
      <sheetName val="Call Server R4"/>
      <sheetName val="HLR"/>
      <sheetName val="IWF"/>
      <sheetName val="SIG"/>
      <sheetName val="GGSN"/>
      <sheetName val="MGW R4"/>
      <sheetName val="BG"/>
      <sheetName val="UAS"/>
      <sheetName val="SS7"/>
      <sheetName val="Summary for net desc"/>
      <sheetName val="Summary R99"/>
      <sheetName val="OverallBoM"/>
      <sheetName val="PP8600 and PP15K"/>
      <sheetName val="SS7 Summary"/>
      <sheetName val="E1&amp;STM1 Trunks"/>
      <sheetName val="UMTS traffic &amp; Sig-User defined"/>
      <sheetName val="Utilisation_CPU"/>
      <sheetName val="WG card capacity"/>
      <sheetName val="NSS17"/>
      <sheetName val="NSS16"/>
      <sheetName val="TCC_Profile"/>
      <sheetName val="RNC"/>
      <sheetName val="Market Model"/>
      <sheetName val="SGSN Models"/>
      <sheetName val="mlc"/>
      <sheetName val="HLR_SS7 Links"/>
      <sheetName val="STP_North"/>
      <sheetName val="Number Planning"/>
      <sheetName val="ATM Core"/>
      <sheetName val="General Inputs"/>
      <sheetName val="BTS"/>
      <sheetName val="Other HW"/>
      <sheetName val="Software"/>
      <sheetName val="OEM"/>
      <sheetName val="Breakdown"/>
      <sheetName val="Outputs for POps"/>
      <sheetName val="Outputs for SPS"/>
      <sheetName val="Network View"/>
      <sheetName val="Variables"/>
      <sheetName val="Macros"/>
      <sheetName val="Starter Package Summary"/>
      <sheetName val="WIN Summary"/>
      <sheetName val="Vol_Dis_Analysis"/>
      <sheetName val="Prod.Dis"/>
      <sheetName val="WIN Fin Sum"/>
      <sheetName val="NNSS Costs &amp; Price"/>
      <sheetName val="Total 2003-05"/>
      <sheetName val="Total (SP only)"/>
      <sheetName val="Total 2003"/>
      <sheetName val="S-M 03 2H (SP)"/>
      <sheetName val="Lab 03 2H "/>
      <sheetName val="Total 2004"/>
      <sheetName val="S-M 04 1H"/>
      <sheetName val="S-M 04 2H"/>
      <sheetName val="A-M 04 1H (SP)"/>
      <sheetName val="A-M 04 2H"/>
      <sheetName val="S-B 04 1H"/>
      <sheetName val="S-B 04 2H (SP)"/>
      <sheetName val="Vol.Dis 2004"/>
      <sheetName val="Vol.Dis 2005"/>
      <sheetName val="Total 2005"/>
      <sheetName val="S-M 05 1H"/>
      <sheetName val="S-M 05 2H"/>
      <sheetName val="A-M 05 1H"/>
      <sheetName val="A-M 05 2H"/>
      <sheetName val="S-B 05 1H"/>
      <sheetName val="S-B 05 2H"/>
      <sheetName val="P-A 05 1H (SP)"/>
      <sheetName val="P-A 05 2H"/>
      <sheetName val="2006"/>
      <sheetName val="2007"/>
      <sheetName val="Application RTUs_NM"/>
      <sheetName val="Customer Quote_NM"/>
      <sheetName val="Preside line&amp;Termin"/>
      <sheetName val="Customer Price"/>
      <sheetName val="DTC"/>
      <sheetName val="DTCi"/>
      <sheetName val="SMA"/>
      <sheetName val="ISM"/>
      <sheetName val="PDC"/>
      <sheetName val="Query Results ALL"/>
      <sheetName val="Config Tool"/>
      <sheetName val="Report"/>
      <sheetName val="Sliding Report"/>
      <sheetName val="Special Sliding Report"/>
      <sheetName val="Read Me"/>
      <sheetName val="Component Pricing, Costs"/>
      <sheetName val="Component Groups"/>
      <sheetName val="Pricing Knobs"/>
      <sheetName val="Revenue analytics"/>
      <sheetName val="CLUBBING"/>
      <sheetName val="CHITRAL"/>
      <sheetName val="MAKRAN"/>
      <sheetName val="HYDERABAD"/>
      <sheetName val="KAGHAN"/>
      <sheetName val="SIBI"/>
      <sheetName val="multan (2)"/>
      <sheetName val="XX"/>
      <sheetName val="Cal Gratuity etc"/>
      <sheetName val="C Account"/>
      <sheetName val="Investment-listed"/>
      <sheetName val="%age"/>
      <sheetName val="Taxation"/>
      <sheetName val="PNSC ACCOUNT"/>
      <sheetName val="Presumptive"/>
      <sheetName val="B"/>
      <sheetName val="Op exps"/>
      <sheetName val="Assets Liab"/>
      <sheetName val="Gratuity"/>
      <sheetName val="Consolidations"/>
      <sheetName val="Ser Fee"/>
      <sheetName val="PCSS"/>
      <sheetName val="Quetta"/>
      <sheetName val="Karachi"/>
      <sheetName val="Lahore"/>
      <sheetName val="Johar"/>
      <sheetName val="Lalazar"/>
      <sheetName val="Swat"/>
      <sheetName val="Shalamar"/>
      <sheetName val="Sargodha"/>
      <sheetName val="Multan"/>
      <sheetName val="Malakand"/>
      <sheetName val="Khairpur"/>
      <sheetName val="Islamabad"/>
      <sheetName val="Bolan"/>
      <sheetName val="title"/>
      <sheetName val="table"/>
      <sheetName val="Grouping"/>
      <sheetName val="Income Stat"/>
      <sheetName val="Income Stat (2)"/>
      <sheetName val="Bal Sheet (2)"/>
      <sheetName val="Bal Sheet"/>
      <sheetName val="lease&gt;5M"/>
      <sheetName val="lease analysis"/>
      <sheetName val="sector"/>
      <sheetName val="COIs"/>
      <sheetName val="askar rpt"/>
      <sheetName val="Overdue Corp"/>
      <sheetName val="Rescheduled"/>
      <sheetName val="COURT"/>
      <sheetName val="overdue"/>
      <sheetName val="Hertz"/>
      <sheetName val="Askar Aging"/>
      <sheetName val="o-d askar"/>
      <sheetName val="askar ov due"/>
      <sheetName val="askar rpt (2)"/>
      <sheetName val="Balance Sheet (2)"/>
      <sheetName val="P &amp; L (A vs B)"/>
      <sheetName val="EQTY"/>
      <sheetName val="4"/>
      <sheetName val="4.1-10.2"/>
      <sheetName val="11-21"/>
      <sheetName val="Sorted TB"/>
      <sheetName val="Adj - sibi"/>
      <sheetName val="Sorted TB Filtered"/>
      <sheetName val="sensitivity"/>
      <sheetName val="ratio"/>
      <sheetName val="1-2"/>
      <sheetName val="3"/>
      <sheetName val="4.1-9"/>
      <sheetName val="10-12"/>
      <sheetName val="12-14.2"/>
      <sheetName val="15-17.1"/>
      <sheetName val="17.2-18"/>
      <sheetName val="19.3-22"/>
      <sheetName val="Wrkng"/>
      <sheetName val="1-3 FRSH dont use"/>
      <sheetName val="Cash flow elimination"/>
      <sheetName val="w3"/>
      <sheetName val="w4"/>
      <sheetName val="w5"/>
      <sheetName val="w6"/>
      <sheetName val="WORKDONE"/>
      <sheetName val="RM-imported"/>
      <sheetName val="RM-Local"/>
      <sheetName val="FG"/>
      <sheetName val="PM-imported"/>
      <sheetName val="PM-local"/>
      <sheetName val="Basis of valuation"/>
      <sheetName val="Verification-inventory"/>
      <sheetName val="WIP"/>
      <sheetName val="WIP valuation"/>
      <sheetName val="Goods in transit"/>
      <sheetName val="Returnable and Quarantine"/>
      <sheetName val="Macter-stocks"/>
      <sheetName val="Spencer-stocks"/>
      <sheetName val="Brookes-stocks"/>
      <sheetName val="Net realisable Value"/>
      <sheetName val="Variance"/>
      <sheetName val="SLOW MOVING PROVISION"/>
      <sheetName val="OBSERVATION"/>
      <sheetName val="Testing"/>
      <sheetName val="Legal &amp; Professional"/>
      <sheetName val="VC-AR"/>
      <sheetName val="ls"/>
      <sheetName val="Review notes"/>
      <sheetName val="Description"/>
      <sheetName val="VC"/>
      <sheetName val="VC-1"/>
      <sheetName val="VC-1.1"/>
      <sheetName val="VC-2"/>
      <sheetName val="VC-2.1.1"/>
      <sheetName val="VC-3"/>
      <sheetName val="VC-5"/>
      <sheetName val="Vc-6"/>
      <sheetName val="Vc-6.1"/>
      <sheetName val="PWC vouching"/>
      <sheetName val="Repairs &amp; Maintenace"/>
      <sheetName val="Analytics-Ashore"/>
      <sheetName val="salaries ly"/>
      <sheetName val="Repair&amp; Maintenance"/>
      <sheetName val="Medical"/>
      <sheetName val="Security"/>
      <sheetName val="Light,power,Water"/>
      <sheetName val="Vehicel Running expense"/>
      <sheetName val="Sundries"/>
      <sheetName val="V-Q.1"/>
      <sheetName val="V-Q.2"/>
      <sheetName val="V-Q.3"/>
      <sheetName val="Confirmation sample"/>
      <sheetName val="Confirmations"/>
      <sheetName val="Reconciliation Statements"/>
      <sheetName val="Balance in hand"/>
      <sheetName val="Fund transfer"/>
      <sheetName val="Recon summary"/>
      <sheetName val="Recon items summary"/>
      <sheetName val="1"/>
      <sheetName val="2"/>
      <sheetName val="5"/>
      <sheetName val="6"/>
      <sheetName val="7"/>
      <sheetName val="8"/>
      <sheetName val="9"/>
      <sheetName val="10"/>
      <sheetName val="11"/>
      <sheetName val="12"/>
      <sheetName val="TOP-SHT"/>
      <sheetName val="Sheet8"/>
      <sheetName val="Sheet10"/>
      <sheetName val="Def tax"/>
      <sheetName val="disc def"/>
      <sheetName val="reconc."/>
      <sheetName val="recon 2004"/>
      <sheetName val="K topsheet"/>
      <sheetName val="summ of tax payments"/>
      <sheetName val="bank profits"/>
      <sheetName val="imports raw material"/>
      <sheetName val="30-06-06"/>
      <sheetName val="COMMISION"/>
      <sheetName val="CASHWITHDRAWS"/>
      <sheetName val="EXPORT"/>
      <sheetName val="TELEPHON (2)"/>
      <sheetName val="ON SALES-SERVICES"/>
      <sheetName val="electrictiy"/>
      <sheetName val="ADV-VEHICLE (2)"/>
      <sheetName val="Raw Material-Analytics"/>
      <sheetName val="Raw Material Consumed"/>
      <sheetName val="Raw Material Prices Trend"/>
      <sheetName val="Stores and Spares Consumed"/>
      <sheetName val="Reasons for Variation"/>
      <sheetName val="Disclosure"/>
      <sheetName val="Breakup"/>
      <sheetName val="Related Parties Dis. Ver."/>
      <sheetName val="Write-off"/>
      <sheetName val="Aging"/>
      <sheetName val="Provision Based on Aging"/>
      <sheetName val="Distributor Schedule"/>
      <sheetName val="Provision"/>
      <sheetName val="Subsequent Clearance"/>
      <sheetName val="Substantive Analytics"/>
      <sheetName val="Confirmation - Control Sheet"/>
      <sheetName val="Confirmation - Detail"/>
      <sheetName val="Reconciliation &amp; Bridging - CW"/>
      <sheetName val="Accept Reject-2"/>
      <sheetName val="CWIPD Pack Exp"/>
      <sheetName val="CWIPD Off Ren"/>
      <sheetName val="CWIPD Sundar"/>
      <sheetName val="CWIPD Bldg Ex"/>
      <sheetName val="CWIPD Pak Sea Mac"/>
      <sheetName val="CWIP Plant"/>
      <sheetName val="CWIP New Packing"/>
      <sheetName val="CWIP New Hasia"/>
      <sheetName val="CWIP Convor Belt"/>
      <sheetName val="CWIP Boiler"/>
      <sheetName val="CWIP Bucket Conveyor"/>
      <sheetName val="CWIP Screw Feeder"/>
      <sheetName val="CWIP Mach Feed Automation"/>
      <sheetName val="CWIP Post Pallet Racks"/>
      <sheetName val="CWIP FGs Liquid Max"/>
      <sheetName val="CWIP Norden Tubes"/>
      <sheetName val="CWIP Colg Dental Van"/>
      <sheetName val="CWIP Comp Sware"/>
      <sheetName val="CWIP Plant Ext2"/>
      <sheetName val="Adjusted Top sheet"/>
      <sheetName val="Adjustment Sheet"/>
      <sheetName val="Adjusting entries"/>
      <sheetName val="Cash"/>
      <sheetName val="Translation of For Curr AC"/>
      <sheetName val="Circularisation Summary"/>
      <sheetName val="Bank Reconciliation Summary"/>
      <sheetName val="Faysal Bank"/>
      <sheetName val="Meezan OD"/>
      <sheetName val="Meezan Munafa"/>
      <sheetName val="Barclays"/>
      <sheetName val="HBL OD"/>
      <sheetName val="Allied"/>
      <sheetName val="Citibank"/>
      <sheetName val="Standard Chartered OD"/>
      <sheetName val="Standard Chartered"/>
      <sheetName val="T.B"/>
      <sheetName val="LC STATUS"/>
      <sheetName val="Lc's Working"/>
      <sheetName val="TOLL MFG"/>
      <sheetName val="PROD BLEND"/>
      <sheetName val="ASSUMPTIONS"/>
      <sheetName val="G SALES REG"/>
      <sheetName val="TO REG"/>
      <sheetName val="SALES DIST"/>
      <sheetName val="SALES TARGETS"/>
      <sheetName val="QTY-SCH"/>
      <sheetName val="INVENTORY"/>
      <sheetName val="OIL UNPACKED COST"/>
      <sheetName val="MEGA-LOWER"/>
      <sheetName val="COMB REPORT"/>
      <sheetName val="OIL"/>
      <sheetName val="SHO"/>
      <sheetName val="CORN"/>
      <sheetName val="FRY'O"/>
      <sheetName val="BANASPATI"/>
      <sheetName val="MARGERINE"/>
      <sheetName val="COMB CONSUMED"/>
      <sheetName val="GHEE CONSUMED"/>
      <sheetName val="OIL CONSUMED"/>
      <sheetName val="CORN CONSUMED"/>
      <sheetName val="FRY'O CONSUMED"/>
      <sheetName val="MARG CONSUMED"/>
      <sheetName val="Gross Sales"/>
      <sheetName val="CHEMICALS"/>
      <sheetName val="Stores Consumable"/>
      <sheetName val="Road Freight"/>
      <sheetName val="Trade Promotion "/>
      <sheetName val="Handling Charge"/>
      <sheetName val="Damages"/>
      <sheetName val="Labour Cost"/>
      <sheetName val="Staff Cost"/>
      <sheetName val="Depreciation"/>
      <sheetName val="Maintenance"/>
      <sheetName val="Filling Cost"/>
      <sheetName val="Fixed FOH"/>
      <sheetName val="Financial Cost"/>
      <sheetName val="Packing Material"/>
      <sheetName val="Fixed Selling Exp"/>
      <sheetName val="Corporate"/>
      <sheetName val="Fixed Adm Exp"/>
      <sheetName val="Advertisement"/>
      <sheetName val="Elec &amp; Gas"/>
      <sheetName val="Freight Cost"/>
      <sheetName val="Total FOH"/>
      <sheetName val="W &amp; M"/>
      <sheetName val="GST"/>
      <sheetName val="G SALES CP"/>
      <sheetName val="TO CP"/>
      <sheetName val="PRODUCT RANGE"/>
      <sheetName val="TOC"/>
      <sheetName val="OH Reconciliation"/>
      <sheetName val="M&amp;T Comp"/>
      <sheetName val="EX - SUMMARY"/>
      <sheetName val="Database"/>
      <sheetName val="Analysis"/>
      <sheetName val="Operational Cost"/>
      <sheetName val="Project Cost"/>
      <sheetName val="Loan"/>
      <sheetName val="Tax WDV"/>
      <sheetName val="Tax Working"/>
      <sheetName val="Revenue"/>
      <sheetName val="Grains Analysis"/>
      <sheetName val="Jetty Activity Analysis"/>
      <sheetName val="Handling Analysis"/>
      <sheetName val="Man Power"/>
      <sheetName val="Currency Analysis"/>
      <sheetName val="Petrol allowance"/>
      <sheetName val="Statistics of work done"/>
      <sheetName val=" Export Cigarette  Verification"/>
      <sheetName val="Export Tobacco Verification"/>
      <sheetName val="Export Expenses"/>
      <sheetName val="Ocean Freight-Exports"/>
      <sheetName val="Truck Freight-Exports"/>
      <sheetName val="Clearing &amp; Forwarding-Exports"/>
      <sheetName val="Analytical Jul to Dec 2007"/>
      <sheetName val="Quantity &amp; Rate Variances"/>
      <sheetName val="Month wise Sales comparison"/>
      <sheetName val="Six Months Brandwise Comparison"/>
      <sheetName val="Monthly Brandwise Comparison"/>
      <sheetName val="Trade Margin"/>
      <sheetName val="Rates"/>
      <sheetName val="Sales Tax Calculation"/>
      <sheetName val="Sales Tax on Cigarettes"/>
      <sheetName val="Month &amp; Brandwise 2006"/>
      <sheetName val="Sales compiled Depot 2007"/>
      <sheetName val="Sales compiled Depot 2006"/>
      <sheetName val="Sales Sorted by depot 2007"/>
      <sheetName val="Sales Sorted by depot 2006"/>
      <sheetName val="PBC - Sales by depot 2007"/>
      <sheetName val="PBC - Sales by depot 2006"/>
      <sheetName val="PBC - Sales by brand &amp; month 07"/>
      <sheetName val="PBC - Sales by brand &amp; month 06"/>
      <sheetName val="PBC - Export"/>
      <sheetName val="Related Party Sales"/>
      <sheetName val="Sales Tax Tobacco"/>
      <sheetName val="PBC - Tobacco Sale Local"/>
      <sheetName val="Sales Analysis Depot Wise"/>
      <sheetName val="ratio-new1"/>
      <sheetName val="Ratios1"/>
      <sheetName val="cons-BS"/>
      <sheetName val="Cons-PL"/>
      <sheetName val="Cons-CF"/>
      <sheetName val="Cons-EQ"/>
      <sheetName val="Curr TB-2"/>
      <sheetName val="Curr Expsum"/>
      <sheetName val="COGS"/>
      <sheetName val="B Sheet"/>
      <sheetName val="Equity "/>
      <sheetName val="Notes1-8"/>
      <sheetName val="Notes 9-11"/>
      <sheetName val="Notes 12-15"/>
      <sheetName val="CF (2)"/>
      <sheetName val="SOX Compliance"/>
      <sheetName val="MENU"/>
      <sheetName val="Validation"/>
      <sheetName val="Data Input"/>
      <sheetName val="ICB"/>
      <sheetName val="Acquisitions (GA3B)"/>
      <sheetName val="Disposals (GA3C)"/>
      <sheetName val="Assets Held for Sale (GA3D)"/>
      <sheetName val="Schedule J2"/>
      <sheetName val="Schedule L1"/>
      <sheetName val="Schedule P1"/>
      <sheetName val="Schedule P2"/>
      <sheetName val="Schedule Q2"/>
      <sheetName val="Schedule Q3"/>
      <sheetName val="Schedule Q5"/>
      <sheetName val="Reference1"/>
      <sheetName val="Reference2"/>
      <sheetName val="Extract-ICB"/>
      <sheetName val="Extract-G2M"/>
      <sheetName val="Reference3"/>
      <sheetName val="Dialog1"/>
      <sheetName val="Dialog2"/>
      <sheetName val="Module1"/>
      <sheetName val="Module3"/>
      <sheetName val="Module4"/>
      <sheetName val="Module2"/>
      <sheetName val="Declarations"/>
      <sheetName val="PNLFinal"/>
      <sheetName val="CFS"/>
      <sheetName val="SCE-new (3)"/>
      <sheetName val="SCE-new (2)"/>
      <sheetName val="SCE-new"/>
      <sheetName val="Notes 1-3"/>
      <sheetName val="Notes 4-13"/>
      <sheetName val="Note 13-14"/>
      <sheetName val="Note 14.1"/>
      <sheetName val="note 14.2 - 16"/>
      <sheetName val="Note 17.1-17.1.8"/>
      <sheetName val="Notes 17.3.1-25"/>
      <sheetName val="Notes 25.1-32"/>
      <sheetName val="Note 33-34.5"/>
      <sheetName val="Note 35-36"/>
      <sheetName val="note 37-38"/>
      <sheetName val="(IFRS-7)-1 T"/>
      <sheetName val="(IFRS-7)-2 T"/>
      <sheetName val="IFRS 7-3 T"/>
      <sheetName val="ifrs7-3 contd"/>
      <sheetName val="ifrs7- contd 1"/>
      <sheetName val="Note 38-40"/>
      <sheetName val="note 40"/>
      <sheetName val="note 40.1 - 42"/>
      <sheetName val="SCE (old)"/>
      <sheetName val="CI"/>
      <sheetName val="Notes-Final"/>
      <sheetName val="dont delete Finan Instr"/>
      <sheetName val="fair value hierarchy"/>
      <sheetName val="Dep -jnaid "/>
      <sheetName val="Amortization "/>
      <sheetName val="lease accounting"/>
      <sheetName val="investment property "/>
      <sheetName val="new work "/>
      <sheetName val="amortization of Loan"/>
      <sheetName val="Investment"/>
      <sheetName val="Disposal "/>
      <sheetName val="D.Rem.Final"/>
      <sheetName val="ROTOCAST PROJECT"/>
      <sheetName val="grouping "/>
      <sheetName val="script wise detail"/>
      <sheetName val="adjustment sheet "/>
      <sheetName val="Notes 4-12"/>
      <sheetName val="Note 13"/>
      <sheetName val="note 13.2 - 15"/>
      <sheetName val="Note 16"/>
      <sheetName val="Notes 16-22"/>
      <sheetName val="Notes 23-32"/>
      <sheetName val="Note 33-33.5"/>
      <sheetName val="Note 34-35"/>
      <sheetName val="Note 36-37"/>
      <sheetName val="PNL main"/>
      <sheetName val="BS Main"/>
      <sheetName val="PNL Final"/>
      <sheetName val="SCE-new-Final"/>
      <sheetName val="Note 14-14.1"/>
      <sheetName val="Note 14.2-14.3"/>
      <sheetName val="note 15- 16"/>
      <sheetName val="Note 17-17.1.9"/>
      <sheetName val="Notes 17.3.1- 26.3"/>
      <sheetName val="Notes 24.2-34"/>
      <sheetName val="Note 35-36.5"/>
      <sheetName val="Note 37-37.1"/>
      <sheetName val="Note 39-41"/>
      <sheetName val="note 42"/>
      <sheetName val="note 42 - 42.1"/>
      <sheetName val="note 43 - 45"/>
      <sheetName val="Note 12-13.1"/>
      <sheetName val="Note 13.2-13.3"/>
      <sheetName val="note 13.4-15"/>
      <sheetName val="Note 16-16.1.8"/>
      <sheetName val="Notes 16.3.1-24.1"/>
      <sheetName val="Notes 24.2-32"/>
      <sheetName val="Note 35-35.1"/>
      <sheetName val="Note 38-39"/>
      <sheetName val="note 40.1 - 43"/>
      <sheetName val="COVER"/>
      <sheetName val="Valuation"/>
      <sheetName val="Scenarios"/>
      <sheetName val="P&amp;D"/>
      <sheetName val="P&amp;R"/>
      <sheetName val="F&amp;P"/>
      <sheetName val="FC-K"/>
      <sheetName val="FC-H"/>
      <sheetName val="FA-K"/>
      <sheetName val="FA-H"/>
      <sheetName val="E&amp;FC"/>
      <sheetName val="CP"/>
      <sheetName val="CM &amp; MP"/>
      <sheetName val="DEBT"/>
      <sheetName val="FC"/>
      <sheetName val="Hbl"/>
      <sheetName val="Pak Kuwait"/>
      <sheetName val="Pak Oman"/>
      <sheetName val="Pak Libya"/>
      <sheetName val="Picic"/>
      <sheetName val="Sapico"/>
      <sheetName val="Bop"/>
      <sheetName val="Nbp"/>
      <sheetName val="TFC New Pre IPO"/>
      <sheetName val="TFC New IPO"/>
      <sheetName val="Project Line-II(1)"/>
      <sheetName val="Project Line-II(2)"/>
      <sheetName val="SIGMA-1"/>
      <sheetName val="SIGMA-2"/>
      <sheetName val="FIRST INTER"/>
      <sheetName val="SAUDI PAK"/>
      <sheetName val="GRAYS LEASING"/>
      <sheetName val="SAPICO.L"/>
      <sheetName val="FHM-1"/>
      <sheetName val="FHM-2"/>
      <sheetName val="FHM-3"/>
      <sheetName val="FHM-4"/>
      <sheetName val="FHM-5"/>
      <sheetName val="FAYSAL-1"/>
      <sheetName val="FAYSAL-2"/>
      <sheetName val="FAYSAL-3"/>
      <sheetName val="FAYSAL-4"/>
      <sheetName val="FAYSAL-5"/>
      <sheetName val="FAYSAL-6"/>
      <sheetName val="FAYSAL-7"/>
      <sheetName val="FAYSAL-1DHCL"/>
      <sheetName val="FAYSAL-2DHCL"/>
      <sheetName val="FAYSAL-3DHCL"/>
      <sheetName val="FAYSAL-4DHCL"/>
      <sheetName val="FHM-1DHCL"/>
      <sheetName val="Sal_Ded"/>
      <sheetName val="PDCC( STAFF ADV)"/>
      <sheetName val="NW PTTY CSH"/>
      <sheetName val="ADVANCE-PDCN"/>
      <sheetName val="STAFF ADVANCE"/>
      <sheetName val="Travel Advance"/>
      <sheetName val="advance to Bernadatte"/>
      <sheetName val="PREPAID RENTS"/>
      <sheetName val="PREPAID-RENTAL"/>
      <sheetName val="3rd party advance"/>
      <sheetName val="STAFF LOAN"/>
      <sheetName val="700082 0002"/>
      <sheetName val="laiq"/>
      <sheetName val="Control"/>
      <sheetName val="4-4.1"/>
      <sheetName val="8-10"/>
      <sheetName val="14.2-21"/>
      <sheetName val="Final TB"/>
      <sheetName val="Profit and Loss "/>
      <sheetName val="Cash flows "/>
      <sheetName val="Note 1-2"/>
      <sheetName val="Note 3-21"/>
      <sheetName val="Finance lease"/>
      <sheetName val="IssuedCapital"/>
      <sheetName val="PPE NOTE"/>
      <sheetName val="linknote to RP "/>
      <sheetName val="Comparision"/>
      <sheetName val="SUMMARY 078"/>
      <sheetName val="ENGINE"/>
      <sheetName val="AXLE"/>
      <sheetName val="FRAME"/>
      <sheetName val="CHAS ASSY"/>
      <sheetName val="FRAME ASSY"/>
      <sheetName val="TRIM"/>
      <sheetName val="PAINT"/>
      <sheetName val="PIPE"/>
      <sheetName val="BIW"/>
      <sheetName val="HARNESS"/>
      <sheetName val="VID"/>
      <sheetName val="Hilux-F"/>
      <sheetName val="Hilux-D"/>
      <sheetName val="General"/>
      <sheetName val="Container"/>
      <sheetName val="Pneumatic"/>
      <sheetName val="Compressor"/>
      <sheetName val="Generator"/>
      <sheetName val="PTED "/>
      <sheetName val="ROP"/>
      <sheetName val="SUMM BILL OF MATERIAL"/>
      <sheetName val="Auditors' Report - FINAL"/>
      <sheetName val="Profit &amp; Loss"/>
      <sheetName val="Changes in Equity"/>
      <sheetName val="Cash Flow St"/>
      <sheetName val="Notes - P &amp; L"/>
      <sheetName val="Note-10"/>
      <sheetName val="Note 10 Comparative"/>
      <sheetName val="Note-27"/>
      <sheetName val="Income tax working "/>
      <sheetName val="movement "/>
      <sheetName val="tm for AP"/>
      <sheetName val="Performance analysis"/>
      <sheetName val="wppf"/>
      <sheetName val="Tax depreciation schedule"/>
      <sheetName val="Note-5"/>
      <sheetName val="Income tax working (2)"/>
      <sheetName val="Income tax working 3"/>
      <sheetName val="C"/>
      <sheetName val="Retun"/>
      <sheetName val="EXECUTIVES"/>
      <sheetName val="OPERATOR"/>
      <sheetName val="SUPERVISOR"/>
      <sheetName val="LETTERS TO BANK"/>
      <sheetName val="Attendance"/>
      <sheetName val="Cons Profit and Loss "/>
      <sheetName val="Cons Adj Entries"/>
      <sheetName val="Cons Equity "/>
      <sheetName val="Note 1-4 "/>
      <sheetName val="Cons Cash flows "/>
      <sheetName val="Cons Balance Sheet "/>
      <sheetName val="Note 4.1-13"/>
      <sheetName val="Net inv in finance lease"/>
      <sheetName val="linknote to RP"/>
      <sheetName val="other linking"/>
      <sheetName val="CBS jun 10"/>
      <sheetName val="CPL jun 10"/>
      <sheetName val="CE jun 10"/>
      <sheetName val="Equity OLD"/>
      <sheetName val="Note 1-4 OLD"/>
      <sheetName val="linknote to RP OLD"/>
      <sheetName val="linknote to RP OLD "/>
      <sheetName val="Imp.reg1007"/>
      <sheetName val="MBE(Kafil list+GL1007)"/>
      <sheetName val="Imp.reg's 0507-0907"/>
      <sheetName val="GL 1007 (1340703) (2)"/>
      <sheetName val="GL 1007 (1340703)"/>
      <sheetName val="1207-cuswoSTRN"/>
      <sheetName val="1207-invalid final (4)"/>
      <sheetName val="1207-invalid final (3)"/>
      <sheetName val="invalid on attaching"/>
      <sheetName val="1207-invalid final (2)"/>
      <sheetName val="dwss (5)"/>
      <sheetName val="1207-invalid final"/>
      <sheetName val="1207-final for submission"/>
      <sheetName val="1207-valid"/>
      <sheetName val="1207 (3)"/>
      <sheetName val="1207 (2)"/>
      <sheetName val="1207"/>
      <sheetName val="1107"/>
      <sheetName val="dwss (4)"/>
      <sheetName val="dwss (3)"/>
      <sheetName val="dwss"/>
      <sheetName val="scrap (2)"/>
      <sheetName val="scrap"/>
      <sheetName val="1107-invalid final"/>
      <sheetName val="PURCHASE"/>
      <sheetName val="dwss (2)"/>
      <sheetName val="without STRN (3)"/>
      <sheetName val="without STRN (2)"/>
      <sheetName val="without STRN"/>
      <sheetName val="invalid STRN (2)"/>
      <sheetName val="invalid STRN"/>
      <sheetName val="upflcust2202 (2)"/>
      <sheetName val="upflcust2202"/>
      <sheetName val="invalid STRN as at Jan-08"/>
      <sheetName val="invalid STRN working (4)"/>
      <sheetName val="invalid STRN working (3)"/>
      <sheetName val="invalid STRN working (2)"/>
      <sheetName val="invalid STRN working"/>
      <sheetName val="dwss (7)"/>
      <sheetName val="dwss (6)"/>
      <sheetName val="179 (2)"/>
      <sheetName val="172 (2)"/>
      <sheetName val="AR (2)"/>
      <sheetName val="AR"/>
      <sheetName val="GLSUMM"/>
      <sheetName val="179"/>
      <sheetName val="172"/>
      <sheetName val="OSAR"/>
      <sheetName val="Bstmntw"/>
      <sheetName val="Bstmnt"/>
      <sheetName val="Soros UBFE ING 1"/>
      <sheetName val="Soros UBFE ING 2"/>
      <sheetName val="Soros ICFE"/>
      <sheetName val="X-RATES data"/>
      <sheetName val="Front Page"/>
      <sheetName val="Page1"/>
      <sheetName val="Page2"/>
      <sheetName val="Black+White Pepper data"/>
      <sheetName val="Nutmeg + Mace data"/>
      <sheetName val="Black+White Pepper"/>
      <sheetName val="Nutmeg + Mace"/>
      <sheetName val="EDIBLE OILS data"/>
      <sheetName val="Edible Oils URM Comments"/>
      <sheetName val="PO and SF Oil"/>
      <sheetName val="RP and Coconut Oil"/>
      <sheetName val="BO oil"/>
      <sheetName val="All - Nuts Data"/>
      <sheetName val="Almonds, hazelnuts and walnuts"/>
      <sheetName val="Pistachios and Pecans"/>
      <sheetName val="Cocoa data"/>
      <sheetName val="Cocoa futures data"/>
      <sheetName val="Cocoa general"/>
      <sheetName val="Cocoa but and powder"/>
      <sheetName val="Vanilla data"/>
      <sheetName val="Vanilla"/>
      <sheetName val="Desiccated coconut"/>
      <sheetName val="Sultana-Raisins"/>
      <sheetName val="Coffee"/>
      <sheetName val="Actuals"/>
      <sheetName val="ABF-data"/>
      <sheetName val="SMP-data"/>
      <sheetName val="ABF"/>
      <sheetName val="SMP"/>
      <sheetName val="Commodities"/>
      <sheetName val="Products"/>
      <sheetName val="Ranges"/>
      <sheetName val="J Sport"/>
      <sheetName val="Wall'sCola"/>
      <sheetName val="Lemon Rush"/>
      <sheetName val="PineappleTropica"/>
      <sheetName val="BIG 3-NU"/>
      <sheetName val="Paddle Pop"/>
      <sheetName val="Paddle Pop 40%"/>
      <sheetName val="PopCone Str "/>
      <sheetName val="Feast"/>
      <sheetName val="Wall'sKulfi"/>
      <sheetName val="KK Big Slice"/>
      <sheetName val="Van Stick"/>
      <sheetName val="PP Banana"/>
      <sheetName val="Chocbar"/>
      <sheetName val="Panda"/>
      <sheetName val="Choc Dip"/>
      <sheetName val="PP Cups"/>
      <sheetName val="Cups"/>
      <sheetName val="Cornetto"/>
      <sheetName val="Super Cornetto"/>
      <sheetName val="Magnum"/>
      <sheetName val="Solo"/>
      <sheetName val="Mango zap"/>
      <sheetName val="Feast bar"/>
      <sheetName val="MR LONG"/>
      <sheetName val="Vanilla 110ml"/>
      <sheetName val="Mng St"/>
      <sheetName val="BIGS"/>
      <sheetName val="Pral Choc"/>
      <sheetName val="Thick Shake"/>
      <sheetName val="Twister"/>
      <sheetName val="AP_MC"/>
      <sheetName val="RM_Ton"/>
      <sheetName val="Eureka"/>
      <sheetName val="Price Point"/>
      <sheetName val="brand data"/>
      <sheetName val="Ratbasemixes"/>
      <sheetName val="Sandwich"/>
      <sheetName val="jellypop"/>
      <sheetName val="Sundae"/>
      <sheetName val=" X Rainbow"/>
      <sheetName val="POP Cone -NU"/>
      <sheetName val="ASLIKULFI"/>
      <sheetName val="KK Slice"/>
      <sheetName val="Max Sticks"/>
      <sheetName val="Max"/>
      <sheetName val="Material Cost"/>
      <sheetName val="sandae"/>
      <sheetName val="zap"/>
      <sheetName val="RM_Abs"/>
      <sheetName val="Revised Sales Tax"/>
      <sheetName val="Vol Imp on GP"/>
      <sheetName val="1 LTR CURRENT"/>
      <sheetName val="1 LTR REV FOR"/>
      <sheetName val="1 LTR REV PRICE"/>
      <sheetName val="0.5 LTR CURRENT"/>
      <sheetName val="0.5 LTR REV FOR"/>
      <sheetName val="0.5 LTR REV PRICE"/>
      <sheetName val="Assumpations 2005"/>
      <sheetName val="Trading Trends"/>
      <sheetName val="Brand Trends"/>
      <sheetName val="OCF"/>
      <sheetName val="Thruput Analysis"/>
      <sheetName val="Cold Chain"/>
      <sheetName val="Trading Summary"/>
      <sheetName val="Portfolio Analysis - Base"/>
      <sheetName val="Portfolio Analysis - Current"/>
      <sheetName val="Portfolio Analysis - Price"/>
      <sheetName val="Targets"/>
      <sheetName val="Asia IC"/>
      <sheetName val="Capex LF04"/>
      <sheetName val="Capex AP05"/>
      <sheetName val="Summary- Brandwise"/>
      <sheetName val="RM"/>
      <sheetName val="PM"/>
      <sheetName val="Summary (2)"/>
      <sheetName val="Summary- Brandwise (2)"/>
      <sheetName val="FHC FG"/>
      <sheetName val="FHC RM"/>
      <sheetName val="FHC PM"/>
      <sheetName val="Sales Vol."/>
      <sheetName val="MPS FHC"/>
      <sheetName val="ud"/>
      <sheetName val="fcl2"/>
      <sheetName val="asil"/>
      <sheetName val="1141210"/>
      <sheetName val="JUNE06"/>
      <sheetName val="1350101 rbf"/>
      <sheetName val="1330710 rbf"/>
      <sheetName val="1330735 rbf"/>
      <sheetName val="1340404 rbf"/>
      <sheetName val="1330710"/>
      <sheetName val="1141201"/>
      <sheetName val="1340120"/>
      <sheetName val="1320345"/>
      <sheetName val="1431501"/>
      <sheetName val="1330735"/>
      <sheetName val="1340535"/>
      <sheetName val="1388"/>
      <sheetName val="cr mfg"/>
      <sheetName val="RM Consu"/>
      <sheetName val="GLOBL COGS MAT"/>
      <sheetName val="GLOBL COGSLAB"/>
      <sheetName val="GLOBL COGS foh"/>
      <sheetName val="mfg"/>
      <sheetName val="manu"/>
      <sheetName val="tb (2)"/>
      <sheetName val="cr admin"/>
      <sheetName val="3_2"/>
      <sheetName val="Admin"/>
      <sheetName val="4-1"/>
      <sheetName val="5-1"/>
      <sheetName val="tb2001"/>
      <sheetName val="control sheet"/>
      <sheetName val="Revaluation"/>
      <sheetName val="Securities"/>
      <sheetName val="rough"/>
      <sheetName val="FIB"/>
      <sheetName val="T-BILL"/>
      <sheetName val="PIB"/>
      <sheetName val="laroux"/>
      <sheetName val="SalePurchase"/>
      <sheetName val="Capital Gain"/>
      <sheetName val="UMMF UNITS"/>
      <sheetName val="CALL MONEY"/>
      <sheetName val="price"/>
      <sheetName val="Middle Market"/>
      <sheetName val="SME"/>
      <sheetName val="Branch Banking"/>
      <sheetName val="NPL"/>
      <sheetName val="Lease"/>
      <sheetName val="Consolidated "/>
      <sheetName val="Related Party|Wroking2"/>
      <sheetName val="RP|ruff wkg"/>
      <sheetName val="M013FH02"/>
      <sheetName val="M013FH08"/>
      <sheetName val="M013FH20"/>
      <sheetName val="M013FH12"/>
      <sheetName val="M013FH18"/>
      <sheetName val="Acctfinal"/>
      <sheetName val="SOCE"/>
      <sheetName val="Note 1 to 15"/>
      <sheetName val="investment working"/>
      <sheetName val="seasonality"/>
      <sheetName val="P&amp; L "/>
      <sheetName val="C1"/>
      <sheetName val="1-12.2"/>
      <sheetName val="13"/>
      <sheetName val="15.1.2-15.1.6"/>
      <sheetName val="19"/>
      <sheetName val="19.1"/>
      <sheetName val="19.2-20-"/>
      <sheetName val="13-13.3"/>
      <sheetName val="13.4-14"/>
      <sheetName val="15-29"/>
      <sheetName val="30-31"/>
      <sheetName val="Disclosure workings"/>
      <sheetName val="Deffered Tax (2)"/>
      <sheetName val="Deffered Tax"/>
      <sheetName val="Tax Provision"/>
      <sheetName val="Tax provision (2)"/>
      <sheetName val="tax reconcilation "/>
      <sheetName val="32-36"/>
      <sheetName val="BS Grouping"/>
      <sheetName val="P &amp;L"/>
      <sheetName val="Out of Trial"/>
      <sheetName val="Printed ac"/>
      <sheetName val="Graph (2)"/>
      <sheetName val="Graph"/>
      <sheetName val="Reasons"/>
      <sheetName val="exchequers"/>
      <sheetName val="tran"/>
      <sheetName val="CGI"/>
      <sheetName val="PLBS"/>
      <sheetName val="BSC"/>
      <sheetName val="Variation with Budget"/>
      <sheetName val="PLC"/>
      <sheetName val="CFC"/>
      <sheetName val="production"/>
      <sheetName val="Anlysis"/>
      <sheetName val="Transactions - Assoc Concerns"/>
      <sheetName val="Database - Tran"/>
      <sheetName val="BS Commentary"/>
      <sheetName val="P&amp;L Commentary"/>
      <sheetName val="Profit Loss - Balance Sheet"/>
      <sheetName val="Printed Accounts Front"/>
      <sheetName val="Printed Accounts_ Back"/>
      <sheetName val="P_L Commentary"/>
      <sheetName val="Printed_ac"/>
      <sheetName val="Graph_(2)"/>
      <sheetName val="Variation_with_Budget"/>
      <sheetName val="Cash_Flow"/>
      <sheetName val="Transactions_-_Assoc_Concerns"/>
      <sheetName val="Trial_Balance"/>
      <sheetName val="Database_-_Tran"/>
      <sheetName val="BS_Commentary"/>
      <sheetName val="P&amp;L_Commentary"/>
      <sheetName val="Profit_Loss_-_Balance_Sheet"/>
      <sheetName val="Printed_Accounts_Front"/>
      <sheetName val="Printed_Accounts__Back"/>
      <sheetName val="P_L_Commentary"/>
      <sheetName val="TRANS"/>
      <sheetName val="Graph - Commentory"/>
      <sheetName val="Graph - Board of Director"/>
      <sheetName val="Shares-AFS"/>
      <sheetName val="Detail"/>
      <sheetName val="TFCs "/>
      <sheetName val="POSITION"/>
      <sheetName val="D-B5"/>
      <sheetName val="D-B5.1"/>
      <sheetName val="D-B5.2"/>
      <sheetName val="D-B5.3"/>
      <sheetName val="Calculations"/>
      <sheetName val="Calcualtions 2"/>
      <sheetName val="TFCs Buy July 09 "/>
      <sheetName val="TFCs Sale July  2009"/>
      <sheetName val="Maple"/>
      <sheetName val="Jul"/>
      <sheetName val="Aug"/>
      <sheetName val="Sep"/>
      <sheetName val="Oct"/>
      <sheetName val="Nov"/>
      <sheetName val="Dec"/>
      <sheetName val="Redemption"/>
      <sheetName val="Azgard Maple Leaf"/>
      <sheetName val="TFCs Sale"/>
      <sheetName val="DCL"/>
      <sheetName val="OTHERS DCL"/>
      <sheetName val="SALES DCL"/>
      <sheetName val="DHCL"/>
      <sheetName val="OTHERS DHCL"/>
      <sheetName val="SALES DHCL"/>
      <sheetName val="ADM, SELL DCL"/>
      <sheetName val="ADM, SELL DHCL"/>
      <sheetName val="CHART"/>
      <sheetName val="NET SALES"/>
      <sheetName val="COST"/>
      <sheetName val="General Instructions"/>
      <sheetName val="Guidance"/>
      <sheetName val="Test of Controls"/>
      <sheetName val="2-Substantive Testing"/>
      <sheetName val="Options"/>
      <sheetName val="JV Testing {Tab 1}"/>
      <sheetName val="JV Testing {Tab 2}"/>
      <sheetName val="JV Testing {Tab 3}"/>
      <sheetName val="JV Transaction Testing"/>
      <sheetName val="dividend income"/>
      <sheetName val="mcb"/>
      <sheetName val="ahsl"/>
      <sheetName val="ogdc"/>
      <sheetName val="engro"/>
      <sheetName val="pso"/>
      <sheetName val="pol"/>
      <sheetName val="ppl"/>
      <sheetName val="adamj"/>
      <sheetName val="lucky cem"/>
      <sheetName val="ubl"/>
      <sheetName val="mcb(old)"/>
      <sheetName val="hub co"/>
      <sheetName val="apl"/>
      <sheetName val="bank alfalah"/>
      <sheetName val="ffbl"/>
      <sheetName val="ffcl"/>
      <sheetName val="NML"/>
      <sheetName val="format"/>
      <sheetName val="Page 1 _ 2"/>
      <sheetName val="Page 1 _ 3"/>
      <sheetName val="Page 1 _ 4"/>
      <sheetName val="Profit _ Loss"/>
      <sheetName val="loan new"/>
      <sheetName val="Creditors"/>
      <sheetName val="Actuarial"/>
      <sheetName val="assets notes"/>
      <sheetName val="Assets notes 2 amended tax rec"/>
      <sheetName val="Assets notes 2"/>
      <sheetName val="Risk managment"/>
      <sheetName val="Risk managment (2)"/>
      <sheetName val="TB Clubbed"/>
      <sheetName val="Note 1-6"/>
      <sheetName val="Comprehensive statement"/>
      <sheetName val="Distribution"/>
      <sheetName val="N 1 - 7"/>
      <sheetName val="N 7.1"/>
      <sheetName val="N 8 - 12"/>
      <sheetName val="Notes 11 - 12.2"/>
      <sheetName val="TB Whole"/>
      <sheetName val="TB 31 Dec 2012"/>
      <sheetName val="TB 30 June 2014"/>
      <sheetName val="OCI"/>
      <sheetName val="UHF Statement"/>
      <sheetName val="CF Statement"/>
      <sheetName val="N 1 - 4.2"/>
      <sheetName val="N 5 - 5.2"/>
      <sheetName val="N 6 - 15"/>
      <sheetName val="N 16 - 17.2"/>
      <sheetName val="N 17.3"/>
      <sheetName val="N 18 - 18.1.1"/>
      <sheetName val="N 18.1.1 - 18.4"/>
      <sheetName val="N 18.5 - 20"/>
      <sheetName val="N 20.1 - 22"/>
      <sheetName val="Related Party 2014"/>
      <sheetName val="sensitivity tbills 30 June 2014"/>
      <sheetName val="sensitivity PIB 30 June 2014"/>
      <sheetName val="Related party - 2013"/>
      <sheetName val="sensitivity ijarah 30 June 2013"/>
      <sheetName val="Library Procedures "/>
      <sheetName val="Verification Stats"/>
      <sheetName val="Employee wise break up"/>
      <sheetName val="Employee wise balance"/>
      <sheetName val="Selection for confirmation"/>
      <sheetName val="Present Value"/>
      <sheetName val="Present Value Actual"/>
      <sheetName val="4120120 - Opening balances"/>
      <sheetName val="4120120- Additions"/>
      <sheetName val="4120120- Deletions"/>
      <sheetName val="4120120 - Closing Balance"/>
      <sheetName val="4120130 - Opening balances"/>
      <sheetName val="4120130- Additions "/>
      <sheetName val="4120130- Deletions"/>
      <sheetName val="4120130 - Closing balances"/>
      <sheetName val="Current maturity"/>
      <sheetName val="Employee wise current maturity"/>
      <sheetName val="Break up short term"/>
      <sheetName val="Employee &amp; Loan wise breakup"/>
      <sheetName val="4120120 GL"/>
      <sheetName val="4120130 GL"/>
      <sheetName val="Loan type "/>
      <sheetName val="Loan type wise schedule"/>
      <sheetName val="P&amp;L commentry"/>
      <sheetName val="P&amp;L ROV"/>
      <sheetName val="Balance sheet Commentry"/>
      <sheetName val="Balance sheet ROVs"/>
      <sheetName val="Library Procedures"/>
      <sheetName val="AP"/>
      <sheetName val="a.i) Bank Gurantees"/>
      <sheetName val="a.ii) Claims"/>
      <sheetName val="b.i )Capital Commitments"/>
      <sheetName val="CC-GM"/>
      <sheetName val="CC-MM"/>
      <sheetName val="CC-HO&amp;M"/>
      <sheetName val="b.ii) Outstanding LCs"/>
      <sheetName val="List of LCs GM"/>
      <sheetName val="List of LCs MM"/>
      <sheetName val="List of LCs Marketing"/>
      <sheetName val="b.iv.i) Leased premises"/>
      <sheetName val="LP-HO"/>
      <sheetName val="LP-Marketing"/>
      <sheetName val="LP-MM"/>
      <sheetName val="b.iv.ii) Leased Vehicles"/>
      <sheetName val="List of cases"/>
      <sheetName val="Circularization summary"/>
      <sheetName val="Lawyers confir - Alternate P"/>
      <sheetName val="i) Cases at Head office"/>
      <sheetName val="Major Amir kazi vs FFC"/>
      <sheetName val="FFC vs WWF"/>
      <sheetName val="FFC vs MoP"/>
      <sheetName val="CCP vs FFC"/>
      <sheetName val="ii) Cases at GM"/>
      <sheetName val="iii) Cases at MM"/>
      <sheetName val="iv) Cases at Marketing"/>
      <sheetName val="Projectcashflow"/>
      <sheetName val="Sheet1 (4)"/>
      <sheetName val="Cahsflow (2)"/>
      <sheetName val="Sheet1 (3)"/>
      <sheetName val="Chart2 (2)"/>
      <sheetName val="Invoice list"/>
      <sheetName val="Chart7"/>
      <sheetName val="chart6"/>
      <sheetName val="Chart5"/>
      <sheetName val="Chart4"/>
      <sheetName val="Chart3"/>
      <sheetName val="Chart2"/>
      <sheetName val="Chart-7"/>
      <sheetName val="SummarisedPL"/>
      <sheetName val="NOTE1"/>
      <sheetName val="NOTE2"/>
      <sheetName val="NOTE3"/>
      <sheetName val="Liability"/>
      <sheetName val="Asset"/>
      <sheetName val="Expense"/>
      <sheetName val="sTBal.rpt"/>
      <sheetName val="rptpnlmis.rpt"/>
      <sheetName val="iNTANGIABLE"/>
      <sheetName val="Projectedcf"/>
      <sheetName val="Liquidity"/>
      <sheetName val="Leverage"/>
      <sheetName val="Other Analytical Proc."/>
      <sheetName val="TBPRICE"/>
      <sheetName val="WORKING CASH FLOW"/>
      <sheetName val="Cash Flow Statement"/>
      <sheetName val="Statement of Movement in Equity"/>
      <sheetName val="Note 1 to 3"/>
      <sheetName val="Note 3.1 to 3.4"/>
      <sheetName val="Note 4 to 8"/>
      <sheetName val="Note 9 to 18.1"/>
      <sheetName val="Note 19"/>
      <sheetName val="Note 19.4 to 30.2"/>
      <sheetName val="Annexure 1"/>
      <sheetName val="Annexure 2"/>
      <sheetName val="Note-19.1 to 19.3"/>
      <sheetName val="Links"/>
      <sheetName val="Lead (2)"/>
      <sheetName val="Lead Old"/>
      <sheetName val="IS -HY"/>
      <sheetName val="IS-QTR"/>
      <sheetName val="CF-HY"/>
      <sheetName val="CF-QTR"/>
      <sheetName val="Movement in Funds"/>
      <sheetName val="Movement QTR"/>
      <sheetName val="Form 5"/>
      <sheetName val="Disclosure Investment"/>
      <sheetName val="Notes 1"/>
      <sheetName val="nOTE 2"/>
      <sheetName val="CF Working"/>
      <sheetName val="Form 8 HY"/>
      <sheetName val="Form 8 QTR"/>
      <sheetName val="Form 9 HY"/>
      <sheetName val="Form 9 - QTR"/>
      <sheetName val="Form 9 qtr WORKING"/>
      <sheetName val="Form 8 QTR WORKING"/>
      <sheetName val="CF - qtr WORKING"/>
      <sheetName val="Form 4 - QTR working"/>
      <sheetName val="Related party"/>
      <sheetName val="form 6 HY revised (2)"/>
      <sheetName val="IS - QTR Working"/>
      <sheetName val="ADD1999"/>
      <sheetName val="NORMAL"/>
      <sheetName val="LS - realised gain"/>
      <sheetName val="realised gain AR"/>
      <sheetName val="scrip wise summary"/>
      <sheetName val="Monthly gain loss"/>
      <sheetName val="Gain"/>
      <sheetName val="loss"/>
      <sheetName val="FED"/>
      <sheetName val="brokerwise expense"/>
      <sheetName val="Manager's Review Points"/>
      <sheetName val="AA001"/>
      <sheetName val="F001"/>
      <sheetName val="F1"/>
      <sheetName val="F2"/>
      <sheetName val="F3"/>
      <sheetName val="F3.1"/>
      <sheetName val="F4"/>
      <sheetName val="F4.1"/>
      <sheetName val="F4.2"/>
      <sheetName val="F5"/>
      <sheetName val="F6"/>
      <sheetName val="F7"/>
      <sheetName val="F8"/>
      <sheetName val="F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F26"/>
      <sheetName val="F26.1"/>
      <sheetName val="F27"/>
      <sheetName val="F28"/>
      <sheetName val="F29"/>
      <sheetName val="F30"/>
      <sheetName val="F31"/>
      <sheetName val="F32"/>
      <sheetName val="F33"/>
      <sheetName val="F34"/>
      <sheetName val="F35"/>
      <sheetName val="F36"/>
      <sheetName val="F37"/>
      <sheetName val="F38"/>
      <sheetName val="loan 1"/>
      <sheetName val="loan 2"/>
      <sheetName val="loan3"/>
      <sheetName val="loan 4"/>
      <sheetName val="loan 5"/>
      <sheetName val="LETTER POINTS"/>
      <sheetName val="SCF"/>
      <sheetName val="NCF"/>
      <sheetName val="CERTIFICATION FORECAST"/>
      <sheetName val="CERTIFICATION AS PROGRAMME"/>
      <sheetName val="CONTRACT CASHFLOW ACTUAL"/>
      <sheetName val="CONTRACT CASHFLOW OPTIONS"/>
      <sheetName val="CLIENT CASH FLOW GRAPH DEC 04"/>
      <sheetName val="CLIENT CASH FLOW GRAPH OCT 04"/>
      <sheetName val="STERLING TURNOVER"/>
      <sheetName val="STERLING CASH FLOW"/>
      <sheetName val="NAIRA EXPENDITURE FORECAST"/>
      <sheetName val="Local Staff"/>
      <sheetName val="Fuel &amp; Lubs"/>
      <sheetName val="Gains on Repatriation"/>
      <sheetName val="NAIRA MONTHLY COSTS 02-03"/>
      <sheetName val="NAIRA MONTHLY COSTS 01-02"/>
      <sheetName val="Materials"/>
      <sheetName val="Materials detail"/>
      <sheetName val="Civils"/>
      <sheetName val="372"/>
      <sheetName val="373"/>
      <sheetName val="374, 375"/>
      <sheetName val="376"/>
      <sheetName val="560"/>
      <sheetName val="302"/>
      <sheetName val="311"/>
      <sheetName val="221"/>
      <sheetName val="222"/>
      <sheetName val="235"/>
      <sheetName val="671"/>
      <sheetName val="651"/>
      <sheetName val="351-5"/>
      <sheetName val="354"/>
      <sheetName val="108"/>
      <sheetName val="EXPATS"/>
      <sheetName val="130"/>
      <sheetName val="501"/>
      <sheetName val="505"/>
      <sheetName val="321"/>
      <sheetName val="633"/>
      <sheetName val="693"/>
      <sheetName val="655"/>
      <sheetName val="661"/>
      <sheetName val="MAN CONT"/>
      <sheetName val="731"/>
      <sheetName val="k001"/>
      <sheetName val="K2-K13"/>
      <sheetName val="K002"/>
      <sheetName val="K003"/>
      <sheetName val="K1"/>
      <sheetName val="K14"/>
      <sheetName val="K15"/>
      <sheetName val="K16"/>
      <sheetName val="Cover page"/>
      <sheetName val="Content Page"/>
      <sheetName val="page 2"/>
      <sheetName val="Page 3"/>
      <sheetName val="Page 5"/>
      <sheetName val="Page 4"/>
      <sheetName val="Accounting policies"/>
      <sheetName val="Notes1-6"/>
      <sheetName val="Notes 5-9"/>
      <sheetName val="Value-added"/>
      <sheetName val="Admin expenses"/>
      <sheetName val="P&amp;L-DEC'09"/>
      <sheetName val="P&amp;L-Summary"/>
      <sheetName val="Notes 10-11"/>
      <sheetName val="Materiality"/>
      <sheetName val="C01-PAR"/>
      <sheetName val="C2-Raw materials"/>
      <sheetName val="C3- WIP"/>
      <sheetName val="C4-Finished goods "/>
      <sheetName val="C5-Goods in transit"/>
      <sheetName val="Sheet11"/>
      <sheetName val="C6-Spares"/>
      <sheetName val="POINT FORWARD"/>
      <sheetName val="Materiality-100"/>
      <sheetName val="C01-100"/>
      <sheetName val="C101 Leadsheet"/>
      <sheetName val="C102"/>
      <sheetName val="C103Raw materials"/>
      <sheetName val="C104 WIP"/>
      <sheetName val="C105 Finished goods"/>
      <sheetName val="C106 Goods in transit"/>
      <sheetName val="C107"/>
      <sheetName val="C108"/>
      <sheetName val="C109"/>
      <sheetName val="C110 Spares"/>
      <sheetName val="C111-MEMO"/>
      <sheetName val="C112-RECYCLG. STK  1"/>
      <sheetName val="C113-REC. FURN  2"/>
      <sheetName val="C114-RECY. PIGS  3"/>
      <sheetName val="C115-METAL ST. STK  4"/>
      <sheetName val=" C116-REM. STK. 5 "/>
      <sheetName val="C117-REM FURN  6"/>
      <sheetName val="C118-FAB. INGOTS STK  7"/>
      <sheetName val="C119-SHEET WIP  8"/>
      <sheetName val="C120-PAINTLINE WIP 9"/>
      <sheetName val="C121-SHEET SCRAP 11"/>
      <sheetName val="C122-Rolling mill"/>
      <sheetName val="C123-Fan-Abuja"/>
      <sheetName val="C124-Fan-Ac Lagos"/>
      <sheetName val="C125-Fan-Ac Ph"/>
      <sheetName val="C126-Fan-Ac Kaduna"/>
      <sheetName val="stock compare"/>
      <sheetName val="C127-Stock valn  workings"/>
      <sheetName val="C128-Stock valuation"/>
      <sheetName val="C129-invsit"/>
      <sheetName val="APT TESTS"/>
      <sheetName val="results"/>
      <sheetName val="DETAILS"/>
      <sheetName val="PLANTEX"/>
      <sheetName val="PLANTEX (000)"/>
      <sheetName val="EMP COST(000)"/>
      <sheetName val="FABCOST"/>
      <sheetName val="AT A GLANCE"/>
      <sheetName val="Production Mix"/>
      <sheetName val="OT HRS"/>
      <sheetName val="NAVIGATION"/>
      <sheetName val="PROFORMA 4"/>
      <sheetName val="PROFORMA 8"/>
      <sheetName val="PROFORMA 9"/>
      <sheetName val="PROFORMA 10"/>
      <sheetName val="PROFORMA 12"/>
      <sheetName val="PROFORMA 13"/>
      <sheetName val="PROFORMA 14"/>
      <sheetName val="PROFORMA 15"/>
      <sheetName val="PROFORMA 16"/>
      <sheetName val="PROFORMA 17"/>
      <sheetName val="PROFORMA 18"/>
      <sheetName val="PROFORMA 19"/>
      <sheetName val="PROFORMA 25"/>
      <sheetName val="PROFORMA 27"/>
      <sheetName val="PROFORMA 30"/>
      <sheetName val="CURRENT YEAR"/>
      <sheetName val="3 YR COMP"/>
      <sheetName val="PLANT EXP (INFL)"/>
      <sheetName val="PLANT EXP (WO INFL) "/>
      <sheetName val="ASSUMPTION"/>
      <sheetName val="Metal Sourcing"/>
      <sheetName val="METAL INVENTORY"/>
      <sheetName val="PROD MIX"/>
      <sheetName val="OPERATING SUPPLY"/>
      <sheetName val="OP SUPPLY - SHEET MILL"/>
      <sheetName val="OP SUPPLIES - REMELT"/>
      <sheetName val="OP SUPPLIES - WH"/>
      <sheetName val="OP SUP - R&amp;D"/>
      <sheetName val="POWER"/>
      <sheetName val="ALLOY MATL"/>
      <sheetName val="SYSTEMS"/>
      <sheetName val="HO INFOCOM"/>
      <sheetName val="R&amp;M"/>
      <sheetName val="R&amp;M - MECH"/>
      <sheetName val="R&amp;M - ELECTRICAL"/>
      <sheetName val="MEDICAL TRANSPORT PERSONL"/>
      <sheetName val="OTHER COSTS"/>
      <sheetName val="ENVIRONMENT"/>
      <sheetName val="EMPLOYMNT"/>
      <sheetName val="BLOCK COST"/>
      <sheetName val="CAPITALISATION"/>
      <sheetName val="CAPEX"/>
      <sheetName val="ST VAR ANALYSIS"/>
      <sheetName val="5 YEAR COST DATA"/>
      <sheetName val="2002-03"/>
      <sheetName val="2003-04"/>
      <sheetName val="List of Annexures"/>
      <sheetName val="PROFORMA 5"/>
      <sheetName val="PROFORMA 6"/>
      <sheetName val="PROFORMA 7"/>
      <sheetName val="PROFORMA 11"/>
      <sheetName val="PROFORMA 20"/>
      <sheetName val="PROFORMA 22"/>
      <sheetName val="PROFORMA23(Sheet)"/>
      <sheetName val="instruction for proforma 23"/>
      <sheetName val="Comparison with FBP"/>
      <sheetName val="KEY PLAN ASSUMPTIONS"/>
      <sheetName val="YTD DEC PROJ"/>
      <sheetName val="Q-IV PROJ"/>
      <sheetName val="CESC Loan"/>
      <sheetName val="PLANT EXP PER T (INFL)"/>
      <sheetName val="PLANT EXP RS MIO"/>
      <sheetName val="BELUR-HKD METAL"/>
      <sheetName val="HKD Metal Plan"/>
      <sheetName val="OP SUP -REMELT"/>
      <sheetName val="OP SUPP - OTHR THAN SMS"/>
      <sheetName val="OP SUPP - SMS"/>
      <sheetName val="OP SUP-WH"/>
      <sheetName val="OP SUP-R&amp;D"/>
      <sheetName val="R&amp;M-R&amp;D"/>
      <sheetName val="R&amp;M-Civil"/>
      <sheetName val="R&amp;M-GrI"/>
      <sheetName val="R&amp;M-GrII"/>
      <sheetName val="R&amp;M-GrIII"/>
      <sheetName val="OT"/>
      <sheetName val="EMPLOY"/>
      <sheetName val="COMMERCIAL"/>
      <sheetName val="deprn0203"/>
      <sheetName val="capex0203"/>
      <sheetName val="captlsn0203"/>
      <sheetName val="captlsn0304"/>
      <sheetName val="deprn0304"/>
      <sheetName val="2004-05 "/>
      <sheetName val="deprn0405"/>
      <sheetName val="captlsn0405"/>
      <sheetName val="briefcapex-02-05"/>
      <sheetName val="Stores Inventory"/>
      <sheetName val="COST TREND"/>
      <sheetName val="FC REDUCTION"/>
      <sheetName val="FC REDUCTION - ALCAN"/>
      <sheetName val="EMPLOY COMPARISON"/>
      <sheetName val="ALCAN MODEL"/>
      <sheetName val="Summarised"/>
      <sheetName val="Fund Flow"/>
      <sheetName val="INDAL"/>
      <sheetName val="Shareholders Fund Calculation"/>
      <sheetName val="METAL"/>
      <sheetName val="SHEET"/>
      <sheetName val="FOIL"/>
      <sheetName val="EXTRUSIONS"/>
      <sheetName val="Printing"/>
      <sheetName val="PROFORMA 1"/>
      <sheetName val="PROFORMA 2"/>
      <sheetName val="PROFORMA 3"/>
      <sheetName val="PROFORMA 6 (SHEET)"/>
      <sheetName val="sheet form 18"/>
      <sheetName val="PROFORMA 21"/>
      <sheetName val="PROFORMA 23"/>
      <sheetName val="PROFORMA 24"/>
      <sheetName val="PROFORMA 26"/>
      <sheetName val="PROFORMA 28"/>
      <sheetName val="PROFORMA 29"/>
      <sheetName val="Solvency Margin Gen"/>
      <sheetName val="Solvency Margin Life"/>
      <sheetName val="Opening Balance Non Life"/>
      <sheetName val="Opening Balance Life "/>
      <sheetName val="LEAD SCH-Life"/>
      <sheetName val="LEAD SCH Non Life"/>
      <sheetName val="Group Bal-sheet"/>
      <sheetName val="Group P &amp; L"/>
      <sheetName val="Gen Biz Bal sheet"/>
      <sheetName val="Gen Biz P &amp; L"/>
      <sheetName val=" Revenue Acc - Non Life"/>
      <sheetName val="DEC TB LIFE"/>
      <sheetName val="Life Biz Bal sheet"/>
      <sheetName val="Life P &amp; L"/>
      <sheetName val="Revised Revenue Acc - Life"/>
      <sheetName val="Profit from Depos. Admin"/>
      <sheetName val="2011 DEC TB GEN BIZ"/>
      <sheetName val=" Revenue Acc - Non Life (2)"/>
      <sheetName val="Note-1-3c"/>
      <sheetName val="Note 6b - 6d"/>
      <sheetName val="Note-8"/>
      <sheetName val="Note 8i"/>
      <sheetName val="Note 8ii"/>
      <sheetName val="Note 9-12"/>
      <sheetName val="Note-13-15"/>
      <sheetName val="Note-16-18"/>
      <sheetName val="Note 19 -20"/>
      <sheetName val="Note-26-30"/>
      <sheetName val="technical reserve"/>
      <sheetName val="Supplimentary"/>
      <sheetName val="Source"/>
      <sheetName val="Source2"/>
      <sheetName val="YTDSEPT"/>
      <sheetName val="211107"/>
      <sheetName val="DB "/>
      <sheetName val="DB  (2)"/>
      <sheetName val="AR2"/>
      <sheetName val="SalesYTD"/>
      <sheetName val="85100500"/>
      <sheetName val="R"/>
      <sheetName val="R1"/>
      <sheetName val="R1.1"/>
      <sheetName val="R1.2"/>
      <sheetName val="R1.3"/>
      <sheetName val="R1.4"/>
      <sheetName val="R1.5"/>
      <sheetName val="R1.6"/>
      <sheetName val="R1.7"/>
      <sheetName val="R1.8"/>
      <sheetName val="R1.9"/>
      <sheetName val="R1.10"/>
      <sheetName val="R1.11"/>
      <sheetName val="R1.12"/>
      <sheetName val="R1.13"/>
      <sheetName val="R2-CLAIMS"/>
      <sheetName val="Accting Policies"/>
      <sheetName val="Notes FS 3."/>
      <sheetName val="Summary "/>
      <sheetName val="C0-PAR"/>
      <sheetName val="C001"/>
      <sheetName val="C2"/>
      <sheetName val="C3"/>
      <sheetName val="C4"/>
      <sheetName val="C5"/>
      <sheetName val="Creditors Control Sheet"/>
      <sheetName val="Debtors Control Sheet"/>
      <sheetName val="Bank Control Sheet"/>
      <sheetName val="PAR FOR OTHERS"/>
      <sheetName val="D001"/>
      <sheetName val="D002"/>
      <sheetName val="D1"/>
      <sheetName val="D'2"/>
      <sheetName val="D3"/>
      <sheetName val="D4"/>
      <sheetName val="D5"/>
      <sheetName val="D6"/>
      <sheetName val="D7"/>
      <sheetName val="D8"/>
      <sheetName val="D9"/>
      <sheetName val="D10"/>
      <sheetName val="D11"/>
      <sheetName val="D12"/>
      <sheetName val="D13"/>
      <sheetName val="D14"/>
      <sheetName val="D15"/>
      <sheetName val="D16"/>
      <sheetName val="D16A"/>
      <sheetName val="D17"/>
      <sheetName val="D19"/>
      <sheetName val="D20"/>
      <sheetName val="D21"/>
      <sheetName val="D22"/>
      <sheetName val="D23-Client Adjustments"/>
      <sheetName val="D24"/>
      <sheetName val="D25"/>
      <sheetName val="J001"/>
      <sheetName val="J002"/>
      <sheetName val="J003"/>
      <sheetName val="J1"/>
      <sheetName val="J2"/>
      <sheetName val="J3"/>
      <sheetName val="J4"/>
      <sheetName val="J5"/>
      <sheetName val="J6"/>
      <sheetName val="J6A"/>
      <sheetName val="J7"/>
      <sheetName val="J8"/>
      <sheetName val="J9"/>
      <sheetName val="J9A"/>
      <sheetName val="J10-valuation of new STOCK"/>
      <sheetName val="J10A"/>
      <sheetName val="J11rough stock sheets-new stock"/>
      <sheetName val="J12-valuation of old STOCK"/>
      <sheetName val="J13rough stock sheets-old stock"/>
      <sheetName val="Ignore"/>
      <sheetName val="GROUP"/>
      <sheetName val="PAINTS"/>
      <sheetName val="PAC"/>
      <sheetName val="AGRO"/>
      <sheetName val="S"/>
      <sheetName val="."/>
      <sheetName val="Names"/>
      <sheetName val="Comprehensive Income"/>
      <sheetName val="Stmt of financial position"/>
      <sheetName val="Stmt of changes in equity"/>
      <sheetName val="Stmt of cash flow"/>
      <sheetName val="Notes (Acc Policy)"/>
      <sheetName val="Notes (IFRS 7)"/>
      <sheetName val="Segment report"/>
      <sheetName val="Chng_Grp Res"/>
      <sheetName val="Notes IFRS 1"/>
      <sheetName val="Notes IFRS 1 (2)"/>
      <sheetName val="Journal entries"/>
      <sheetName val="Opening BS"/>
      <sheetName val="2011 Workings"/>
      <sheetName val="2012 Workings"/>
      <sheetName val="PHASING"/>
      <sheetName val="MD 07 bsc"/>
      <sheetName val="SCH C"/>
      <sheetName val="B. SC"/>
      <sheetName val="NOTE"/>
      <sheetName val="SCHA"/>
      <sheetName val="UACN"/>
      <sheetName val="NSE"/>
      <sheetName val="accounts&amp;notes"/>
      <sheetName val="p&amp;l schedule"/>
      <sheetName val="BANK &amp; CREDIT"/>
      <sheetName val="TB ADJTED"/>
      <sheetName val="CAPDEC"/>
      <sheetName val="MONTHLY BUSS.PERFORMANCE  "/>
      <sheetName val="YTD BUSS.PERFORMANCE "/>
      <sheetName val="BRAND WITH AE"/>
      <sheetName val="Brand profitability YTD"/>
      <sheetName val="Brand profitability"/>
      <sheetName val="JULY SALES 2006"/>
      <sheetName val="MDS SUM OLD"/>
      <sheetName val="Last MDS Sales"/>
      <sheetName val="cos07"/>
      <sheetName val="Capdec exp"/>
      <sheetName val="AE PAINTS "/>
      <sheetName val="AE PHP"/>
      <sheetName val="NEW Detail (2)"/>
      <sheetName val="MDS sales in 2006"/>
      <sheetName val="JAN SALES"/>
      <sheetName val="Brand profitability MTH &amp; YTD."/>
      <sheetName val="BRAND WITH AE MTH."/>
      <sheetName val="BRAND WITH AE YTD"/>
      <sheetName val="COS33 (2)"/>
      <sheetName val="AC33 (2)"/>
      <sheetName val="MONTHLY  BUSS.PERFORMANCE  "/>
      <sheetName val="YTD BRAND WITH AE "/>
      <sheetName val="Budget"/>
      <sheetName val="AE PAINTS 2007"/>
      <sheetName val="CONSOL. PROFIT"/>
      <sheetName val="HEAD OFF PL."/>
      <sheetName val="CPPH PL"/>
      <sheetName val="FCAPDEC PL"/>
      <sheetName val="PAC PL"/>
      <sheetName val="PAINTS PL"/>
      <sheetName val="YTD PROFITABILITY "/>
      <sheetName val="MTH PROFITABILITY"/>
      <sheetName val="MAY SALES"/>
      <sheetName val="AE PAC 2007"/>
      <sheetName val="AE ALL"/>
      <sheetName val="MA"/>
      <sheetName val="PBI"/>
      <sheetName val="MONTHLY BUSS. PERFORMANCE"/>
      <sheetName val="YTD BUSS.PERFORMANCE"/>
      <sheetName val="workings"/>
      <sheetName val="P&amp;L Final"/>
      <sheetName val="YTD PBI"/>
      <sheetName val="F002"/>
      <sheetName val="F003-PAR"/>
      <sheetName val="F0"/>
      <sheetName val="F"/>
      <sheetName val="F1.1"/>
      <sheetName val="F1.2"/>
      <sheetName val="F1.3"/>
      <sheetName val="F1.4"/>
      <sheetName val="F1.5"/>
      <sheetName val="F1.6"/>
      <sheetName val="F1.7"/>
      <sheetName val="F1.8"/>
      <sheetName val="F1.9"/>
      <sheetName val="F1.10"/>
      <sheetName val="F1.11"/>
      <sheetName val="F1.12"/>
      <sheetName val="F1.13"/>
      <sheetName val="F1.14"/>
      <sheetName val="F1.15"/>
      <sheetName val="F1.16"/>
      <sheetName val="F1.17"/>
      <sheetName val="F1.18"/>
      <sheetName val="F1.19"/>
      <sheetName val="F1.20"/>
      <sheetName val="F1.21"/>
      <sheetName val="F1.22"/>
      <sheetName val="F1.23"/>
      <sheetName val="F1.24"/>
      <sheetName val="F1.25"/>
      <sheetName val="F1.26"/>
      <sheetName val="F1.27"/>
      <sheetName val="F1.28"/>
      <sheetName val="F1.29"/>
      <sheetName val="F1.30"/>
      <sheetName val="F1.31"/>
      <sheetName val="F1.32"/>
      <sheetName val="F1.33"/>
      <sheetName val="F1.34"/>
      <sheetName val="F1.35"/>
      <sheetName val="F1.36"/>
      <sheetName val="F1.37"/>
      <sheetName val="F1.38"/>
      <sheetName val="F1.39"/>
      <sheetName val="F1.40"/>
      <sheetName val="F1.41"/>
      <sheetName val="F1.42"/>
      <sheetName val="F1.43"/>
      <sheetName val="F1.44"/>
      <sheetName val="F1.45"/>
      <sheetName val="F1.46"/>
      <sheetName val="F1.47"/>
      <sheetName val="F1.48"/>
      <sheetName val="F1.49"/>
      <sheetName val="F1.50"/>
      <sheetName val="F1.51"/>
      <sheetName val="F1.52"/>
      <sheetName val="F1.53"/>
      <sheetName val="F1.54"/>
      <sheetName val="F1.55"/>
      <sheetName val="F1.56"/>
      <sheetName val="F1.57"/>
      <sheetName val="F1.58"/>
      <sheetName val="F1.59"/>
      <sheetName val="F1.60"/>
      <sheetName val="F1.61"/>
      <sheetName val="F1.62"/>
      <sheetName val="F1.63"/>
      <sheetName val="F1.64"/>
      <sheetName val="F1.65"/>
      <sheetName val="F1.66"/>
      <sheetName val="F1.67"/>
      <sheetName val="F1.68"/>
      <sheetName val="F1.69"/>
      <sheetName val="F1.70"/>
      <sheetName val="F1.71"/>
      <sheetName val="F1.72"/>
      <sheetName val="F1.73"/>
      <sheetName val="F1.74"/>
      <sheetName val="F1.75"/>
      <sheetName val="F1.76"/>
      <sheetName val="F1.77"/>
      <sheetName val="F1.78"/>
      <sheetName val="F1.79"/>
      <sheetName val="F2.1"/>
      <sheetName val="F2.2"/>
      <sheetName val="F2.3"/>
      <sheetName val="F2.4"/>
      <sheetName val="F2.5"/>
      <sheetName val="F2.6"/>
      <sheetName val="F2.8"/>
      <sheetName val="F2.9"/>
      <sheetName val="F4.3"/>
      <sheetName val="Cutoff Test"/>
      <sheetName val="Compliance"/>
      <sheetName val="No Confirmation"/>
      <sheetName val="OAO REVIEW POINTS"/>
      <sheetName val="FI"/>
      <sheetName val="F5 "/>
      <sheetName val="D2"/>
      <sheetName val="D5-1"/>
      <sheetName val="D5-2"/>
      <sheetName val="D5-3"/>
      <sheetName val="D5-4"/>
      <sheetName val="D5-5"/>
      <sheetName val="D5-6"/>
      <sheetName val="D5-7"/>
      <sheetName val="D5-8"/>
      <sheetName val="D5-9"/>
      <sheetName val="D5-10"/>
      <sheetName val="D5-11"/>
      <sheetName val="D5-12"/>
      <sheetName val="D5-13"/>
      <sheetName val="D5-14"/>
      <sheetName val="D5-15"/>
      <sheetName val="D5-16"/>
      <sheetName val="D5-17"/>
      <sheetName val="D5-18"/>
      <sheetName val="D5-19"/>
      <sheetName val="D5-20"/>
      <sheetName val="D5-21"/>
      <sheetName val="D5-22"/>
      <sheetName val="D5-23"/>
      <sheetName val="D5-24"/>
      <sheetName val="D5-25"/>
      <sheetName val="D5-26"/>
      <sheetName val="D5-27"/>
      <sheetName val="D5-28"/>
      <sheetName val="D5-29"/>
      <sheetName val="D5-30"/>
      <sheetName val="Notes 1-2.1.1"/>
      <sheetName val="Note 2.1.3 - 3.1"/>
      <sheetName val="Notes 4- 5"/>
      <sheetName val="Note 6.1"/>
      <sheetName val="Notes 7-10"/>
      <sheetName val="Notes 10.1 -12"/>
      <sheetName val="Note 13 -14"/>
      <sheetName val="Notes 14-16"/>
      <sheetName val="Note 17-19"/>
      <sheetName val="Note 20"/>
      <sheetName val="Note 22 - 23"/>
      <sheetName val="Note 24-28"/>
      <sheetName val="VAS"/>
      <sheetName val="F SUMM"/>
      <sheetName val="Mgt use"/>
      <sheetName val="1.1 - BS$"/>
      <sheetName val="1.3 - TB Excel"/>
      <sheetName val="1.4 - JBA TB"/>
      <sheetName val="2.1&amp;2 - Cash Flow"/>
      <sheetName val="3.1 4C USD"/>
      <sheetName val="3.2 - 4C Notes"/>
      <sheetName val="3.3 - 4C GHANA ADJ"/>
      <sheetName val="Stdcost Notes"/>
      <sheetName val="3.4 - Overhead Allocation"/>
      <sheetName val="3.4.4 -OH BONUS COMP"/>
      <sheetName val="3.5 - WLC &amp; ULI"/>
      <sheetName val="3.6 - BV Schedule"/>
      <sheetName val="3.7 - Excel 4C"/>
      <sheetName val="3.8 - JBA 4C"/>
      <sheetName val="3.9 INTERCO PROFIT"/>
      <sheetName val="5.0 - BankSA"/>
      <sheetName val="1.2 -BSN"/>
      <sheetName val="1.3 P&amp;L YTD"/>
      <sheetName val="1.3.1 TB YTD"/>
      <sheetName val="3.4 - Excel 4C"/>
      <sheetName val="3.5 - Actual vs Budget"/>
      <sheetName val="4.1 - Bank Summary"/>
      <sheetName val="4.1.1 - 110 "/>
      <sheetName val="4.1.2 -111 "/>
      <sheetName val="4.1.3 - 113"/>
      <sheetName val="4.1.4 - 117"/>
      <sheetName val="4.1.5 - 311"/>
      <sheetName val="4.1.6-312"/>
      <sheetName val="4.1.7 - 210"/>
      <sheetName val="4.1.8 - 211"/>
      <sheetName val="4.1.9-319"/>
      <sheetName val="4.1.10 - 318"/>
      <sheetName val="4.1.11 - 316"/>
      <sheetName val="4.1.12-118"/>
      <sheetName val="4.1.13 - 212"/>
      <sheetName val="4.1.14 - 213"/>
      <sheetName val="4.1.15 - 116 "/>
      <sheetName val="4.1.16 - 310"/>
      <sheetName val="4.1.17 - 215"/>
      <sheetName val="4.1.18 - 313"/>
      <sheetName val="4.1.19 - 116"/>
      <sheetName val="4.1.20-218"/>
      <sheetName val="4.1.21 - 314"/>
      <sheetName val="4.1.22-214"/>
      <sheetName val="4.1.23-112"/>
      <sheetName val="4.1.24-315"/>
      <sheetName val="4.2 - Long Term Banks"/>
      <sheetName val="4.2.1 - 316"/>
      <sheetName val="4.2.2 -117"/>
      <sheetName val="4.2.3 - 315"/>
      <sheetName val="4.2.4 - 216"/>
      <sheetName val="4.2.5 - 317"/>
      <sheetName val="4.2.6-217"/>
      <sheetName val="4.2.7-112"/>
      <sheetName val="4.3 - 114-115"/>
      <sheetName val="5.1-125-126"/>
      <sheetName val="5.2 - Within Region Receivables"/>
      <sheetName val="5.3 - Stock Summary"/>
      <sheetName val="5.3.1 - Closing Stock"/>
      <sheetName val="5.3.2 - Stock jnls "/>
      <sheetName val="5.4-160-161"/>
      <sheetName val="5.5-160-162"/>
      <sheetName val="5.6 - Prepayments"/>
      <sheetName val="5.6.1- 160-163"/>
      <sheetName val="5.6.2- 160-165"/>
      <sheetName val="5.8 -ASSETS"/>
      <sheetName val="5.8.1 - 170-171"/>
      <sheetName val="5.8.2 - 170-172"/>
      <sheetName val="5.8.3 - 170-173"/>
      <sheetName val="5.8.4 - 170-176"/>
      <sheetName val="5.8.5 - 170-174"/>
      <sheetName val="5.8.6 - 170-178"/>
      <sheetName val="5.8.7 - Depreciation"/>
      <sheetName val="5.8.7.1 - Depr Schedule"/>
      <sheetName val="5.9 - APayables"/>
      <sheetName val="5.9.1- 220-100 "/>
      <sheetName val="5.10- 236-000-VAT"/>
      <sheetName val="5.11-250-000-INCOME TAX"/>
      <sheetName val="5.11.1 - Tax Comp"/>
      <sheetName val="5.12 Gains Losses"/>
      <sheetName val="5.12.1 - Gains-Losses"/>
      <sheetName val="5.13 - PROV AUD &amp; TAX FEES"/>
      <sheetName val="5.13.1 - 232-321"/>
      <sheetName val="5.13.2 - 232-340"/>
      <sheetName val="5.14 - Social Benefits"/>
      <sheetName val="5.14.1 - 240-241"/>
      <sheetName val="5.14.2 - 240-243"/>
      <sheetName val="5.14.4 - 240-245"/>
      <sheetName val="5.14.3 - 240-244"/>
      <sheetName val="5.14.5 - 240-248"/>
      <sheetName val="5.15 - WHT"/>
      <sheetName val="5.15.1 - 235-231"/>
      <sheetName val="5.15.2 - 235-232"/>
      <sheetName val="5.15.3 - 235-233"/>
      <sheetName val="5.15.4 - 235-236"/>
      <sheetName val="5.16. ACCRUED CONTESTS"/>
      <sheetName val="5.16.1-Africa Conv"/>
      <sheetName val="5.16.2 - WTC"/>
      <sheetName val="5.16.3 - DD&amp;3DD"/>
      <sheetName val="5.16.4 - DD Lifestyle Event"/>
      <sheetName val="5.16.5 - Golden Mile"/>
      <sheetName val="5.16.6 - Opportunity Lifestyle "/>
      <sheetName val="5.16.7 - Opportunity PT Meeting"/>
      <sheetName val="5.16.8  - Opportunity 2010"/>
      <sheetName val="5.17 - Distr Bonus"/>
      <sheetName val="5.17.1-Distr. List"/>
      <sheetName val="5.17.2 - 232-325"/>
      <sheetName val="5.17.3 - 232-110"/>
      <sheetName val="Overs &amp; Unders"/>
      <sheetName val="5.17.4 - 221 - 100"/>
      <sheetName val="5.17.5 - Unclaimed Chq's"/>
      <sheetName val="5.18 - 224-000"/>
      <sheetName val="5.18.1-AMORT. SCH."/>
      <sheetName val="5.19 - Interco Payable"/>
      <sheetName val="5.19.1-Fees Computation"/>
      <sheetName val="5.20 - 300-320"/>
      <sheetName val="5.21 - 320-000"/>
      <sheetName val="5.22 - 232-333"/>
      <sheetName val="6.1 - Consulting Fees"/>
      <sheetName val="6.2 - Legal Fees"/>
      <sheetName val="7.1-840-000"/>
      <sheetName val="7.1.1 - 8400 Schedule"/>
      <sheetName val="8.1 - Interest"/>
      <sheetName val="8.3 - 890-889"/>
      <sheetName val="8.2 - Non Op"/>
      <sheetName val="5.23.1.1 -2324"/>
      <sheetName val="5.23.3 - 2326"/>
      <sheetName val="5.23.5 - 2328"/>
      <sheetName val="8.1 - 8940-8995"/>
      <sheetName val="8.2 - 8950-8995"/>
      <sheetName val="9.1 - 8990"/>
      <sheetName val="9.2 - 8980"/>
      <sheetName val="9.3 - 8993-8995"/>
      <sheetName val="10.1 - cost of sale"/>
      <sheetName val="10.3 - sales promo"/>
      <sheetName val="10.5 - summ adjust"/>
      <sheetName val="9.1 -Realised Exch G-Loss"/>
      <sheetName val="10.1 Stock write off's"/>
      <sheetName val="10.1.1 - Short deliveries"/>
      <sheetName val="10.1.2 - Expired Stocks"/>
      <sheetName val="10.1.3 - Damaged Products"/>
      <sheetName val="10.1.4 - Products Promo"/>
      <sheetName val="10.2 - Price Variances"/>
      <sheetName val="10.3 - Freight Variances"/>
      <sheetName val="10.4 - Duty Variances"/>
      <sheetName val="10.5 - Clearing charges"/>
      <sheetName val="10.6 - Team Meeting"/>
      <sheetName val="Target vs Actual"/>
      <sheetName val="P&amp;B"/>
      <sheetName val="Domestic"/>
      <sheetName val="P&amp;B ppt"/>
      <sheetName val="LOSS FM CIR FLAT SHEET "/>
      <sheetName val="Imp scrap april "/>
      <sheetName val="Imp  scrap MAY  "/>
      <sheetName val="IMP  scrap JUNE --"/>
      <sheetName val="IMP  scrap JULY"/>
      <sheetName val="IMP  scrap AUG"/>
      <sheetName val="IMP SCRAP SEP "/>
      <sheetName val="IMP  scrap OCT "/>
      <sheetName val="cst circ  april "/>
      <sheetName val="cst circ may "/>
      <sheetName val="cst circ june "/>
      <sheetName val="cst circ july"/>
      <sheetName val="cst circ aug"/>
      <sheetName val="cst circ sep "/>
      <sheetName val="cst circ  oct "/>
      <sheetName val="ingot cost ,oct "/>
      <sheetName val="ingot cost ,sep "/>
      <sheetName val="ingot cost ,AUG "/>
      <sheetName val="ingot cost ,july "/>
      <sheetName val="ingot cost ,june "/>
      <sheetName val="ingot cost , may "/>
      <sheetName val="ingot cost , april "/>
      <sheetName val=" loss computation "/>
      <sheetName val="METMAR LME "/>
      <sheetName val="HBO Partner REVIEW POINTS"/>
      <sheetName val="AA1"/>
      <sheetName val="F01"/>
      <sheetName val="F2A"/>
      <sheetName val="F2B"/>
      <sheetName val="F2C"/>
      <sheetName val="F2D"/>
      <sheetName val="F2E"/>
      <sheetName val="F2F"/>
      <sheetName val="F2G"/>
      <sheetName val="F2H"/>
      <sheetName val="F2I"/>
      <sheetName val="F2J"/>
      <sheetName val="F03"/>
      <sheetName val="F3A"/>
      <sheetName val="F3B"/>
      <sheetName val="F3C"/>
      <sheetName val="F3D"/>
      <sheetName val="F3E"/>
      <sheetName val="LOAN ANALYSIS"/>
      <sheetName val="LOAN ANALYSIS  CONSO"/>
      <sheetName val="Fixed Assets "/>
      <sheetName val="Cover "/>
      <sheetName val="Financial Position"/>
      <sheetName val="Notes (1)"/>
      <sheetName val="Segmental Report"/>
      <sheetName val="Notes (3)"/>
      <sheetName val="P&amp;L by mill "/>
      <sheetName val="T. Bal."/>
      <sheetName val="Data Sheet"/>
      <sheetName val="Group structure"/>
      <sheetName val="NSE Returns"/>
      <sheetName val="CSCIE"/>
      <sheetName val="Ac Policy 1"/>
      <sheetName val="Ac Policy 2"/>
      <sheetName val="Ac Policy 3"/>
      <sheetName val="Ac Policy 4"/>
      <sheetName val="Ac Policy 5"/>
      <sheetName val="Ac Policy 6"/>
      <sheetName val="Ac Policy 7"/>
      <sheetName val="Ac Policy 8"/>
      <sheetName val="Group JNLS DEC 2011 (2)"/>
      <sheetName val="Financial risk managment"/>
      <sheetName val="Note 4"/>
      <sheetName val="Note 5"/>
      <sheetName val="Segment support"/>
      <sheetName val="Directors Emolument"/>
      <sheetName val="2012 Expenses"/>
      <sheetName val="2011 expenses"/>
      <sheetName val="Note 6- 7"/>
      <sheetName val="Note 32"/>
      <sheetName val="Note 8"/>
      <sheetName val="Notes 9-10"/>
      <sheetName val="Notes 11"/>
      <sheetName val="Note 12"/>
      <sheetName val="Note 12(i)"/>
      <sheetName val="Note 14"/>
      <sheetName val="Note 15-16 "/>
      <sheetName val="Notes 17-19"/>
      <sheetName val="Notes 20 - 21"/>
      <sheetName val="Note 23"/>
      <sheetName val="Note 24a"/>
      <sheetName val="Note 24b"/>
      <sheetName val="Note 25a"/>
      <sheetName val="Note 25b(1)"/>
      <sheetName val="Note 25b"/>
      <sheetName val="Notes 26-27"/>
      <sheetName val="Note 28 - 30"/>
      <sheetName val="Value add statement"/>
      <sheetName val="Rec of IFRS BS"/>
      <sheetName val="Rec of P&amp;L"/>
      <sheetName val="Group 2012 Workings"/>
      <sheetName val="Co 2012 Workings"/>
      <sheetName val="IFRS 1(1)"/>
      <sheetName val="IFRS1 (1c)"/>
      <sheetName val="IFRS 1(2)"/>
      <sheetName val="IFRS 1(3)"/>
      <sheetName val="IFRS 1(4)"/>
      <sheetName val="Value Added Statement"/>
      <sheetName val="5 yrs Financial Summary"/>
      <sheetName val="IFRS 5 Calculation"/>
      <sheetName val="Group JNLS DEC 2012"/>
      <sheetName val="Group Dec 2012"/>
      <sheetName val="CO Dec 2012"/>
      <sheetName val="Group JNLS DEC 2011"/>
      <sheetName val="Group Dec 2011"/>
      <sheetName val="CO Dec 2011"/>
      <sheetName val="Group Journal sheet (DEC 2010)"/>
      <sheetName val="Group Opening BS"/>
      <sheetName val="Co Opening BS"/>
      <sheetName val="NCI Dec 2012"/>
      <sheetName val="NCI Dec 2011"/>
      <sheetName val="Non-controlling interest"/>
      <sheetName val="2011 NGAAP P&amp;L"/>
      <sheetName val="DT Dec 2012"/>
      <sheetName val="DT Dec 2011"/>
      <sheetName val="NCI Schedule"/>
      <sheetName val="Discontinued Operation"/>
      <sheetName val="Note 6"/>
      <sheetName val="Note 23.2"/>
      <sheetName val="Note 29 - 30"/>
      <sheetName val="Prov. Ex-Staff"/>
      <sheetName val="RM Price"/>
      <sheetName val="Billet Price"/>
      <sheetName val="Slab Price"/>
      <sheetName val="pp2010"/>
      <sheetName val="PP2011"/>
      <sheetName val="stk mvmt"/>
      <sheetName val="Mat. Cons"/>
      <sheetName val="Sales Value"/>
      <sheetName val="Monthly P&amp;L Details11"/>
      <sheetName val="Qtrly_Trend"/>
      <sheetName val="Monthly P&amp;L Dtails 10"/>
      <sheetName val="Monthly-P&amp;L Summary10"/>
      <sheetName val="Monthly P&amp;L summary11"/>
      <sheetName val="Var. Analy."/>
      <sheetName val="Per Unit Anal"/>
      <sheetName val="Overhead Anal."/>
      <sheetName val="FIN PROJECN N"/>
      <sheetName val="FIN PROJECN $"/>
      <sheetName val="BAL. SHEET $"/>
      <sheetName val="CASH FLOW $"/>
      <sheetName val="Proc. Mat. cost"/>
      <sheetName val="Power &amp; Gas cost"/>
      <sheetName val="DEPN"/>
      <sheetName val="PP Budget 2010"/>
      <sheetName val="P&amp;L Budget 2010"/>
      <sheetName val="P&amp;L 2008"/>
      <sheetName val="Raw Material Stock"/>
      <sheetName val="Monthly Report"/>
      <sheetName val="DE MR"/>
      <sheetName val="FOR RC"/>
      <sheetName val="Readings"/>
      <sheetName val="Basic Assumption 2"/>
      <sheetName val="Basic Assumption"/>
      <sheetName val="ASSUMPTIONS "/>
      <sheetName val="Sale Price"/>
      <sheetName val="P&amp;B  Sales Realisation"/>
      <sheetName val="Coil_Ingot_181110"/>
      <sheetName val="Stockmovement"/>
      <sheetName val="P&amp;L Monthly 2011 summary)"/>
      <sheetName val="P&amp;L Monthly 2011 Trading"/>
      <sheetName val="P &amp; L Monthly 2011"/>
      <sheetName val="P &amp; L combined (2)"/>
      <sheetName val="Power &amp; Gas"/>
      <sheetName val="P&amp;B 2011 "/>
      <sheetName val="FREIGHT 11"/>
      <sheetName val="P&amp;L SUMMARY 2010"/>
      <sheetName val="Per Unit Analysis"/>
      <sheetName val="P&amp;L NM 2011"/>
      <sheetName val="P &amp; L$,11"/>
      <sheetName val="C Flow,11"/>
      <sheetName val="Balance Sheet'11"/>
      <sheetName val="Cashflow'11"/>
      <sheetName val="Monthly-P&amp;L"/>
      <sheetName val="A Basic Assumption"/>
      <sheetName val="A ASSUMPTIONS "/>
      <sheetName val="A Mat Cost"/>
      <sheetName val="A Sale Price"/>
      <sheetName val="A P&amp;B  Sales Realisation"/>
      <sheetName val="A P&amp;L Monthly 2011 Trading"/>
      <sheetName val="A P &amp; L Monthly 2011"/>
      <sheetName val="A Stock Movement"/>
      <sheetName val="A Power &amp; Gas-New"/>
      <sheetName val="A FREIGHT 11"/>
      <sheetName val="Actual -2010"/>
      <sheetName val="A Mat Cost (2)"/>
      <sheetName val=" COMPUTATION01Nov08"/>
      <sheetName val=" COMPUTATION013Nov08"/>
      <sheetName val=" COMPUTATION 12JAN09"/>
      <sheetName val=" COMPUTATION 18Mar09"/>
      <sheetName val="BILLETS 25Mar09"/>
      <sheetName val="Summary Metal -Jul08-Jun09"/>
      <sheetName val="ARM-270309 Circle"/>
      <sheetName val="ARM-02OCT09-circles"/>
      <sheetName val="ARM-010409-only coils"/>
      <sheetName val="PURCHASE PLAN"/>
      <sheetName val="INGOTS and COILS SUMMARY (2)"/>
      <sheetName val="Ingot &amp; Coil Summary"/>
      <sheetName val="Imp. Ext &amp; RI Scrap Summary"/>
      <sheetName val=" COMPUTATION 04Apr09 Circles"/>
      <sheetName val="Ingots arrival plan"/>
      <sheetName val="Imp. RI Scrap arrival plan"/>
      <sheetName val="Imp. Ext Scrap arrival plan"/>
      <sheetName val="Imp. Coil Plan"/>
      <sheetName val="FG Coil Plan"/>
      <sheetName val="Sales Plan"/>
      <sheetName val=" COMPUTATION"/>
      <sheetName val="BILLETS"/>
      <sheetName val=" COMPUTATION 25Mar09 Coil"/>
      <sheetName val="SLABS"/>
      <sheetName val="NBC"/>
      <sheetName val="NBC Monthly P&amp;L Details11"/>
      <sheetName val="SCHEDULE"/>
      <sheetName val="FORKLIFT"/>
      <sheetName val="P&amp;MGenerators"/>
      <sheetName val="P&amp;M others"/>
      <sheetName val="BUILDINGS"/>
      <sheetName val="PROBUDG"/>
      <sheetName val="STAT07022011"/>
      <sheetName val="ARM"/>
      <sheetName val="Ingot&amp;CoilSummary"/>
      <sheetName val="Ingotsarrivalplan"/>
      <sheetName val="ImpExtScraparrivalplan"/>
      <sheetName val="ImpRIScraparrivalplan"/>
      <sheetName val="ARM COIL REPORT"/>
      <sheetName val="METMAR INGOT 2011"/>
      <sheetName val="price study"/>
      <sheetName val="Scrap Price index"/>
      <sheetName val="A Mat Cost "/>
      <sheetName val="A EXPENSES"/>
      <sheetName val="N  Assumptions 2 "/>
      <sheetName val="N  Assumptions 1"/>
      <sheetName val="N  Sale Price per kg"/>
      <sheetName val="N  Mat. Cost per kg "/>
      <sheetName val="N Monthly P&amp;L Details11"/>
      <sheetName val="N  Sales Value"/>
      <sheetName val="N Mat. Cons"/>
      <sheetName val="NBCBREAKUP"/>
      <sheetName val="N  PP2011"/>
      <sheetName val="H Basic Assumptions"/>
      <sheetName val="H Assumptions"/>
      <sheetName val="H HR Coil Price &amp; Sales Value"/>
      <sheetName val="H Slab Price &amp; Purchase  Value"/>
      <sheetName val="H PP2011"/>
      <sheetName val="H Monthly P&amp;L 2011"/>
      <sheetName val="H Power &amp; Gas"/>
      <sheetName val="H Man Power"/>
      <sheetName val="H Processing material"/>
      <sheetName val="N B C  stk mvmt"/>
      <sheetName val="N B C  Monthly P&amp;L Details11"/>
      <sheetName val="N B C  PP2011 (2)"/>
      <sheetName val="NBC  Mat. Cons"/>
      <sheetName val="Flash Report"/>
      <sheetName val="Data Entry"/>
      <sheetName val="Detail Data Sheet"/>
      <sheetName val="conversionmargin"/>
      <sheetName val="P &amp; L "/>
      <sheetName val="ManP&amp;L"/>
      <sheetName val="ConsolidatedP&amp;L"/>
      <sheetName val="TradingP&amp;L"/>
      <sheetName val="ConvMarginAnal"/>
      <sheetName val="Forecast 2012"/>
      <sheetName val="Forecast 2011"/>
      <sheetName val="Master Sheet"/>
      <sheetName val="Content"/>
      <sheetName val="Financial Highlights"/>
      <sheetName val="Ac Policy 2a"/>
      <sheetName val="Note 6- 10"/>
      <sheetName val="Notes 11 - 13 - Landscape"/>
      <sheetName val="Notes 14 - 15"/>
      <sheetName val="Notes 16 - 19"/>
      <sheetName val="Note 20- 22"/>
      <sheetName val="Note 24 - 27"/>
      <sheetName val="Co Dec 2012 Workings"/>
      <sheetName val="Co Dec 2011 Workings"/>
      <sheetName val="Opening BS Workings"/>
      <sheetName val="Value add statement (2)"/>
      <sheetName val="Perf. graph"/>
      <sheetName val="Mgt Acct"/>
      <sheetName val="content&amp;notice of meeting"/>
      <sheetName val="CSR"/>
      <sheetName val="Coy Profile"/>
      <sheetName val="Directors Report"/>
      <sheetName val="Chairman's Statement"/>
      <sheetName val="Audit reports"/>
      <sheetName val="SAL, BAND"/>
      <sheetName val="auditors report"/>
      <sheetName val="Year in brief"/>
      <sheetName val="bank &amp; credit bal."/>
      <sheetName val="dir. report"/>
      <sheetName val="trial bal."/>
      <sheetName val="Vat Input Sept 2000"/>
      <sheetName val="September 2000 OUTPUT VAT"/>
      <sheetName val="VAT Summary"/>
      <sheetName val="YTD"/>
      <sheetName val="KD"/>
      <sheetName val="KDv2"/>
      <sheetName val="Lagos"/>
      <sheetName val="MW"/>
      <sheetName val="0607"/>
      <sheetName val="F5 DEP SCHEDULE"/>
      <sheetName val="Acc Retmt Ben.-323001_June11"/>
      <sheetName val="Acc Retmt Ben_Jun11_Audit"/>
      <sheetName val="Staff Housing-221003_Jun11"/>
      <sheetName val="Pension_June11"/>
      <sheetName val="Prepaid Rent-221001-June 11"/>
      <sheetName val="Prepaid Rent _June 11"/>
      <sheetName val="DB"/>
      <sheetName val="DB2"/>
      <sheetName val="FB"/>
      <sheetName val="Summary2"/>
      <sheetName val="DEPOT_DBC"/>
      <sheetName val="DBC"/>
      <sheetName val="SMKT"/>
      <sheetName val="PROF"/>
      <sheetName val="STAFF"/>
      <sheetName val="BIKE"/>
      <sheetName val="with provision"/>
      <sheetName val="Port"/>
      <sheetName val="X_Rates"/>
      <sheetName val="New_Pipeline"/>
      <sheetName val="Old_Pipeline"/>
      <sheetName val="Prj_Sector_List"/>
      <sheetName val="Prj_Officer_List"/>
      <sheetName val="TAX COMP"/>
      <sheetName val="W&amp;T"/>
      <sheetName val="IBD"/>
      <sheetName val="Disposals -details"/>
      <sheetName val="Provisions"/>
      <sheetName val="SCHEDULE OF DISPOSALS"/>
      <sheetName val="Additions- category"/>
      <sheetName val="FA MOVT"/>
      <sheetName val="Statement of Cashflows"/>
      <sheetName val="Land-leasehold "/>
      <sheetName val="TB-07"/>
      <sheetName val="TB-08"/>
      <sheetName val="FAR-COST-07"/>
      <sheetName val="FAR-COST"/>
      <sheetName val="FAR-ACC(DEPN)"/>
      <sheetName val="Add-SUM"/>
      <sheetName val="Trf-CWIP"/>
      <sheetName val="FMVT_RPT"/>
      <sheetName val="CWIP"/>
      <sheetName val="TB1"/>
      <sheetName val="TB2"/>
      <sheetName val="TB2-edit"/>
      <sheetName val="TB2-cHANGES"/>
      <sheetName val="2009 SUADS"/>
      <sheetName val="fixed assets movt schedule"/>
      <sheetName val="fixed assets movt schedule (2)"/>
      <sheetName val="check"/>
      <sheetName val="Extn"/>
      <sheetName val="Q2-SUADS"/>
      <sheetName val="Wk-allctn"/>
      <sheetName val="TB-Jun-10"/>
      <sheetName val="P&amp;L 10"/>
      <sheetName val="Projected cash flow for 2008"/>
      <sheetName val="Ratios (2)"/>
      <sheetName val="Ratios (3)"/>
      <sheetName val="Cashflow (2)"/>
      <sheetName val="Revenues"/>
      <sheetName val="External charges"/>
      <sheetName val="Operating Expenses"/>
      <sheetName val="Facilities"/>
      <sheetName val="Administrative expenses"/>
      <sheetName val="Group balances"/>
      <sheetName val="Cash and Bank"/>
      <sheetName val="Debtors"/>
      <sheetName val="Cred &amp; oth liab"/>
      <sheetName val="Loan mov'nt"/>
      <sheetName val="Loan mov'nt-wkgs"/>
      <sheetName val="C-flow"/>
      <sheetName val="Loan mov'nt-wkgs (2)"/>
      <sheetName val="Share-capital"/>
      <sheetName val="Graphs"/>
      <sheetName val="Revenues (2)"/>
      <sheetName val="Revenues 2"/>
      <sheetName val="Landlinepostpaid-billings"/>
      <sheetName val="GSMPostpaid-billings"/>
      <sheetName val="Prepaid-(analytics)"/>
      <sheetName val="Inbound revenue"/>
      <sheetName val="International traffic"/>
      <sheetName val="Local interconnect 09"/>
      <sheetName val="Local interconnect 10"/>
      <sheetName val="LAST JV"/>
      <sheetName val="AutoOpen Stub Data"/>
      <sheetName val="Customize Your Invoice"/>
      <sheetName val="Invoice"/>
      <sheetName val="ATW"/>
      <sheetName val="Lock"/>
      <sheetName val="Intl Data Table"/>
      <sheetName val="TemplateInformation"/>
      <sheetName val="invoice1"/>
      <sheetName val="MTN AC"/>
      <sheetName val="Rev 2008"/>
      <sheetName val="EXP 2008"/>
      <sheetName val="Rev 2007"/>
      <sheetName val="Expense 2007"/>
      <sheetName val="Rev 2006"/>
      <sheetName val="p'able 06"/>
      <sheetName val="Schedule 2007"/>
      <sheetName val="Schedule 2008"/>
      <sheetName val="Schedule 2006"/>
      <sheetName val="Receipts"/>
      <sheetName val="Celtel Schedule"/>
      <sheetName val="Celtel payb&amp; Recb"/>
      <sheetName val="Rev 2005"/>
      <sheetName val="Schedule 2005"/>
      <sheetName val="P'able 05"/>
      <sheetName val="schedule 2004"/>
      <sheetName val="P'able 2004"/>
      <sheetName val="P'able 2003"/>
      <sheetName val="Rev 2004"/>
      <sheetName val="Rev Schedule"/>
      <sheetName val="Rev 2003"/>
      <sheetName val="Schedule 2003"/>
      <sheetName val="Mast Creditors 03"/>
      <sheetName val="INVs"/>
      <sheetName val=" P'able Jan-02"/>
      <sheetName val="20002 Revenue"/>
      <sheetName val="Schedule 2002"/>
      <sheetName val="Schedule 2001"/>
      <sheetName val="Jan-Spt-01Schedule"/>
      <sheetName val="Schedule Dec-00"/>
      <sheetName val="MTN Invoice"/>
      <sheetName val="corp-sec"/>
      <sheetName val="Celtel"/>
      <sheetName val="Defence"/>
      <sheetName val="Vot"/>
      <sheetName val="Vok"/>
      <sheetName val="Alarm"/>
      <sheetName val="Forestry"/>
      <sheetName val="Impact"/>
      <sheetName val="Cel Kololo"/>
      <sheetName val="Arua Fm"/>
      <sheetName val="WBS"/>
      <sheetName val="L House"/>
      <sheetName val="Multi"/>
      <sheetName val="Sanyutel"/>
      <sheetName val="Unbilled"/>
      <sheetName val=" R'able Sept-01"/>
      <sheetName val=" R'able Oct-01"/>
      <sheetName val="Nov-01"/>
      <sheetName val="Dec-01"/>
      <sheetName val="MTN  RENT"/>
      <sheetName val=" P'ble Jul-01"/>
      <sheetName val=" Pay'ble oct-01"/>
      <sheetName val=" P'ble Aug-01"/>
      <sheetName val=" R'able Jan-01"/>
      <sheetName val=" P'able Nov-01"/>
      <sheetName val="R'able Feb-01"/>
      <sheetName val="Kololo"/>
      <sheetName val="JV Rent"/>
      <sheetName val="Mast debtors"/>
      <sheetName val="AYe"/>
      <sheetName val=" R'able Dec-01"/>
      <sheetName val="Rev 2009"/>
      <sheetName val="Exp 2009"/>
      <sheetName val="Schedule 2009"/>
      <sheetName val="Exp 2010"/>
      <sheetName val="Rev 2010"/>
      <sheetName val="Schedule 2010"/>
      <sheetName val="TB-Differences"/>
      <sheetName val="TB-Exp"/>
      <sheetName val="Proj-ct"/>
      <sheetName val="TB2-Diff"/>
      <sheetName val="TB-06"/>
      <sheetName val="TB-09"/>
      <sheetName val="exceptional item"/>
      <sheetName val="PPE"/>
      <sheetName val="Comttd funds"/>
      <sheetName val="CCY-BS"/>
      <sheetName val="IR-BS"/>
      <sheetName val="BS-CCY07"/>
      <sheetName val="LQ-BS"/>
      <sheetName val="Bal-sheet"/>
      <sheetName val="Prov-rpt"/>
      <sheetName val="Detor-comp-08"/>
      <sheetName val="Wkg-07"/>
      <sheetName val="Detor-comp"/>
      <sheetName val="ISP-rev"/>
      <sheetName val="ISP"/>
      <sheetName val="In-dta"/>
      <sheetName val="ISP-II"/>
      <sheetName val="ISP-prov"/>
      <sheetName val="ISP-prov-net"/>
      <sheetName val="ISP-prov (analysed)"/>
      <sheetName val="ISP-ve"/>
      <sheetName val="Loans-mvt"/>
      <sheetName val="Tax comp."/>
      <sheetName val="D-tax"/>
      <sheetName val="Ineligible"/>
      <sheetName val="Reconln-Tax"/>
      <sheetName val="Tax-FS"/>
      <sheetName val="Buildings-Ineligl"/>
      <sheetName val="Restrcd-MV's"/>
      <sheetName val="Equip(resnt)"/>
      <sheetName val="Loans"/>
      <sheetName val="Loans(Amt)"/>
      <sheetName val="Loan-cof"/>
      <sheetName val="Loans-(FY08)"/>
      <sheetName val="Fin-chagre"/>
      <sheetName val="Belg-Ln"/>
      <sheetName val="Supplier-crdt"/>
      <sheetName val="Interest-Expe"/>
      <sheetName val="TOC-ISP"/>
      <sheetName val="TOC-PPsales"/>
      <sheetName val="Tax-liab"/>
      <sheetName val="Loans-IR"/>
      <sheetName val="Cred&amp;Liab"/>
      <sheetName val="Cash&amp;Bank"/>
      <sheetName val="Grp-bals"/>
      <sheetName val="Opertn-Exps"/>
      <sheetName val="Staff-costs"/>
      <sheetName val="Admin-exps"/>
      <sheetName val="Grants-forex"/>
      <sheetName val="Exch rates"/>
      <sheetName val="Revenue-Lead"/>
      <sheetName val="Landlinepostpaid-billings 09"/>
      <sheetName val="analytical-postpaid"/>
      <sheetName val="GSMPostpaid-billings 09"/>
      <sheetName val="Roaming revenue"/>
      <sheetName val="deposit received"/>
      <sheetName val="trend analysis-local intcnct"/>
      <sheetName val="international  intconect "/>
      <sheetName val="Incoming revenue"/>
      <sheetName val="Incoming traffic '08 &amp; '09"/>
      <sheetName val="prov movt schedule "/>
      <sheetName val="Debtors WORK PAPER"/>
      <sheetName val="cust stmts"/>
      <sheetName val="Inter Drs &amp; Crs"/>
      <sheetName val="Inter Drs provision"/>
      <sheetName val="credit bal-debtors"/>
      <sheetName val="FXL Credit summary"/>
      <sheetName val="non govt credt"/>
      <sheetName val="Inter Drs provision (2)"/>
      <sheetName val="Provision Movement"/>
      <sheetName val="NurpII"/>
      <sheetName val="CWIP-detailled"/>
      <sheetName val="CERTIFICATION_FORECAST"/>
      <sheetName val="CERTIFICATION_AS_PROGRAMME"/>
      <sheetName val="CONTRACT_CASHFLOW_ACTUAL"/>
      <sheetName val="CONTRACT_CASHFLOW_OPTIONS"/>
      <sheetName val="CLIENT_CASH_FLOW_GRAPH_DEC_04"/>
      <sheetName val="CLIENT_CASH_FLOW_GRAPH_OCT_04"/>
      <sheetName val="STERLING_TURNOVER"/>
      <sheetName val="STERLING_CASH_FLOW"/>
      <sheetName val="NAIRA_EXPENDITURE_FORECAST"/>
      <sheetName val="Local_Staff"/>
      <sheetName val="Fuel_&amp;_Lubs"/>
      <sheetName val="Gains_on_Repatriation"/>
      <sheetName val="NAIRA_MONTHLY_COSTS_02-03"/>
      <sheetName val="NAIRA_MONTHLY_COSTS_01-02"/>
      <sheetName val="Materials_detail"/>
      <sheetName val="374,_375"/>
      <sheetName val="MAN_CONT"/>
      <sheetName val="H100"/>
      <sheetName val="H101"/>
      <sheetName val="H102"/>
      <sheetName val="H103"/>
      <sheetName val="HI04"/>
      <sheetName val="H105-Sampling Worksheet"/>
      <sheetName val="INCOME TAX"/>
      <sheetName val="ITF"/>
      <sheetName val="SITF"/>
      <sheetName val="WHT"/>
      <sheetName val="Vat output"/>
      <sheetName val="Sheet27"/>
      <sheetName val="H-66"/>
      <sheetName val="H88B"/>
      <sheetName val="Sheet18"/>
      <sheetName val="H555555"/>
      <sheetName val="H1666"/>
      <sheetName val="H-8"/>
      <sheetName val="H12334"/>
      <sheetName val="H-116"/>
      <sheetName val="Sheet15"/>
      <sheetName val="Sheet16"/>
      <sheetName val="Sheet17"/>
      <sheetName val="Sheet22"/>
      <sheetName val="Xmas"/>
      <sheetName val="MGT BONUS"/>
      <sheetName val="STATUTORY PAYMENTS"/>
      <sheetName val="technical fee"/>
      <sheetName val="Water,Power,Gas"/>
      <sheetName val="SALES ADJUSTMENTS"/>
      <sheetName val="DISPOSAL ACCOUNT"/>
      <sheetName val="ROYAL"/>
      <sheetName val="VITA"/>
      <sheetName val="DEEMAB"/>
      <sheetName val="TONIMAS"/>
      <sheetName val="Omolara"/>
      <sheetName val="Sekjoy"/>
      <sheetName val="charles Alum"/>
      <sheetName val="eastchase"/>
      <sheetName val="Gen metal"/>
      <sheetName val="somark"/>
      <sheetName val="pro roof"/>
      <sheetName val="strong Alum"/>
      <sheetName val="Trans amadi"/>
      <sheetName val="aify global"/>
      <sheetName val="vinal alum"/>
      <sheetName val="CLIENT TB"/>
      <sheetName val="ETB"/>
      <sheetName val="NOT"/>
      <sheetName val="NOTS"/>
      <sheetName val="5YS"/>
      <sheetName val="CMI"/>
      <sheetName val="MI"/>
      <sheetName val="Profit Recon"/>
      <sheetName val="CF-NOTE"/>
      <sheetName val="Acc. Pol. "/>
      <sheetName val="Notes to F-S 1"/>
      <sheetName val="Notes 14-18"/>
      <sheetName val="Note 20-22 "/>
      <sheetName val="Fixed Cost Sheet"/>
      <sheetName val="Assets"/>
      <sheetName val="Income State for External"/>
      <sheetName val="Totals"/>
      <sheetName val="Pools"/>
      <sheetName val="Presentation Monthly"/>
      <sheetName val="Group file-Division"/>
      <sheetName val="Group file-CHI"/>
      <sheetName val="Group file-Cons"/>
      <sheetName val="Group file-Combined"/>
      <sheetName val="Moveable Equipment"/>
      <sheetName val="Land &amp; Buildings"/>
      <sheetName val="L &amp; B "/>
      <sheetName val="P &amp; Equip"/>
      <sheetName val="Furn"/>
      <sheetName val="Nest Boxes "/>
      <sheetName val="Summary of Stds DV"/>
      <sheetName val="RBZ Income Statement"/>
      <sheetName val="NF IS Workings YTD vs Budget"/>
      <sheetName val="NF Income Statement"/>
      <sheetName val="RBZ- Sales Budget"/>
      <sheetName val="NF Sales Budget"/>
      <sheetName val="RBZ-Production Budget"/>
      <sheetName val="NF Production Budget"/>
      <sheetName val="NF Production workings June 201"/>
      <sheetName val="NF Production Workings Jan 2011"/>
      <sheetName val="RBZ - Capex Budget "/>
      <sheetName val="NF Capex Budget "/>
      <sheetName val="RBZ COS Sch"/>
      <sheetName val="RBZ Expense Sch"/>
      <sheetName val="NF COS Schedules"/>
      <sheetName val="NF EXP Schedules"/>
      <sheetName val="NF- Stock Purchases"/>
      <sheetName val="NF-Bank Loans"/>
      <sheetName val="Lease Loan"/>
      <sheetName val="Balance Sheet Workings"/>
      <sheetName val="NF-FAR Vehicles and equipment"/>
      <sheetName val="NF-FAR Office Equip"/>
      <sheetName val="NF-FAR Furn"/>
      <sheetName val="NF-FAR Plant and Equipment"/>
      <sheetName val="NF-FAR L &amp; B "/>
      <sheetName val="NF-FAR SUMMARY"/>
      <sheetName val="RBZ FAR L &amp; B "/>
      <sheetName val="RBZ FAR P &amp; Equip"/>
      <sheetName val="RBZ FAR Furn"/>
      <sheetName val="RBZ FAR Vehicles"/>
      <sheetName val="RBZ FAR Nest Boxes "/>
      <sheetName val="RBZ FAR Summary"/>
      <sheetName val="EQLEASE"/>
      <sheetName val="G001"/>
      <sheetName val="PAR Final"/>
      <sheetName val="G1"/>
      <sheetName val="G2"/>
      <sheetName val="G3"/>
      <sheetName val="G4 "/>
      <sheetName val="G4 ignored"/>
      <sheetName val="G4ignored"/>
      <sheetName val="G5"/>
      <sheetName val="FAR"/>
      <sheetName val="G000"/>
      <sheetName val="G100"/>
      <sheetName val="G200"/>
      <sheetName val="G201"/>
      <sheetName val="G202"/>
      <sheetName val="G203"/>
      <sheetName val="G300"/>
      <sheetName val="INCOME STMT-MHS"/>
      <sheetName val="INCOME STMT-SMC"/>
      <sheetName val="TURNOVER"/>
      <sheetName val="TURNOVER-MONTHLY"/>
      <sheetName val="TURNOVER-SMC"/>
      <sheetName val="DIRECT COSTS"/>
      <sheetName val="DIRECT COSTS-MONTHLY"/>
      <sheetName val="DIRECT COSTS-SMC"/>
      <sheetName val="MANAGEMENT EXP"/>
      <sheetName val="MANAGEMENT EXP-MONTHLY"/>
      <sheetName val="MANAGEMENT EXP-SMC"/>
      <sheetName val="TRIAL BALANCE-LINKED"/>
      <sheetName val="INCOME STMT-LINKED-MHS"/>
      <sheetName val="INCOME STMT-LINKED 2-MHS"/>
      <sheetName val="INCOME STMT-LINKED-SMC"/>
      <sheetName val="INCOME STMT-LINKED-BOD"/>
      <sheetName val="BALANCE SHEET-LINKED"/>
      <sheetName val="NOTES- MHS"/>
      <sheetName val="NOTES-SMC"/>
      <sheetName val="CONTRIBUTION-MHS"/>
      <sheetName val="INCOME STMT-COMPREHENSIVE-MHS"/>
      <sheetName val="GRAPHICAL ANALYSIS-MHS"/>
      <sheetName val="INCOME STMT-COMPREHENSIVE-ALL"/>
      <sheetName val="DEBTORS AGED ANALYSIS"/>
      <sheetName val="MHS Dashboard"/>
      <sheetName val="INCOME STMT-LINKED"/>
      <sheetName val="INCOME STMT-LINKED (2)"/>
      <sheetName val="CONTRIBUTION"/>
      <sheetName val="PROJECTED"/>
      <sheetName val="PLAN - INCOME STMT (2)"/>
      <sheetName val="PLAN - INCOME STMT"/>
      <sheetName val="PLAN-WORKINGS1"/>
      <sheetName val="PLAN WORKINGS2"/>
      <sheetName val="PROSPECTS"/>
      <sheetName val="DEBTORS LEDGER"/>
      <sheetName val="DEBTORS SUMMARY "/>
      <sheetName val="DEBITS"/>
      <sheetName val="CREDITS"/>
      <sheetName val="NOSAK"/>
      <sheetName val="DEBTORS LEDGER MAY"/>
      <sheetName val="DEBTORS LEDGER JUNE"/>
      <sheetName val="Reval-All"/>
      <sheetName val="Implied Rate"/>
      <sheetName val="FWD EXPIRED CONT "/>
      <sheetName val="CFC Reval"/>
      <sheetName val="Exp Fbps"/>
      <sheetName val="Fwd-conts"/>
      <sheetName val="WORKING SBP RATES"/>
      <sheetName val="V-Org- Ent"/>
      <sheetName val="V-Rev- Ent"/>
      <sheetName val="Fwd-Reval"/>
      <sheetName val="FWD FX"/>
      <sheetName val="Holding Position"/>
      <sheetName val="Maturity Profile"/>
      <sheetName val="PIVOT ALL"/>
      <sheetName val="MTM with Yields"/>
      <sheetName val="CONTROL SHEET (2)"/>
      <sheetName val="JHELUM "/>
      <sheetName val="SWL"/>
      <sheetName val="GJR"/>
      <sheetName val="ISB"/>
      <sheetName val="PSH"/>
      <sheetName val="FSD"/>
      <sheetName val="CB MTN"/>
      <sheetName val="QUETTA "/>
      <sheetName val="HYDERABAD "/>
      <sheetName val="SARGODHA "/>
      <sheetName val="SAM LAHORE "/>
      <sheetName val="CB LAHORE "/>
      <sheetName val="CBG LAHORE "/>
      <sheetName val="SAM KARACHI"/>
      <sheetName val="CB KARACHI "/>
      <sheetName val="CBG KARACHI "/>
      <sheetName val="BS-OVS"/>
      <sheetName val="BS-DOM"/>
      <sheetName val="BSCOMBINED "/>
      <sheetName val="Profit&amp;Loss-Rev"/>
      <sheetName val="Statement of Changes in Equity"/>
      <sheetName val="Note 6-8"/>
      <sheetName val="Note 9"/>
      <sheetName val="Note 10"/>
      <sheetName val="General 11"/>
      <sheetName val="FORM 1A"/>
      <sheetName val="Recovered_Sheet1"/>
      <sheetName val="TB-Final"/>
      <sheetName val="C I"/>
      <sheetName val="Equity statement"/>
      <sheetName val="Note 1-7.2"/>
      <sheetName val="11-18"/>
      <sheetName val="39-IR"/>
      <sheetName val="40-IR"/>
      <sheetName val="41-42-IR"/>
      <sheetName val="43-44-IR"/>
      <sheetName val="11-11.2"/>
      <sheetName val="TB (2)-OLD"/>
      <sheetName val="Grouping (2)"/>
      <sheetName val="Adjst enteries"/>
      <sheetName val="Cf wrking"/>
      <sheetName val=" Trial Balance"/>
      <sheetName val="Current tax charge 2011"/>
      <sheetName val="Pnl note"/>
      <sheetName val="defered tax Computation 11"/>
      <sheetName val="Deferred note 2011"/>
      <sheetName val="Monthly lease rental 2012"/>
      <sheetName val="Fixed Assets tax Dec 2011"/>
      <sheetName val="Terminated &amp; Matured"/>
      <sheetName val="31.12.11"/>
      <sheetName val="WDV Recon 2011"/>
      <sheetName val="30.06.2011"/>
      <sheetName val="30.6.01!"/>
      <sheetName val="30.6.02!"/>
      <sheetName val="30.6.03!"/>
      <sheetName val="30.6.04!"/>
      <sheetName val="30.6.05!"/>
      <sheetName val="30.6.06!"/>
      <sheetName val="30.6.07!"/>
      <sheetName val="30.6.08!"/>
      <sheetName val="30.6.09!"/>
      <sheetName val="30.06.2010"/>
      <sheetName val="Revaluation surplus"/>
      <sheetName val="Break-up"/>
      <sheetName val="BS (ADJUSTMEN)"/>
      <sheetName val="9-9.3 old"/>
      <sheetName val="tAX rECOVERABLE"/>
      <sheetName val="Minimum tax"/>
      <sheetName val="Current tax charge "/>
      <sheetName val="defered tax"/>
      <sheetName val="Surplus on revaluation "/>
      <sheetName val="Monthly lease rental "/>
      <sheetName val="Fixed Assets tax dec 2013"/>
      <sheetName val="Matured leases - RV and SD"/>
      <sheetName val="NA"/>
      <sheetName val="NA1"/>
      <sheetName val="NA2"/>
      <sheetName val="Printed_ac1"/>
      <sheetName val="Graph_(2)1"/>
      <sheetName val="Variation_with_Budget1"/>
      <sheetName val="Cash_Flow1"/>
      <sheetName val="Transactions_-_Assoc_Concerns1"/>
      <sheetName val="Trial_Balance1"/>
      <sheetName val="Database_-_Tran1"/>
      <sheetName val="BS_Commentary1"/>
      <sheetName val="P&amp;L_Commentary1"/>
      <sheetName val="Profit_Loss_-_Balance_Sheet1"/>
      <sheetName val="Printed_Accounts_Front1"/>
      <sheetName val="Printed_Accounts__Back1"/>
      <sheetName val="Graph_-_Commentory"/>
      <sheetName val="Graph_-_Board_of_Director"/>
      <sheetName val="P_L_Commentary1"/>
      <sheetName val="2009-2010"/>
      <sheetName val="FOLDER~1"/>
      <sheetName val="REVIEW"/>
      <sheetName val="REVIEW (2)"/>
      <sheetName val="FINANCIAL"/>
      <sheetName val="BALANCE"/>
      <sheetName val="PLS"/>
      <sheetName val="ADVANCE"/>
      <sheetName val="CLIENTS"/>
      <sheetName val="INVEST"/>
      <sheetName val="Expense-Summ"/>
      <sheetName val="PLS (2)"/>
      <sheetName val="INVEST (2)"/>
      <sheetName val="Masterlist"/>
      <sheetName val="Key-Information"/>
      <sheetName val="Kuragh-meritlist"/>
      <sheetName val="Final"/>
      <sheetName val="Secret Codes"/>
      <sheetName val="Codewise Results"/>
      <sheetName val="Medium wise Break up"/>
      <sheetName val="LEB-VILLAGE WISE TOTAL"/>
      <sheetName val="Applicants Graph LEB-wise"/>
      <sheetName val="MeritList Graph LEB-Wise"/>
      <sheetName val="Results Template"/>
      <sheetName val="Lead Sheet"/>
      <sheetName val="Depreciation Listing"/>
      <sheetName val="CWIP- Note"/>
      <sheetName val="Disposal Note"/>
      <sheetName val="Additions"/>
      <sheetName val="Control Sheet- PPE"/>
      <sheetName val="Control Sheet- CWIP"/>
      <sheetName val="Comparison"/>
      <sheetName val="Control Sheet- PPE (Acc. Dep)"/>
      <sheetName val="Depreciation charged- Disclosur"/>
      <sheetName val="TB Clubbing - Cwip"/>
      <sheetName val="Break-up of Addition"/>
      <sheetName val="NTP-GS-Summary"/>
      <sheetName val="NTP-GS-Workplan Y-1"/>
      <sheetName val="NTP-GS-Worplan Y-2"/>
      <sheetName val="NTP-GS-Worplan Y-3-4-5"/>
      <sheetName val="NTP Summary "/>
      <sheetName val="NTP Detail Budget"/>
      <sheetName val="NTP WorkPlan-Rev"/>
      <sheetName val="NTP Meetings"/>
      <sheetName val="NTP PerDiem + Travel"/>
      <sheetName val="NTP Refurbishment of WH"/>
      <sheetName val="Greenstar SummarY"/>
      <sheetName val="Greenstar Workplan Y-1"/>
      <sheetName val="Greenstar Worplan Y-2"/>
      <sheetName val="Greenstar Worplan Y-3-4-5"/>
      <sheetName val="Definitions"/>
      <sheetName val="Objective 3"/>
      <sheetName val="Objective 4"/>
      <sheetName val="Objective 5"/>
      <sheetName val="5 Year Budget"/>
      <sheetName val="OH Calculation"/>
      <sheetName val="Match Requirement"/>
      <sheetName val="Advance Payment Calculator"/>
      <sheetName val="Range Page"/>
      <sheetName val="Objective 1"/>
      <sheetName val="Objective 2"/>
      <sheetName val="GF Cost Category Summary"/>
      <sheetName val="GF Detail - Year 1"/>
      <sheetName val="GF Detail - Year 2"/>
      <sheetName val="GF Detail - Year 3, 4, 5"/>
      <sheetName val="GF Obj SDA Summary"/>
      <sheetName val="Consolidated Summary-To be sent"/>
      <sheetName val="workplan -Y-1-To be sent"/>
      <sheetName val="Worplan -Y-2-To be sent"/>
      <sheetName val="Worplan-Y-3-4-5-To be sent"/>
      <sheetName val="PATA Summary"/>
      <sheetName val="ASD Summary"/>
      <sheetName val="GF Detail - Year 1 discard"/>
      <sheetName val="GF Detail - Year 2discard"/>
      <sheetName val="Sheet4discard"/>
      <sheetName val="GF Detail - Year 3, 4, 5 discar"/>
      <sheetName val="GF Obj SDA Summarydiscard"/>
      <sheetName val="SDAs"/>
      <sheetName val="Attachment 2 "/>
      <sheetName val="Budget summary GF"/>
      <sheetName val="PERT-Field"/>
      <sheetName val="Prol"/>
      <sheetName val="Pivot"/>
      <sheetName val="Pivot_Bank"/>
      <sheetName val="Haris"/>
      <sheetName val="Shag"/>
      <sheetName val="Slip"/>
      <sheetName val="G"/>
      <sheetName val="E"/>
      <sheetName val="Ctrl sheet"/>
      <sheetName val="NEW &amp; LDP"/>
      <sheetName val="Final scores2008"/>
      <sheetName val="ISBsal"/>
      <sheetName val="FALAHdata"/>
      <sheetName val="ISBData"/>
      <sheetName val="Muddon"/>
      <sheetName val="FINAL Salary sheet"/>
      <sheetName val=" D"/>
      <sheetName val=" C"/>
      <sheetName val=" B"/>
      <sheetName val=" A"/>
      <sheetName val=" OT"/>
      <sheetName val="Driver"/>
      <sheetName val="DONOR REPORT"/>
      <sheetName val="Exchange Rate"/>
      <sheetName val="Payments and receipts"/>
      <sheetName val="Budget v Actual"/>
      <sheetName val="Analysis Feb-09"/>
      <sheetName val="Mapping"/>
      <sheetName val="Performance Framework 1&amp;2"/>
      <sheetName val="HIV"/>
      <sheetName val="Malaria"/>
      <sheetName val="Summary - Tables"/>
      <sheetName val="Funding by source chart"/>
      <sheetName val="Allocation chart"/>
      <sheetName val="Diagram"/>
      <sheetName val="Set up-Inputs"/>
      <sheetName val="Demography-Inputs"/>
      <sheetName val="Sexual behavior-Inputs"/>
      <sheetName val="IDU-Inputs"/>
      <sheetName val="Prevalence trend-Inputs"/>
      <sheetName val="HIV-STI prevalence-Inputs"/>
      <sheetName val="Prevention unit costs-Inputs"/>
      <sheetName val="Care-Inputs"/>
      <sheetName val="Care costs-inputs"/>
      <sheetName val="Public %-Inputs"/>
      <sheetName val="Budget map-Inputs"/>
      <sheetName val="Budget-Inputs"/>
      <sheetName val="ARV success-Inputs"/>
      <sheetName val="Impact Matrix"/>
      <sheetName val="Standard Assumptions"/>
      <sheetName val="Prevalence 15-49 Chart"/>
      <sheetName val="Coverage Chart"/>
      <sheetName val="Number of patients chart"/>
      <sheetName val="Services Chart"/>
      <sheetName val="Cost of coverage Chart"/>
      <sheetName val="Behaviour Chart"/>
      <sheetName val="Indicators Table"/>
      <sheetName val="Budget-Calcs"/>
      <sheetName val="Cost of full coverage"/>
      <sheetName val="Target population"/>
      <sheetName val="Care calculations"/>
      <sheetName val="Year0"/>
      <sheetName val="Year1"/>
      <sheetName val="Year2"/>
      <sheetName val="Year3"/>
      <sheetName val="Year4"/>
      <sheetName val="Year5"/>
      <sheetName val="Year1-NC"/>
      <sheetName val="Year2-NC"/>
      <sheetName val="Year3-NC"/>
      <sheetName val="Year4-NC"/>
      <sheetName val="Year5-NC"/>
      <sheetName val="Impacts"/>
      <sheetName val="Chart data"/>
      <sheetName val="Care definitions"/>
      <sheetName val="Capacity-summary"/>
      <sheetName val="Goals inputs"/>
      <sheetName val="Base year capacity"/>
      <sheetName val="Program reach"/>
      <sheetName val="Characteristics"/>
      <sheetName val="Existing capacity"/>
      <sheetName val="Required capacity"/>
      <sheetName val="Training needs"/>
      <sheetName val="HIV Attachment B - Round 8"/>
      <sheetName val="Incoterms"/>
      <sheetName val="Malaria Attachment "/>
      <sheetName val="SDAs_impact_datasources"/>
      <sheetName val="Performance Framework 3-5"/>
      <sheetName val="HSS"/>
      <sheetName val="Pipeline"/>
      <sheetName val="Comparisation"/>
      <sheetName val="Revised budget"/>
      <sheetName val="General Data"/>
      <sheetName val="Proposal"/>
      <sheetName val="Allocation Y2"/>
      <sheetName val="Allocation Y3-5"/>
      <sheetName val="Workplan"/>
      <sheetName val="1. Expatriates"/>
      <sheetName val="2. Backstopping"/>
      <sheetName val="3. Consultants"/>
      <sheetName val="4. National Staff"/>
      <sheetName val="5 and  6  Operational Costs"/>
      <sheetName val="7 and 8  Supplies and Services"/>
      <sheetName val="9. Training"/>
      <sheetName val="Planning"/>
      <sheetName val="Training Activities"/>
      <sheetName val="Detail-SR"/>
      <sheetName val="NTP Response (Rev)"/>
      <sheetName val="Summary Budget"/>
      <sheetName val="Year-3 Round 8 PHASE 2"/>
      <sheetName val="Year-4 Round 8 PHASE 2"/>
      <sheetName val="Year-5 Round 8 PHASE 2"/>
      <sheetName val="Budget Assumptions"/>
      <sheetName val="Quantification &amp; Costing"/>
      <sheetName val="Stock"/>
      <sheetName val="Cases estimation"/>
      <sheetName val="QA Cost"/>
      <sheetName val="BAs - CAT 5-Drugs+CAT 6-C&amp;H"/>
      <sheetName val="BAs - CAT 9-M&amp;S-PerDiem"/>
      <sheetName val="CAT 2-TORs - TAs"/>
      <sheetName val="CAT 7-Rental Natl Drug Store"/>
      <sheetName val="Previous Consolidated R6&amp;R9"/>
      <sheetName val="List For Drop Down Menu"/>
      <sheetName val="Prev. R9 and R6 Summary"/>
      <sheetName val="Original R9 Summary"/>
      <sheetName val="Original R6 Summary"/>
      <sheetName val="HIV_AIDS Attachment "/>
      <sheetName val="TB_Financial Data"/>
      <sheetName val="Annex 1"/>
      <sheetName val="Annex 2"/>
      <sheetName val="Annex 3"/>
      <sheetName val="MALARIA_Financial Data"/>
      <sheetName val="projections to 310102 £"/>
      <sheetName val="Title sheet"/>
      <sheetName val="General assumptions"/>
      <sheetName val="Detailed assumptions"/>
      <sheetName val="Work Plan "/>
      <sheetName val="Detailed Budget - Year 1"/>
      <sheetName val="Detailed Budget - Year 2"/>
      <sheetName val="Detailed Budget-Year 3, 4 and 5"/>
      <sheetName val="Payroll by HR-Before Review"/>
      <sheetName val="Change in Payroll Jan11"/>
      <sheetName val="Updated End Dates Contracts"/>
      <sheetName val="Payroll Reconcillation"/>
      <sheetName val="Lead Sch of Payroll"/>
      <sheetName val="Child Protection"/>
      <sheetName val="Finance &amp; Grants"/>
      <sheetName val="Operational &amp; Reporting"/>
      <sheetName val="NFI &amp; Shelter"/>
      <sheetName val="LiveliHood"/>
      <sheetName val="Communication &amp; Media"/>
      <sheetName val="Human Resource"/>
      <sheetName val="Health &amp; Nutrition"/>
      <sheetName val="EDUCATION"/>
      <sheetName val="FOOD"/>
      <sheetName val="WASH"/>
      <sheetName val="Admin &amp; Logistics"/>
      <sheetName val="Bank Information Letter 1"/>
      <sheetName val="Bank Information 2"/>
      <sheetName val="CONVEYNCE DED-JAN11"/>
      <sheetName val="ERRP Advances Dec10"/>
      <sheetName val="Charging"/>
      <sheetName val="Data-Regular"/>
      <sheetName val="ALLOWANCE"/>
      <sheetName val="PR-Field-Regular"/>
      <sheetName val="PayRoll"/>
      <sheetName val="Reg-Cheque"/>
      <sheetName val="Reg_Bank"/>
      <sheetName val="CDVB-Reg"/>
      <sheetName val="JVH-REG"/>
      <sheetName val="CDVB-Regular"/>
      <sheetName val="New Salary Slip"/>
      <sheetName val="Salary Slip"/>
      <sheetName val="D.S"/>
      <sheetName val="Tax Calculation"/>
      <sheetName val="Payroll-Casual"/>
      <sheetName val="Casual_Cheque"/>
      <sheetName val="Casual_Bank"/>
      <sheetName val="JVH-SPS"/>
      <sheetName val="CDVB-SPS"/>
      <sheetName val="CDVB-Casual"/>
      <sheetName val="SC CDVB"/>
      <sheetName val="CDVB"/>
      <sheetName val=" Cheque"/>
      <sheetName val="EOBI"/>
      <sheetName val="Medical Ins."/>
      <sheetName val="Lunch"/>
      <sheetName val="Exp. Detail"/>
      <sheetName val="Mobile Bill Nov-09"/>
      <sheetName val="Mobile Bill Dec-09"/>
      <sheetName val="Charging Percentage"/>
      <sheetName val="Charging Amounts"/>
      <sheetName val="Basic"/>
      <sheetName val="Detailed Assumption"/>
      <sheetName val="Detailed Budget - Year 3"/>
      <sheetName val="Detailed Budget - Year 4"/>
      <sheetName val="Detailed Budget - Year 5"/>
      <sheetName val="Total (3-5 Years) Budget"/>
      <sheetName val="R6 (Ph 2) work plan"/>
      <sheetName val="Performance Framework 3&amp;4"/>
      <sheetName val="HIV Attachment B "/>
      <sheetName val="Original Budget"/>
      <sheetName val="Budget EFR"/>
      <sheetName val="Maping Oct 08-Dec 08"/>
      <sheetName val="Budget vs Exp"/>
      <sheetName val="Cashflow Statement"/>
      <sheetName val="PR_Cover page"/>
      <sheetName val="PR_Section 1A (1)"/>
      <sheetName val="PR_Section 1A (2)"/>
      <sheetName val="PR_Section 1A &amp; 1B"/>
      <sheetName val="PR_Section 1C"/>
      <sheetName val="PR_Section 2"/>
      <sheetName val="PR_Section 3"/>
      <sheetName val="LFA_Cover page"/>
      <sheetName val="LFA_Section 1A (1)"/>
      <sheetName val="LFA_Section 1A (2)"/>
      <sheetName val="LFA_Section 1B"/>
      <sheetName val="LFA_Section 1C"/>
      <sheetName val="LFA_Section 1D"/>
      <sheetName val="LFA_Section 2"/>
      <sheetName val="LFA_Section 3"/>
      <sheetName val="LFA_Section 4"/>
      <sheetName val="LFA_Signature (image)"/>
      <sheetName val="Summary Combined"/>
      <sheetName val="Detailed Budget and WP Combined"/>
      <sheetName val="SummaryYPSA"/>
      <sheetName val="Detailed Budget and WP YPSA"/>
      <sheetName val="Detailed AssumptionYPSA"/>
      <sheetName val="SummaryHASAB"/>
      <sheetName val="Detailed Budget and WP HASAB"/>
      <sheetName val="Detailed Assumption HASAB"/>
      <sheetName val="Summary SKUS"/>
      <sheetName val="Detailed Budget and WP SKUS"/>
      <sheetName val="Detailed Assumption SKUS"/>
      <sheetName val="A-Page 1-FRRAS "/>
      <sheetName val="A-Page 2-SHOUHARDO"/>
      <sheetName val="A-page 3- ARSHI"/>
      <sheetName val="A-Page 4-PROTIRODH"/>
      <sheetName val=" A-Page 5-SDVC"/>
      <sheetName val="A-Page 6, BP-5 "/>
      <sheetName val="A-page 7 Setu "/>
      <sheetName val="A- page 8 EC NSA "/>
      <sheetName val="A-Page 9 - FSUP -H"/>
      <sheetName val="A-Page 10-COVAW"/>
      <sheetName val="A-Page 11-GFATM"/>
      <sheetName val="A-Page 12-EMPHASIS"/>
      <sheetName val="A-Page 13 RHIDGHS"/>
      <sheetName val="B-page-1"/>
      <sheetName val="B-page-2"/>
      <sheetName val="B-page-3"/>
      <sheetName val="New Format_P&amp;F Report"/>
      <sheetName val="Section_6 Activity Report"/>
      <sheetName val="Budget Vs Expenses (R6 P2)"/>
      <sheetName val="Det Assump-Old"/>
      <sheetName val="Nahid AP"/>
      <sheetName val="Mattra F"/>
      <sheetName val="Detail Assumption"/>
      <sheetName val="Detailed Budget 3 Years"/>
      <sheetName val="Work Plan"/>
      <sheetName val="RCC WP-Import"/>
      <sheetName val="balances"/>
      <sheetName val="Sunlight"/>
      <sheetName val="uPLOAD"/>
      <sheetName val="2102 AUG-2011 "/>
      <sheetName val="1125 SEP-2011"/>
      <sheetName val="Staff Advances-80 &amp; 90"/>
      <sheetName val="2095 SEP-2011"/>
      <sheetName val="1128 SEP-2011"/>
      <sheetName val="BANK 10030202"/>
      <sheetName val="Bank Recon 10030202"/>
      <sheetName val="BANK RECON 10030201"/>
      <sheetName val="BANK 10030201"/>
      <sheetName val="Cash Book-10510201"/>
      <sheetName val="Cash Book 10510202"/>
      <sheetName val="Cash Certificate"/>
      <sheetName val="EID-Crg-Reg"/>
      <sheetName val="Pivot_Reg-Cheque"/>
      <sheetName val="Pivot_Reg-Bank"/>
      <sheetName val="Tax-2008"/>
      <sheetName val="Pivot-Bank-Casual"/>
      <sheetName val="Pivot-Chq-Casual"/>
      <sheetName val="P-Bank"/>
      <sheetName val="Tax, 2008"/>
      <sheetName val="Salary Sheet"/>
      <sheetName val="Staff Ded"/>
      <sheetName val="Pay Charge "/>
      <sheetName val="SC Bank"/>
      <sheetName val="DBN Staff Ded"/>
      <sheetName val="DBN Payroll"/>
      <sheetName val=" DBN Pay Charge "/>
      <sheetName val="Payslipdata"/>
      <sheetName val="Staff Pay Slip"/>
      <sheetName val="Checklist"/>
      <sheetName val="Payroll Changes"/>
      <sheetName val="Pay Slips"/>
      <sheetName val="SF424"/>
      <sheetName val="SF424A"/>
      <sheetName val="Donor Summary"/>
      <sheetName val="Budget Narrative"/>
      <sheetName val="FY 09 Budget Projection"/>
      <sheetName val="HomeO"/>
      <sheetName val="Jakarta"/>
      <sheetName val="Semarang"/>
      <sheetName val="Makassar"/>
      <sheetName val="Aceh-Comp_1"/>
      <sheetName val="Aceh-Comp_2"/>
      <sheetName val="USUniv"/>
      <sheetName val="AED"/>
      <sheetName val="RTI"/>
      <sheetName val="Equip_Furn"/>
      <sheetName val="LOE"/>
      <sheetName val="GSA-MOBIS"/>
      <sheetName val="Grants Notes"/>
      <sheetName val="Study Tour"/>
      <sheetName val="ODC Standard Rates"/>
      <sheetName val="EDC LOE Summary"/>
      <sheetName val="PPA budget"/>
      <sheetName val="Per Diem Rates"/>
      <sheetName val="Transport rates"/>
      <sheetName val="Summmary"/>
      <sheetName val="Detail_Budget"/>
      <sheetName val="Workplan_SDA-1-6"/>
      <sheetName val="Specification"/>
      <sheetName val="Input Sheet"/>
      <sheetName val="XCheck"/>
      <sheetName val="WHO work plan"/>
      <sheetName val="Summary Work Plan"/>
      <sheetName val="Activity Summary"/>
      <sheetName val="BPHS Detail"/>
      <sheetName val="EPHS  Detail"/>
      <sheetName val="BPHS-Target-Objective-Product"/>
      <sheetName val="EPHS-Target-Objective-Product"/>
      <sheetName val="Ctrl_sheet"/>
      <sheetName val="NEW_&amp;_LDP"/>
      <sheetName val="Final_scores2008"/>
      <sheetName val="FINAL_Salary_sheet"/>
      <sheetName val="_D"/>
      <sheetName val="_C"/>
      <sheetName val="_B"/>
      <sheetName val="_A"/>
      <sheetName val="_OT"/>
      <sheetName val="D_S"/>
      <sheetName val="Tax_Calculation"/>
      <sheetName val="Salary_Sheet"/>
      <sheetName val="Ctrl_sheet1"/>
      <sheetName val="NEW_&amp;_LDP1"/>
      <sheetName val="Final_scores20081"/>
      <sheetName val="FINAL_Salary_sheet1"/>
      <sheetName val="_D1"/>
      <sheetName val="_C1"/>
      <sheetName val="_B1"/>
      <sheetName val="_A1"/>
      <sheetName val="_OT1"/>
      <sheetName val="Cover Sheet"/>
      <sheetName val="PR_Programmatic Progress_1A"/>
      <sheetName val="PR_Programmatic Progress_1B"/>
      <sheetName val="PR_Total PR Cash Outflow_3A"/>
      <sheetName val="PR_Grant Management_2"/>
      <sheetName val="EFR HIV AIDS Financial Data_3B"/>
      <sheetName val="LH"/>
      <sheetName val="BSWS"/>
      <sheetName val="PMUK"/>
      <sheetName val="BSWS Q7"/>
      <sheetName val="LH Q7"/>
      <sheetName val="PMUK Q7"/>
      <sheetName val="PR_Procurement Info_4"/>
      <sheetName val="PR_Cash Reconciliation_5A"/>
      <sheetName val="SSUF"/>
      <sheetName val="PR_Disbursement Request_5B"/>
      <sheetName val="PR_Overall Performance_6"/>
      <sheetName val="PR_Cash Request_7A&amp;B"/>
      <sheetName val="PR_Bank Details_7C"/>
      <sheetName val="PR_Annex_SR-Financials"/>
      <sheetName val="LFA_Programmatic Progress_1A"/>
      <sheetName val="LFA_Programmatic Progress_1B"/>
      <sheetName val="LFA_Grant Management_2"/>
      <sheetName val="LFA_Total PR Cash Outflow_3A"/>
      <sheetName val="LFA_EFR Review_3B"/>
      <sheetName val="LFA_Procurement Info_4"/>
      <sheetName val="LFA_Findings&amp;Recommendations"/>
      <sheetName val="LFA_Cash Reconciliation_5A"/>
      <sheetName val="LFA_Disbursement Recommend_5B"/>
      <sheetName val="LFA_Overall Performance_6"/>
      <sheetName val="LFA_DisbursementRecommendation7"/>
      <sheetName val="LFA_Bank Details_7C"/>
      <sheetName val="LFA_Annex-SR Financials"/>
      <sheetName val="Annex for additional info"/>
      <sheetName val="Annex H-Exchange Gain-Loss"/>
      <sheetName val="Anx-G Voucher Checking"/>
      <sheetName val="Anx-D PK-Cash forecsat"/>
      <sheetName val="LFA_Anx- A_Cash Reconcil"/>
      <sheetName val="LFA_Anx-B_PR Exp Var Aanl"/>
      <sheetName val="LFA_Anx-4_Fore Exp &amp; Disb Recom"/>
      <sheetName val="LFA_Anx-5_Exp Fore Details"/>
      <sheetName val="Memo HIV"/>
      <sheetName val="Memo TB"/>
      <sheetName val="Memo Malaria"/>
      <sheetName val="Definitions-lists-EFR"/>
      <sheetName val="Anx Bud&amp;Forecast UNNCSSRY "/>
      <sheetName val="LFA Anx- Activity Crd Frwd"/>
      <sheetName val="LFA Anx- Bud &amp; Forecast"/>
      <sheetName val="EFR Malaria Financial Data_3B"/>
      <sheetName val="EFR TB Financial Data_3B"/>
      <sheetName val="Anx_B_PR Exp Var Anal"/>
      <sheetName val="Anex-A_Cash Recon"/>
      <sheetName val="Anex-B_SSU of Fun"/>
      <sheetName val="Prov Exp_Mal_R-9"/>
      <sheetName val="Anex-C_PR-SRs Var Anal"/>
      <sheetName val="LFA_Anx4_Cash Forecast"/>
      <sheetName val="SSUF_PR &amp; SRs"/>
      <sheetName val="SSUF_PR &amp; SRs (2)"/>
      <sheetName val="LFA Annex-A_Cash Recon"/>
      <sheetName val="LFA_Annex-B_Exp Var Anal"/>
      <sheetName val="Anx-C_Pharma Prod Exp Var A (2)"/>
      <sheetName val="Anx-D_Indicator Rating"/>
      <sheetName val="Annex-E_Exp Rep Verified by LFA"/>
      <sheetName val="Definitions (2)"/>
      <sheetName val="EDC Budget Detail"/>
      <sheetName val="LTD budget"/>
      <sheetName val="Prev LTD Budget"/>
      <sheetName val=" EDC Security Costs"/>
      <sheetName val="EDC Rates and Escalation"/>
      <sheetName val="IDD labor"/>
      <sheetName val="Budget Detail cng"/>
      <sheetName val="Budget summary"/>
      <sheetName val="Budget Detail"/>
      <sheetName val="LCD TA"/>
      <sheetName val="DRC  SRC Training"/>
      <sheetName val="Currency 3 Sort"/>
      <sheetName val="Somoni Sort"/>
      <sheetName val="USD Sort"/>
      <sheetName val="Advances"/>
      <sheetName val="CA01 Spend"/>
      <sheetName val="TJ15 Spend"/>
      <sheetName val="CA03 Spend"/>
      <sheetName val="TJ12 Spend"/>
      <sheetName val="TJ11 Spend"/>
      <sheetName val="Curr 3 Rec"/>
      <sheetName val="Somoni Rec"/>
      <sheetName val="USD Rec"/>
      <sheetName val="Gen Rec"/>
      <sheetName val="Summary Global"/>
      <sheetName val="Summary vertical split"/>
      <sheetName val="other med inputs"/>
      <sheetName val="Training Inputs"/>
      <sheetName val="expat plans"/>
      <sheetName val="Vb"/>
      <sheetName val="Module5"/>
      <sheetName val="Module6"/>
      <sheetName val="Module7"/>
      <sheetName val="projections to 310102 $"/>
      <sheetName val="new budget"/>
      <sheetName val="report 311001 data"/>
      <sheetName val="HIV Attachment B - RCC_2008"/>
      <sheetName val="Consolidated Smr"/>
      <sheetName val="Training NO-for Dr. Haroon"/>
      <sheetName val="GS-NTP Summary-S"/>
      <sheetName val="New PATA Smr"/>
      <sheetName val="New ASD Smr"/>
      <sheetName val="New GS Smr"/>
      <sheetName val="Objct-1"/>
      <sheetName val="Objct-2"/>
      <sheetName val="GS Smr"/>
      <sheetName val="WP-Y1"/>
      <sheetName val="WP-Y2"/>
      <sheetName val="WP Y345"/>
      <sheetName val="GS SDA SMRY"/>
      <sheetName val="Grand Total"/>
      <sheetName val="NTP Summary-S"/>
      <sheetName val="NTP detail budget-S"/>
      <sheetName val="NTP workplan-S"/>
      <sheetName val="ASD Summary-S"/>
      <sheetName val="PATA Summary-S"/>
      <sheetName val="Range Page-Not to sent"/>
      <sheetName val="Training-Not to sent"/>
      <sheetName val="Instructions-Not to sent"/>
      <sheetName val="Attachment 1&amp;2"/>
      <sheetName val="LFA Recommendations"/>
      <sheetName val="DOMC"/>
      <sheetName val="Detailed assumption ASD"/>
      <sheetName val="ASD"/>
      <sheetName val="Detailed assumptions BDN"/>
      <sheetName val="BDN "/>
      <sheetName val="Detailed assumptions Merlin"/>
      <sheetName val="Merlin "/>
      <sheetName val="Detailed assumptions ACD"/>
      <sheetName val=" ACD "/>
      <sheetName val="Detalied Assupmtion NRSP"/>
      <sheetName val="NRSP "/>
      <sheetName val="PMU "/>
      <sheetName val="Budget In one Sheet"/>
      <sheetName val="Bank Voucher"/>
      <sheetName val="Data-Salary"/>
      <sheetName val="Data-Salary Recovery"/>
      <sheetName val="Data-Fringes"/>
      <sheetName val="Convey. Deduction Sheet"/>
      <sheetName val="PIVOT BANK"/>
      <sheetName val="PIVOT Cash"/>
      <sheetName val="PIVOT Cheque"/>
      <sheetName val="SC JV-PayRoll"/>
      <sheetName val="Tax Sheet"/>
      <sheetName val="Tax Calculator"/>
      <sheetName val="SC JV-EOBI"/>
      <sheetName val="Pvt. Call Recovery"/>
      <sheetName val="PC Allowance Aug-2012"/>
      <sheetName val="Salary Recovery"/>
      <sheetName val="PEPAS Working"/>
      <sheetName val="R&amp;P"/>
      <sheetName val="WP1"/>
      <sheetName val="FRS"/>
      <sheetName val="BVA"/>
      <sheetName val="INV"/>
      <sheetName val="EMP"/>
      <sheetName val="PFILE"/>
      <sheetName val="WP"/>
      <sheetName val="TOP"/>
      <sheetName val="Grant Summary"/>
      <sheetName val="Grant Summary Phase 1"/>
      <sheetName val="PR Summary Ph2"/>
      <sheetName val="PR Detail"/>
      <sheetName val="NTP Summary Ph2"/>
      <sheetName val="NTP Detail SDA 1"/>
      <sheetName val="NTP Detail SDA 2"/>
      <sheetName val="NTP Summary SDA 1"/>
      <sheetName val="ACD Summary Ph2"/>
      <sheetName val="ACD Detail"/>
      <sheetName val="AKF Summary Ph2"/>
      <sheetName val="AKF Detail"/>
      <sheetName val="BDN Summary Ph2"/>
      <sheetName val="BDN Detail"/>
      <sheetName val="Bridge Summary Ph2"/>
      <sheetName val="Bridge Detail"/>
      <sheetName val="IHS Summary Ph2"/>
      <sheetName val="IHS Detail"/>
      <sheetName val="ASD Summary Ph2"/>
      <sheetName val="ASD Detail"/>
      <sheetName val="MC Summary Ph2"/>
      <sheetName val="MC Detail"/>
      <sheetName val="PATA SummaryPhase 1"/>
      <sheetName val="PR Summary Phase 1"/>
      <sheetName val="NTP Summary Phase 1"/>
      <sheetName val="ACD Summary Phase 1"/>
      <sheetName val="AKF Summary Phase 1"/>
      <sheetName val="BDN Summary Phase 1"/>
      <sheetName val="Bridge Summary Phase 1"/>
      <sheetName val="IHS Summary Phase 1"/>
      <sheetName val="ASD Summary Phase 1"/>
      <sheetName val="MC SummaryPhase 1"/>
      <sheetName val="Sales_GST_Ex_Duty082002"/>
      <sheetName val="AugustDataEntry"/>
      <sheetName val="ABLStatement"/>
      <sheetName val="JVLocal"/>
      <sheetName val="JVExport"/>
      <sheetName val="MCAO_AJuly2002"/>
      <sheetName val="MCA_O_AAugust2002"/>
      <sheetName val="NetOutstanding"/>
      <sheetName val="CollectionDifference"/>
      <sheetName val="ZACashFllow"/>
      <sheetName val="ABLScroll"/>
      <sheetName val="INTRO"/>
      <sheetName val="IPOP"/>
      <sheetName val="BLKS"/>
      <sheetName val="Blk1"/>
      <sheetName val="Blk2"/>
      <sheetName val="Blk3"/>
      <sheetName val="Blk4"/>
      <sheetName val="Blk5"/>
      <sheetName val="Blk6"/>
      <sheetName val="Blk7"/>
      <sheetName val="Blk8"/>
      <sheetName val="Blk9"/>
      <sheetName val="Blk10"/>
      <sheetName val="SumBlks"/>
      <sheetName val="Tariff"/>
      <sheetName val="FinStat"/>
      <sheetName val="FinAnal"/>
      <sheetName val="WARNINGS"/>
      <sheetName val="Lists"/>
      <sheetName val="RE Wise (2)"/>
      <sheetName val="Accounts"/>
      <sheetName val="Civil"/>
      <sheetName val="RE Wise"/>
      <sheetName val="Operating Exp"/>
      <sheetName val="Trail Dec09"/>
      <sheetName val="Cash budget 2010"/>
      <sheetName val="Board"/>
      <sheetName val="Detailed"/>
      <sheetName val="Sale summary"/>
      <sheetName val="NEPRA"/>
      <sheetName val="Generation"/>
      <sheetName val="Actual 7-8"/>
      <sheetName val="TB-Genco"/>
      <sheetName val="4 Approval"/>
      <sheetName val="Budgt 6-7"/>
      <sheetName val="Analysis "/>
      <sheetName val="Comm"/>
      <sheetName val="RE-I"/>
      <sheetName val="RE-II"/>
      <sheetName val="RE-III"/>
      <sheetName val="RE-IV"/>
      <sheetName val="MIS-TRG-F&amp;C-Chmcl"/>
      <sheetName val="747MW"/>
      <sheetName val="PS-HBL Q &amp; S"/>
      <sheetName val="Asst&amp;Liab Feb"/>
      <sheetName val="Fin Stmnts"/>
      <sheetName val="Work(Exp)"/>
      <sheetName val="4 Approval (2)"/>
      <sheetName val="EPP-Sum (3)"/>
      <sheetName val="Asst&amp;Liab"/>
      <sheetName val="TRL 2010-11"/>
      <sheetName val="Fixed Assets 10"/>
      <sheetName val="PAYABLE &amp; RECEIVABLE"/>
      <sheetName val="EPP-Sum"/>
      <sheetName val="Final Entries-2011"/>
      <sheetName val="REs(Gen) (2)"/>
      <sheetName val="Submitd"/>
      <sheetName val="FINAL ENTRIES"/>
      <sheetName val="Board (2)"/>
      <sheetName val="Guarrantee Fee Schedule"/>
      <sheetName val="Actual Gas Cost (01)"/>
      <sheetName val="Al-Tariq (02)"/>
      <sheetName val="PSO (03)"/>
      <sheetName val="HEI (LCC) 10% &amp; 05% (04)"/>
      <sheetName val="HEI (LCC) Civil Works (05)"/>
      <sheetName val="HEI (LCC) Erection works (06)"/>
      <sheetName val="HEI (LCC) Local Goods (07)"/>
      <sheetName val="HEI (LCC) Local Transport (08)"/>
      <sheetName val="HEI (LCC) Witnessing&amp; Insp (09)"/>
      <sheetName val="HEI (LCC) Foreign Training (10)"/>
      <sheetName val="HEI (FCC) 10% &amp; 05% (11)"/>
      <sheetName val="Foreign HPE (12)"/>
      <sheetName val="PD (GSC) MEPCO (13)"/>
      <sheetName val="Chief Engineer NTDC (14)"/>
      <sheetName val="Vehicles (15)"/>
      <sheetName val="NESPAK &amp; PES (16)"/>
      <sheetName val=" Law Firms Others LCC (17)"/>
      <sheetName val="Salary 747 MW (18)"/>
      <sheetName val="Stationary TA etc (19)"/>
      <sheetName val="FOL , R&amp;M (20)"/>
      <sheetName val="Fuel &amp; Oil (20)"/>
      <sheetName val="Repair (21)"/>
      <sheetName val="Licenses &amp; insurance (22)"/>
      <sheetName val="Depreciation (23)"/>
      <sheetName val="Pak Sindh Rangers (24)"/>
      <sheetName val="NEPRA Fee (25)"/>
      <sheetName val="Amir Raajput Catering (26)"/>
      <sheetName val="M s Wing Commandar(27)"/>
      <sheetName val="Misc (28)"/>
      <sheetName val="Bank Charges (29)"/>
      <sheetName val="Export Import Band of China(30)"/>
      <sheetName val="Management Fee (31)"/>
      <sheetName val="Agency Fee (32)"/>
      <sheetName val="Commitment Fee (33)"/>
      <sheetName val=" Law Firms LCC (34)"/>
      <sheetName val=" Law Firms FCC ( (35)"/>
      <sheetName val="Interest FCC (36)"/>
      <sheetName val="Interest CDL 747MW (37)"/>
      <sheetName val="Custom Duty &amp; Taxes (38)"/>
      <sheetName val="Abstract 747 MW"/>
      <sheetName val="Abstract CDL"/>
      <sheetName val="CDL"/>
      <sheetName val="Baink Intrest (42-04-00) (2)"/>
      <sheetName val="Baink Intrest (42-04-00)"/>
      <sheetName val="CDL 5.1 Billion"/>
      <sheetName val="CDL 2.6 Billion"/>
      <sheetName val="CDL 3.6 Billion"/>
      <sheetName val="TB 2014-15"/>
      <sheetName val="Monthwise Payment Detail 747 MW"/>
      <sheetName val="Depriciation Rate"/>
      <sheetName val="TB Detail of 747 MW"/>
      <sheetName val="TB Detail of 747 MW (2)"/>
      <sheetName val=""/>
      <sheetName val="Master List Active"/>
      <sheetName val="Drivers OverTime"/>
      <sheetName val="Acting Pay"/>
      <sheetName val="OPD_Allowance"/>
      <sheetName val="PC_Member"/>
      <sheetName val="Funeral Allowance"/>
      <sheetName val="EID Allowance"/>
      <sheetName val="Conveyance Oct"/>
      <sheetName val="Advances_Deductions"/>
      <sheetName val="Phone_Deductions"/>
      <sheetName val="Rental Drivers"/>
      <sheetName val="Arrears_Adjustments"/>
      <sheetName val="Additions_Deletions"/>
      <sheetName val="Release_Stop"/>
      <sheetName val="Bank Transfar Other"/>
      <sheetName val="BCR"/>
      <sheetName val="Ledger Data"/>
      <sheetName val="Chart1"/>
      <sheetName val="IS"/>
      <sheetName val="5-10"/>
      <sheetName val="11-14"/>
      <sheetName val="15-22"/>
      <sheetName val="Reversing amendments"/>
      <sheetName val="Trialllll"/>
      <sheetName val="Working for grouping"/>
      <sheetName val="Acounts expenses working"/>
      <sheetName val="Allocation of expenses"/>
      <sheetName val="Trail"/>
      <sheetName val="[]BS"/>
      <sheetName val="Titel"/>
      <sheetName val="PC(Mn)"/>
      <sheetName val="Sub Topsheet"/>
      <sheetName val="PL-2"/>
      <sheetName val="Drilling"/>
      <sheetName val="Field Development"/>
      <sheetName val="Salary and Benefits"/>
      <sheetName val="Field,Trv,Seminar"/>
      <sheetName val="Insurance"/>
      <sheetName val="Fee and Taxes"/>
      <sheetName val="POL Supplies"/>
      <sheetName val="Repair and Mnt"/>
      <sheetName val="Rent Utility Commu"/>
      <sheetName val="Legal Eng Sec Exp"/>
      <sheetName val="Transportation"/>
      <sheetName val="Land and Crop"/>
      <sheetName val="General n Admin"/>
      <sheetName val="POH"/>
      <sheetName val="Workover Expen"/>
      <sheetName val="USD Rate"/>
      <sheetName val="Verification Bank"/>
      <sheetName val="GL lisiting"/>
      <sheetName val="Intangible Assets (2)"/>
      <sheetName val="aud prog"/>
      <sheetName val="Dep SH"/>
      <sheetName val="Amortization (2)"/>
      <sheetName val="99 - 00"/>
      <sheetName val="00 - 01"/>
      <sheetName val="01 - 02"/>
      <sheetName val="02 - 03"/>
      <sheetName val="03"/>
      <sheetName val="TOP SHEET (2)"/>
      <sheetName val="K 2"/>
      <sheetName val="Tax computation 2003"/>
      <sheetName val="Tax computation AY 2002-03salim"/>
      <sheetName val="Tax computation AY 2001-2002"/>
      <sheetName val="Tax computation AY 2000-2001"/>
      <sheetName val="Tax computation Ay 1999-00"/>
      <sheetName val="payments"/>
      <sheetName val="EGL"/>
      <sheetName val="TAc Com in US $ 4 WPPF"/>
      <sheetName val="PROFIT CAL US $"/>
      <sheetName val="Tax computation 2005"/>
      <sheetName val="PROFIT CALpkr"/>
      <sheetName val="Depletion us $"/>
      <sheetName val="Depletion"/>
      <sheetName val="ROYALTY 2004"/>
      <sheetName val="TAX DEPRECIATION 2005"/>
      <sheetName val="0000000"/>
      <sheetName val="1000000"/>
      <sheetName val="CF working "/>
      <sheetName val="first try"/>
      <sheetName val="final company trial"/>
      <sheetName val="2009"/>
      <sheetName val="Ho tB"/>
      <sheetName val="Cash Flow Working US$"/>
      <sheetName val="Cash Flow Working PKR"/>
      <sheetName val="Topsheet (2)"/>
      <sheetName val="Calc"/>
      <sheetName val="Gas Sales (GS)"/>
      <sheetName val="(GS) Jan-Jun"/>
      <sheetName val="(GS) Jul-Dec"/>
      <sheetName val="Credit Note (GS)"/>
      <sheetName val="Condensate Sales (CS)"/>
      <sheetName val="Retention"/>
      <sheetName val="COND RECON 90%"/>
      <sheetName val="PRL"/>
      <sheetName val="NRL"/>
      <sheetName val="Bosicor"/>
      <sheetName val="ROYALTY 2007"/>
      <sheetName val="GAS SALES RECON"/>
      <sheetName val="Condensate Recon"/>
      <sheetName val="Intangible Assets 2007"/>
      <sheetName val="aud prog 06"/>
      <sheetName val="Top Sheet 2006"/>
      <sheetName val="Dep Sch 2006"/>
      <sheetName val="Additions 2006"/>
      <sheetName val="TOPSHEET 2007"/>
      <sheetName val="Lead Schedule 07"/>
      <sheetName val="Sub Lead sheet 07"/>
      <sheetName val="EXCL BR AC RECON 2007"/>
      <sheetName val="322211 (2007)"/>
      <sheetName val="322212 (2007)"/>
      <sheetName val="Accounts and CS"/>
      <sheetName val="Working Capital"/>
      <sheetName val="Net KUFPEC ITD"/>
      <sheetName val="Top Sheet 2007"/>
      <sheetName val="Creditors &amp; Accruals 07"/>
      <sheetName val="Creditors &amp; Accruals 06"/>
      <sheetName val="TB 2006"/>
      <sheetName val="Reference"/>
      <sheetName val="GL 2006"/>
      <sheetName val="P &amp; L Pkr"/>
      <sheetName val="Balance Sheet Rs."/>
      <sheetName val="P &amp; L USD"/>
      <sheetName val="Balance Sheet USD"/>
      <sheetName val=" sales basis IAS 21"/>
      <sheetName val="表三甲"/>
      <sheetName val="土建表三乙"/>
      <sheetName val="预备费"/>
      <sheetName val="表一"/>
      <sheetName val="表四汇总"/>
      <sheetName val="表四"/>
      <sheetName val="表二甲"/>
      <sheetName val="土建表二"/>
      <sheetName val="土建费率"/>
      <sheetName val="费率表"/>
      <sheetName val="万元差"/>
      <sheetName val="STAFSCH(Initial) "/>
      <sheetName val="PLANT(Done)"/>
      <sheetName val="SUM FSBLT(Done)"/>
      <sheetName val="VOLSUM(Initial) "/>
      <sheetName val="WPSUM"/>
      <sheetName val="PCWBS(Done) "/>
      <sheetName val="PCWBS_MAP(Done)"/>
      <sheetName val="WKFRM(Done) "/>
      <sheetName val="Basic Work Sequence-1(Done)"/>
      <sheetName val="Basic Work Sequence-2(Initial)"/>
      <sheetName val="MILSTN(Done)"/>
      <sheetName val="MASTSCH"/>
      <sheetName val="MOBALL"/>
      <sheetName val="BQMPALOC"/>
      <sheetName val="CRD Cooling Tower(A100)"/>
      <sheetName val="CRD CCR,NHT(A200)"/>
      <sheetName val="CRD D,VG,HDT(A300)"/>
      <sheetName val="CRD SR,SWS,AMINE(A400)"/>
      <sheetName val="CRD Common Pipe Rack(A500)"/>
      <sheetName val="CRD Flare(B000)"/>
      <sheetName val="CRD Naphtha Splitter(C000)"/>
      <sheetName val="CRD Building  Area(A6,7,8,9)"/>
      <sheetName val="PROGALL"/>
      <sheetName val="2538M"/>
      <sheetName val="ORGZN(Initial)"/>
      <sheetName val="STAFSCH(YOC) (Initial)"/>
      <sheetName val="STAFSCH(ID) (Initial)"/>
      <sheetName val="SUB_map(VAL)"/>
      <sheetName val="PERFEVA"/>
      <sheetName val="PIPE50%A"/>
      <sheetName val="PIPE50%B"/>
      <sheetName val="STFMHANZ"/>
      <sheetName val="CMHANZ"/>
      <sheetName val="MPDATA1000"/>
      <sheetName val="MPDATA2000"/>
      <sheetName val="MPDATA3000"/>
      <sheetName val="MPDATA4000"/>
      <sheetName val="MPDATA5000"/>
      <sheetName val="MPDATA6000"/>
      <sheetName val="MPDATA7000"/>
      <sheetName val="MPDATA8000"/>
      <sheetName val="MPDATA9_A_B"/>
      <sheetName val="BQCONV"/>
      <sheetName val="SCINF1"/>
      <sheetName val="SCINF2"/>
      <sheetName val="KNOWHOW_MEMO"/>
      <sheetName val="EQUIPMOB(Done)"/>
      <sheetName val="TEMP_FAC(Done)"/>
      <sheetName val="Graph1"/>
      <sheetName val="STAFSCH(Initial)"/>
      <sheetName val="SUB_map(VAL)(Done)"/>
      <sheetName val="B表一新"/>
      <sheetName val="B表一"/>
      <sheetName val="B表二（建筑）"/>
      <sheetName val="B表二（安装）"/>
      <sheetName val="B建筑报出表三"/>
      <sheetName val="B安装报出表三"/>
      <sheetName val="B其他费用表"/>
      <sheetName val="B单独报价费用"/>
      <sheetName val="回摊费用表"/>
      <sheetName val="B建筑分摊表"/>
      <sheetName val="成本分析表"/>
      <sheetName val="B安装分摊表"/>
      <sheetName val="建安汇总表"/>
      <sheetName val="费用分析表"/>
      <sheetName val="Q 其他费用"/>
      <sheetName val="Q1现场管理费"/>
      <sheetName val="Q1.1后勤车辆"/>
      <sheetName val="Q2临建费用补差"/>
      <sheetName val="Q2.1生活临建费用"/>
      <sheetName val="Q2.2办公及生产临建"/>
      <sheetName val="Q3 实物法规费补差"/>
      <sheetName val="Q4 国际差旅"/>
      <sheetName val="Q5签证"/>
      <sheetName val="Q6现场人员意外保险"/>
      <sheetName val="Q7 质保费"/>
      <sheetName val="D7.1质保期人员配置"/>
      <sheetName val="Q8不可预见费"/>
      <sheetName val="Q8.1基本预备费"/>
      <sheetName val="Q8.2价差预备费"/>
      <sheetName val="Q9配合调试费"/>
      <sheetName val="Q10搅拌站建站费用"/>
      <sheetName val="Q11财务费用"/>
      <sheetName val="D单独报价费用"/>
      <sheetName val="D1设备代保管"/>
      <sheetName val="D1.1库房及库区建筑造价"/>
      <sheetName val="D1.2库区办公设备、机械配置"/>
      <sheetName val="D1.3人员进场及工资分配表  "/>
      <sheetName val="D1.4物资国际差旅费"/>
      <sheetName val="D1.5物资机械燃动"/>
      <sheetName val="D2总包商临建费用"/>
      <sheetName val="D2.1总包生活临建费用"/>
      <sheetName val="D2.2总包办公临建"/>
      <sheetName val="D3场地清理拆除费用"/>
      <sheetName val="D3.1场地清理拆迁工程机械"/>
      <sheetName val="D3.2场地清理拆迁人员"/>
      <sheetName val="JZ建筑表一"/>
      <sheetName val="JZ建筑表二"/>
      <sheetName val="JZ建筑表三"/>
      <sheetName val="JZ建筑价差汇总表"/>
      <sheetName val="JZ建筑人工价差"/>
      <sheetName val="JZ实物法人工费"/>
      <sheetName val="JZ人工工效 "/>
      <sheetName val="JZ建筑材料价差"/>
      <sheetName val="JZ建筑机械价差"/>
      <sheetName val="JZ机械实物法"/>
      <sheetName val="JZ机械方案选型"/>
      <sheetName val="机械费需调整系数"/>
      <sheetName val="AG安装表一"/>
      <sheetName val="AG安装表二"/>
      <sheetName val="AG安装表三"/>
      <sheetName val="A安装工程价差汇总"/>
      <sheetName val="AG测算人工系数"/>
      <sheetName val="AG实物法人工费"/>
      <sheetName val="AG人工价差"/>
      <sheetName val="AG工效"/>
      <sheetName val="AG装置性材料价差"/>
      <sheetName val="AG消耗性材料价差汇总"/>
      <sheetName val="AX1安装材料价差"/>
      <sheetName val="AG机械价差"/>
      <sheetName val="AJ机械方案选型"/>
      <sheetName val="AJ实物法机械技术评价 "/>
      <sheetName val="S6安装机械计划表"/>
      <sheetName val="基数表A"/>
      <sheetName val="基数表J"/>
      <sheetName val="S1项目管理人员"/>
      <sheetName val="S2土建人员"/>
      <sheetName val="S3电站安装人员"/>
      <sheetName val="S5人力汇总表"/>
      <sheetName val="S7土建机械计划表"/>
      <sheetName val="Z1汇率与通胀"/>
      <sheetName val="Z2土耳其人员工资水平"/>
      <sheetName val="Z3水电油需求表"/>
      <sheetName val="元二"/>
      <sheetName val="安装取费"/>
      <sheetName val="表三"/>
      <sheetName val="jj"/>
      <sheetName val="方案1表二"/>
      <sheetName val="MP MOB"/>
      <sheetName val="6BPRO"/>
      <sheetName val="运"/>
      <sheetName val="表二甲机务F型"/>
      <sheetName val="化水供水表三"/>
      <sheetName val="热力表三"/>
      <sheetName val="取费表"/>
      <sheetName val="方案2表二"/>
      <sheetName val="方案1表一"/>
      <sheetName val="方案2表一"/>
      <sheetName val="表六 (2)"/>
      <sheetName val="表六"/>
      <sheetName val="费率、比较"/>
      <sheetName val="Q2.2设备、机械配置"/>
      <sheetName val="除灰系统表二"/>
      <sheetName val="gd_02"/>
      <sheetName val="gsde06"/>
      <sheetName val="Grand Summary"/>
      <sheetName val="GCFA &amp; Ele."/>
      <sheetName val="Staircase Qty."/>
      <sheetName val="Fl. &amp; Ceil. Fin. Qty."/>
      <sheetName val="Fl. &amp; Ceil. Fin. Qty.(Build-up)"/>
      <sheetName val="Wl. Fin."/>
      <sheetName val="Wl. Fin.(Build-up)"/>
      <sheetName val="Ext. Fin."/>
      <sheetName val="Int. Part. &amp; Dr."/>
      <sheetName val="San. Fit."/>
      <sheetName val="Sheet12"/>
      <sheetName val="Sheet13"/>
      <sheetName val="Sheet14"/>
      <sheetName val="定额"/>
      <sheetName val="表二"/>
      <sheetName val="总估算表"/>
      <sheetName val="2006概算定额"/>
      <sheetName val="化水"/>
      <sheetName val="2001概算定额"/>
      <sheetName val="地形"/>
      <sheetName val="分册 2006电气概算分册"/>
      <sheetName val="热力系统"/>
      <sheetName val="独立报价"/>
      <sheetName val="独立报价1"/>
      <sheetName val="独立报价1.1"/>
      <sheetName val="独立报价1.2"/>
      <sheetName val="独立报价1.3"/>
      <sheetName val="独立报价2"/>
      <sheetName val="独立报价2.1"/>
      <sheetName val="独立报价2.2"/>
      <sheetName val="独立报价2.3"/>
      <sheetName val="独立报价2.4"/>
      <sheetName val="独立报价3"/>
      <sheetName val="独立报价3.1"/>
      <sheetName val="独立报价3.2"/>
      <sheetName val="独立报价3.3"/>
      <sheetName val="独立报价3.4"/>
      <sheetName val="建安回摊汇总表"/>
      <sheetName val="独立费"/>
      <sheetName val="建筑回摊表一"/>
      <sheetName val="建筑回摊表二"/>
      <sheetName val="建筑回摊表三"/>
      <sheetName val="安装报出表二"/>
      <sheetName val="安装报出表三"/>
      <sheetName val="安装回摊表三"/>
      <sheetName val="回摊费用表（新)"/>
      <sheetName val="效益表-支持与评价"/>
      <sheetName val="费用分析对比表"/>
      <sheetName val="Q2.2生产、办公临建"/>
      <sheetName val="Q2.2生活临建费用"/>
      <sheetName val="Q2.3临建单价测算"/>
      <sheetName val="Q4 国际差旅驻留费"/>
      <sheetName val="Q5 现场人员意外保险"/>
      <sheetName val="Q9水、电费"/>
      <sheetName val="Q9.1水费"/>
      <sheetName val="Q9.2电费"/>
      <sheetName val="Q11建安物流费"/>
      <sheetName val="Q16 试验检验费"/>
      <sheetName val="Q16.1金属实验室人员"/>
      <sheetName val="Q17 建安测不可预见费"/>
      <sheetName val="Q17.1基本预备费"/>
      <sheetName val="Q17.2价差预备费"/>
      <sheetName val="Q18 质保费"/>
      <sheetName val="Q18.1质保期人员配置"/>
      <sheetName val="Q23 设备仓储"/>
      <sheetName val="Q23.1 库房及库区建筑"/>
      <sheetName val="Q23.2 库区办公设备、机械配置"/>
      <sheetName val="Q23.3 人员进场及工资分配表"/>
      <sheetName val="Q23.4 人员差旅"/>
      <sheetName val="Q23.5 物资机械及燃动"/>
      <sheetName val="JZ建筑表三（国内部分）"/>
      <sheetName val="核心工程量汇总表(土建）"/>
      <sheetName val="核心工程量汇总表(安装）"/>
      <sheetName val="JZ机械计划"/>
      <sheetName val="AG安装表三（处理）"/>
      <sheetName val="AX1安装材料价差（国外采购）"/>
      <sheetName val="AX1安装材料价差（国内采购）"/>
      <sheetName val="AJ机械计划表"/>
      <sheetName val="人力资源计划表"/>
      <sheetName val="JC1当地人工价格"/>
      <sheetName val="JC2当地材料价格"/>
      <sheetName val="JC3当地机械价格"/>
      <sheetName val="JC4电费单价测算表"/>
      <sheetName val="属地部分清单价格(废）"/>
      <sheetName val="属地水工部分价格（废））"/>
      <sheetName val="属地建筑选用价格（废）"/>
      <sheetName val="水工部分报价（废）"/>
      <sheetName val="新版水工（废）"/>
      <sheetName val="Q7 业主400人生活区（废）"/>
      <sheetName val="Q10 装材及钢结构退税"/>
      <sheetName val="Q10.1 装材退税"/>
      <sheetName val="Q12安全保卫费用"/>
      <sheetName val="Q12.1安保人力资源计划"/>
      <sheetName val="Q14装材备品备件（废）"/>
      <sheetName val="Q20 建安测税金补差（废）"/>
      <sheetName val="Q21降水（废）"/>
      <sheetName val="Q21.1降水打井及运行（废）"/>
      <sheetName val="Q21.2降水泵（废）"/>
      <sheetName val="降水方案（废）"/>
      <sheetName val="属地节税筹划（废）"/>
      <sheetName val="建筑清单重组（废）"/>
      <sheetName val="安装回摊（废）"/>
      <sheetName val="建筑国内表三回摊（废）"/>
      <sheetName val="西北安装表三(辅)（废）"/>
      <sheetName val="西北建筑表三（辅）（废）"/>
      <sheetName val="分摊费用表"/>
      <sheetName val="E EPC侧其他费用"/>
      <sheetName val="E1 设备国际物流费"/>
      <sheetName val="E2 调试费用"/>
      <sheetName val="E2.1分项表（整套、分系统、特殊试验）预算"/>
      <sheetName val="E3 保险费"/>
      <sheetName val="E4 财务费用"/>
      <sheetName val="E4.1财务费用说明"/>
      <sheetName val="E5 税金"/>
      <sheetName val="E6 EPC管理费"/>
      <sheetName val="E7EPC临时设施费"/>
      <sheetName val="E7.1 生产临建"/>
      <sheetName val="E7.2 生活临建"/>
      <sheetName val="E9 设备费"/>
      <sheetName val="E9.1 安装设备费"/>
      <sheetName val="E9.2 建筑小专业设备"/>
      <sheetName val="E9.3其他设备"/>
      <sheetName val="E10设备退税"/>
      <sheetName val="E10.1主要设备"/>
      <sheetName val="E10.2小专业设备"/>
      <sheetName val="E14 试运期间燃料"/>
      <sheetName val="E15移交前运行人员"/>
      <sheetName val="E15.1移交前运行人员"/>
      <sheetName val="E15.2移交前运行人员"/>
      <sheetName val="E17业主临建"/>
      <sheetName val="E17.1生产临建"/>
      <sheetName val="E17.2生活临建"/>
      <sheetName val="E16epc风险费明细"/>
      <sheetName val="2009 ACCRUALS 10.01.2010 (2)"/>
      <sheetName val="FA SCHEDULE"/>
      <sheetName val="FAR AS ON 31.12.09"/>
      <sheetName val="CWIP &amp; CAP COMM 2009 10.01.2010"/>
      <sheetName val="2009 ACCRUALS 10.01.2010"/>
      <sheetName val="45260"/>
      <sheetName val="COMPANY NAME"/>
      <sheetName val="INFLATION &amp; INTEREST INPUT"/>
      <sheetName val="TRIAL BALANCE ANNUAL"/>
      <sheetName val="TRIAL BALANCE MONTHLY"/>
      <sheetName val="ADMIN &amp; OPEX"/>
      <sheetName val="FINANCE CHARGES"/>
      <sheetName val="TAX CHARGE"/>
      <sheetName val="MONTHLY CAPEX BUDGET"/>
      <sheetName val="PURCHASE BUDGET"/>
      <sheetName val="MONTHLY CASH BUDGET"/>
      <sheetName val="CASH CAPEX OWN"/>
      <sheetName val="CASH CAPEX  SPONSORED"/>
      <sheetName val="CAPEX SUMMARY OWN"/>
      <sheetName val="CAPEX SUMMARY SPONS"/>
      <sheetName val="B-BS ANNUAL "/>
      <sheetName val="B-IS ANNUAL"/>
      <sheetName val="B-CIE ANNUAL"/>
      <sheetName val="B-NOTES ANNUAL"/>
      <sheetName val="B-GROUPINGS ANNUAL"/>
      <sheetName val="TRIAL ADJUSTMENT"/>
      <sheetName val="BALANCE SHEET MOVEMENT"/>
      <sheetName val="OTHER ADJUSTMENTS"/>
      <sheetName val="CAPEX CREDITORS"/>
      <sheetName val="PAYMENT FORECAST"/>
      <sheetName val="COLLECTION FORECAST"/>
      <sheetName val="TECHNICAL DATA"/>
      <sheetName val=" MAR DATA"/>
      <sheetName val="MAR"/>
      <sheetName val="KEY RATIOS"/>
      <sheetName val="EXECUTIVE SUMMARY "/>
      <sheetName val="STAFF HEAD COUNT DATA"/>
      <sheetName val="BUDGETED TAX EXPENSE"/>
      <sheetName val="TAX WORKING 2009"/>
      <sheetName val="DEP MONTHWISE"/>
      <sheetName val="DEPRECIATION WORKINGS"/>
      <sheetName val="TREND"/>
      <sheetName val="B-CF ANNUAL"/>
      <sheetName val="__FDSCACHE__"/>
      <sheetName val="Pro Forma"/>
      <sheetName val="actual"/>
      <sheetName val="capital"/>
      <sheetName val="28feb"/>
      <sheetName val="CAPITAL GAIN (2)"/>
      <sheetName val="SCHD INVT (2)"/>
      <sheetName val="UNSETTLED"/>
      <sheetName val="SCHD INVT"/>
      <sheetName val="II- INV CO"/>
      <sheetName val="Cont with SBP"/>
      <sheetName val="EXP-FBPS"/>
      <sheetName val="I-B"/>
      <sheetName val="I-BR"/>
      <sheetName val="BSDOMOVS"/>
      <sheetName val="BAHRAIN"/>
      <sheetName val="DOHA QATAR "/>
      <sheetName val="PAKISTAN"/>
      <sheetName val="rate "/>
      <sheetName val="UAE"/>
      <sheetName val="SCRR+CRR"/>
      <sheetName val="N-OUR"/>
      <sheetName val="RC-0997"/>
      <sheetName val="region wise recovery"/>
      <sheetName val="region wise stuckup"/>
      <sheetName val="RC_0997"/>
      <sheetName val="region_wise_recovery"/>
      <sheetName val="region_wise_stuckup"/>
      <sheetName val="region_wise_recovery1"/>
      <sheetName val="region_wise_stuckup1"/>
      <sheetName val="region_wise_recovery3"/>
      <sheetName val="region_wise_stuckup3"/>
      <sheetName val="region_wise_recovery2"/>
      <sheetName val="region_wise_stuckup2"/>
      <sheetName val="PIB-IPS"/>
      <sheetName val="QTY"/>
      <sheetName val="APP-SOR"/>
      <sheetName val="ANA1"/>
      <sheetName val="CALL-L"/>
      <sheetName val="REV-SH "/>
      <sheetName val="region_wise_recovery4"/>
      <sheetName val="region_wise_stuckup4"/>
      <sheetName val="Actualization_Details"/>
      <sheetName val="D-LS"/>
      <sheetName val="policies"/>
      <sheetName val="policies_2 (2)"/>
      <sheetName val="IFRS 7 FINAL"/>
      <sheetName val="IFRS 7"/>
      <sheetName val="Schedules BS"/>
      <sheetName val="Schedules PL"/>
      <sheetName val="P&amp;L "/>
      <sheetName val="BS - Schedules"/>
      <sheetName val="P&amp;L Schedules"/>
      <sheetName val="sub-sch"/>
      <sheetName val="Groupings"/>
      <sheetName val="Computation"/>
      <sheetName val="Part IV"/>
      <sheetName val="TRIAL-GROUPING"/>
      <sheetName val="FIXED ASSETS FINAL (Rs. lacs)"/>
      <sheetName val="FIXEDASSET-MINERALS-FINAL"/>
      <sheetName val="PRVOSNL FA 0102"/>
      <sheetName val="FA - DEP SCH - ACCTS - 0102 "/>
      <sheetName val="Related Party Disclosure"/>
      <sheetName val="workings - Assets"/>
      <sheetName val="MAT"/>
      <sheetName val="80IB"/>
      <sheetName val="Computation "/>
      <sheetName val="workings - liabilites"/>
      <sheetName val=" BS"/>
      <sheetName val=" P&amp;L"/>
      <sheetName val="Trail Balance"/>
      <sheetName val="Workings for P &amp; L"/>
      <sheetName val="Schedules to P&amp;L "/>
      <sheetName val="Schedules to BS "/>
      <sheetName val="Closing stock"/>
      <sheetName val="Audit entries"/>
      <sheetName val="Points to be con for final del."/>
      <sheetName val="groups"/>
      <sheetName val="misc.workings"/>
      <sheetName val="Computation  (2)"/>
      <sheetName val="80 IB"/>
      <sheetName val="Cash flows"/>
      <sheetName val="Other income"/>
      <sheetName val="Working P &amp; L"/>
      <sheetName val="Curr liab Adv from customers"/>
      <sheetName val="Closing stock (2)"/>
      <sheetName val="Workings Cash flows"/>
      <sheetName val="Trail Balance 07-08"/>
      <sheetName val="Trial Balance 08-09"/>
      <sheetName val="Flash "/>
      <sheetName val="high"/>
      <sheetName val="PL "/>
      <sheetName val="FP"/>
      <sheetName val="VARIANCE ANALYSIS"/>
      <sheetName val="VAR"/>
      <sheetName val="VAR - ACT VS BUD"/>
      <sheetName val=" ACT VS BUD WORKINGS(YTD) "/>
      <sheetName val=" ACT VS PR.YEA WORKINGS(MONTH) "/>
      <sheetName val=" ACT VS BUD WORKINGS(MONTH) "/>
      <sheetName val="VAR - ACT VS BUD WORKINGS"/>
      <sheetName val="VAR - PREV YR VS ACT"/>
      <sheetName val="VAR - WORKINGS PREV YR VS ACT"/>
      <sheetName val="prod"/>
      <sheetName val="prodcost"/>
      <sheetName val="exp "/>
      <sheetName val="int"/>
      <sheetName val="wc"/>
      <sheetName val="drs"/>
      <sheetName val="grist comp"/>
      <sheetName val="RM CONS"/>
      <sheetName val="RM CONS YTD"/>
      <sheetName val="CHEM CONS"/>
      <sheetName val="CHEM CONS YTD"/>
      <sheetName val="PM CONS"/>
      <sheetName val="PM CONS YTD"/>
      <sheetName val="consumption 1 2003"/>
      <sheetName val="CONSUMPTIONYTD"/>
      <sheetName val="WIP workings"/>
      <sheetName val="Royalty-cal"/>
      <sheetName val="SALES -monthly"/>
      <sheetName val="Depreication"/>
      <sheetName val="Creditor s"/>
      <sheetName val="Creditorss"/>
      <sheetName val="Debtors (2)"/>
      <sheetName val=" Creditors"/>
      <sheetName val="cost sheet based on brew"/>
      <sheetName val="COST SHEET"/>
      <sheetName val="Cost sheet based on brews YTD"/>
      <sheetName val="CL.STOCK"/>
      <sheetName val="COST SHEET YTD"/>
      <sheetName val="wastages"/>
      <sheetName val="monthly exp "/>
      <sheetName val="monthly  pl 01-02"/>
      <sheetName val="Monthly pl"/>
      <sheetName val="DEC WAGES "/>
      <sheetName val="DEC  EXP "/>
      <sheetName val="Creditors "/>
      <sheetName val="Stock Statement"/>
      <sheetName val="ytd adj"/>
      <sheetName val="Reco YTD SEPT 02"/>
      <sheetName val="Exp-YTD SEPT  02"/>
      <sheetName val="Int,Salary YTD SEPT  02"/>
      <sheetName val="SHARE CAPITAL"/>
      <sheetName val="R &amp; s"/>
      <sheetName val="Res &amp; surplus"/>
      <sheetName val="SEC LOAN "/>
      <sheetName val="UN-SEC.LOAN"/>
      <sheetName val="CASHBANK"/>
      <sheetName val="LOANS-ADV"/>
      <sheetName val="LIABILITIES"/>
      <sheetName val="OTHER INC."/>
      <sheetName val="Cons"/>
      <sheetName val="FinishedTraded Goods"/>
      <sheetName val="Int &amp; Fin chgs"/>
      <sheetName val="Extord-schedule"/>
      <sheetName val="Interunit"/>
      <sheetName val="Trial Bal 280203"/>
      <sheetName val="Monthly exp"/>
      <sheetName val="Billing Data"/>
      <sheetName val="WIP 280203"/>
      <sheetName val="Sch-7"/>
      <sheetName val="PartIV"/>
      <sheetName val="TB07"/>
      <sheetName val="TB06"/>
      <sheetName val="TB05"/>
      <sheetName val="TB04"/>
      <sheetName val="TB03"/>
      <sheetName val="Sec 212"/>
      <sheetName val="Tax Computation"/>
      <sheetName val="IT Depn "/>
      <sheetName val="depre logic"/>
      <sheetName val="far pivot"/>
      <sheetName val="Fareg"/>
      <sheetName val="cap commitment"/>
      <sheetName val="DF"/>
      <sheetName val="DT"/>
      <sheetName val="abst _2_"/>
      <sheetName val="IBM C BLOCK"/>
      <sheetName val="fidelity"/>
      <sheetName val="IBM D BLOCK"/>
      <sheetName val="cherryhill"/>
      <sheetName val="anz"/>
      <sheetName val="Campus"/>
      <sheetName val="Pine Valley"/>
      <sheetName val="24 bar 7"/>
      <sheetName val="COVANSYS"/>
      <sheetName val="Signature"/>
      <sheetName val="Netapps"/>
      <sheetName val="EGL-FOODCOURT"/>
      <sheetName val="IBM C Block Fitout"/>
      <sheetName val="IBM D Block Fitout"/>
      <sheetName val="24bar7 (ICON)"/>
      <sheetName val="24bar7 phase 2"/>
      <sheetName val="LG Soft Fitout"/>
      <sheetName val="kirby"/>
      <sheetName val="kirby Gs"/>
      <sheetName val="ibm1"/>
      <sheetName val="ibm2"/>
      <sheetName val="ibm3"/>
      <sheetName val="AppA1-1"/>
      <sheetName val="AppA1-2"/>
      <sheetName val="AppA2-1"/>
      <sheetName val="AppA2-2"/>
      <sheetName val="AppA3"/>
      <sheetName val="AppA4"/>
      <sheetName val="July"/>
      <sheetName val="Contents"/>
      <sheetName val="ES1"/>
      <sheetName val="ES2"/>
      <sheetName val="ES3"/>
      <sheetName val="ES4"/>
      <sheetName val="Contents (2)"/>
      <sheetName val="ES1 (2)"/>
      <sheetName val="ES3 (2)"/>
      <sheetName val="ES5"/>
      <sheetName val="ES6"/>
      <sheetName val="ES7"/>
      <sheetName val="F-1"/>
      <sheetName val="L"/>
      <sheetName val="M"/>
      <sheetName val="CC"/>
      <sheetName val="PB"/>
      <sheetName val="BP"/>
      <sheetName val="P.CTN"/>
      <sheetName val="Total PL"/>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Cost centre expenditure"/>
      <sheetName val="Interim --&gt; Top"/>
      <sheetName val="U-2_Sales Analysis"/>
      <sheetName val="U-1l2_Overall AR"/>
      <sheetName val="FF-3"/>
      <sheetName val="F-2"/>
      <sheetName val="F-3"/>
      <sheetName val="F-4"/>
      <sheetName val="F-5"/>
      <sheetName val="F-11"/>
      <sheetName val="F-11a"/>
      <sheetName val="F-22"/>
      <sheetName val="B-40"/>
      <sheetName val="B-50"/>
      <sheetName val="U "/>
      <sheetName val="U-10"/>
      <sheetName val="U-30"/>
      <sheetName val="BB-30"/>
      <sheetName val="CC-30"/>
      <sheetName val="FF-1"/>
      <sheetName val="FF-2"/>
      <sheetName val="FF-4"/>
      <sheetName val="FF-4a"/>
      <sheetName val="FF-5"/>
      <sheetName val="FF-6"/>
      <sheetName val="FF-7"/>
      <sheetName val="FF-8"/>
      <sheetName val="20"/>
      <sheetName val="21"/>
      <sheetName val="30"/>
      <sheetName val="50"/>
      <sheetName val="DD-10"/>
      <sheetName val="FF-21(a)"/>
      <sheetName val="BPR"/>
      <sheetName val="F-6"/>
      <sheetName val="F-7"/>
      <sheetName val="F7wkg"/>
      <sheetName val="F-9"/>
      <sheetName val="BPR balance sheet"/>
      <sheetName val="BPR profit &amp; loss"/>
      <sheetName val="BPR BS analysis"/>
      <sheetName val="BPR PL analysis"/>
      <sheetName val="A-22"/>
      <sheetName val="B-1"/>
      <sheetName val="C-1"/>
      <sheetName val="N"/>
      <sheetName val="U"/>
      <sheetName val="U-100"/>
      <sheetName val="FF"/>
      <sheetName val="FF-10"/>
      <sheetName val="FF-20"/>
      <sheetName val="CA"/>
      <sheetName val="FF-22(hp)"/>
      <sheetName val="FF-23(d)"/>
      <sheetName val="FF-30"/>
      <sheetName val="FF-31"/>
      <sheetName val="FF-40"/>
      <sheetName val="PP"/>
      <sheetName val="PP(spare)"/>
      <sheetName val="PP-20"/>
      <sheetName val="31"/>
      <sheetName val="AA"/>
      <sheetName val="BB"/>
      <sheetName val="BB-1"/>
      <sheetName val="MM"/>
      <sheetName val="14"/>
      <sheetName val="NN-12"/>
      <sheetName val="PP-30"/>
      <sheetName val="PP-31"/>
      <sheetName val="PP-40"/>
      <sheetName val="BPR-1"/>
      <sheetName val="B-10"/>
      <sheetName val="B-30"/>
      <sheetName val="U-1 "/>
      <sheetName val="KK"/>
      <sheetName val="M&amp;MM"/>
      <sheetName val="NN"/>
      <sheetName val="sales cut off"/>
      <sheetName val="purchase cut off"/>
      <sheetName val="Hypothesis"/>
      <sheetName val="Profitability Analysis"/>
      <sheetName val="FSA"/>
      <sheetName val="F-1&amp;2"/>
      <sheetName val="CF1"/>
      <sheetName val="Purch cut off"/>
      <sheetName val="M&amp;MM-10"/>
      <sheetName val="pp-1"/>
      <sheetName val="40 (2)"/>
      <sheetName val="50 (2)"/>
      <sheetName val="60"/>
      <sheetName val="70"/>
      <sheetName val="BIF-collect"/>
      <sheetName val="BIF-OR"/>
      <sheetName val="Future"/>
      <sheetName val="Attachment"/>
      <sheetName val="30 "/>
      <sheetName val="Consol adjustments"/>
      <sheetName val="Financial stats"/>
      <sheetName val="Segment - 2002 (new)"/>
      <sheetName val="Segment - 2002"/>
      <sheetName val="Inter-co"/>
      <sheetName val="Inter-co(subsidiary)"/>
      <sheetName val="FA-detailed"/>
      <sheetName val="P&amp;L-disclosure(2002)"/>
      <sheetName val="P&amp;L disclosure(2001)"/>
      <sheetName val="Cash flow -2001"/>
      <sheetName val="Consol cashflow"/>
      <sheetName val="URP"/>
      <sheetName val="Dev Expenditure"/>
      <sheetName val="CF-1 2-unused"/>
      <sheetName val="Associate"/>
      <sheetName val="FA movement "/>
      <sheetName val="FA-summary"/>
      <sheetName val="CF-13"/>
      <sheetName val="CF-10-unused"/>
      <sheetName val="CF-11- unused"/>
      <sheetName val="FACON- unused"/>
      <sheetName val="CF-3 1999 - unused"/>
      <sheetName val="CF-22- unused"/>
      <sheetName val="Sheet1- unused"/>
      <sheetName val="000000"/>
      <sheetName val="bhb0603"/>
      <sheetName val="OS"/>
      <sheetName val="BPR-PL "/>
      <sheetName val="BPR-BS"/>
      <sheetName val="F-1,2"/>
      <sheetName val="F-99"/>
      <sheetName val="A-1"/>
      <sheetName val="A-10"/>
      <sheetName val="B-2"/>
      <sheetName val="B-3"/>
      <sheetName val="L-2"/>
      <sheetName val="M MM "/>
      <sheetName val="U dis"/>
      <sheetName val="U-1"/>
      <sheetName val="U-3"/>
      <sheetName val="U-4"/>
      <sheetName val="BB-2"/>
      <sheetName val="BB-10"/>
      <sheetName val="BB-17"/>
      <sheetName val="FIN297"/>
      <sheetName val="DD"/>
      <sheetName val="DD-1"/>
      <sheetName val="FF-4(a)"/>
      <sheetName val="10,20"/>
      <sheetName val="10-1"/>
      <sheetName val="32"/>
      <sheetName val="Bank Rec review"/>
      <sheetName val="A-2"/>
      <sheetName val="C-10"/>
      <sheetName val="NRV-1"/>
      <sheetName val="NRV-2"/>
      <sheetName val="N-10"/>
      <sheetName val="N-11"/>
      <sheetName val="N-12"/>
      <sheetName val="N-20"/>
      <sheetName val="AA-3"/>
      <sheetName val="CC-24"/>
      <sheetName val="CC-50"/>
      <sheetName val="25"/>
      <sheetName val="dr"/>
      <sheetName val="Statement"/>
      <sheetName val="auditor"/>
      <sheetName val="acs"/>
      <sheetName val="fixed"/>
      <sheetName val="xxx"/>
      <sheetName val="accumdeprn"/>
      <sheetName val="addl cost"/>
      <sheetName val="dev_exp (2)"/>
      <sheetName val="dev_exp"/>
      <sheetName val="Addl Dev Exp"/>
      <sheetName val="F-2 (2)"/>
      <sheetName val="CF-IS"/>
      <sheetName val="CF-SCE"/>
      <sheetName val="DIVIDENDS"/>
      <sheetName val="Profit anal"/>
      <sheetName val="F-1l F-2"/>
      <sheetName val="Statement of Equity"/>
      <sheetName val="5 Analysis"/>
      <sheetName val="   Contents"/>
      <sheetName val="1 LeadSchedule"/>
      <sheetName val="2 Sec108"/>
      <sheetName val="3 P&amp;L - 4 Op.Exp"/>
      <sheetName val="3A Turnover 3B COS"/>
      <sheetName val="   Directors"/>
      <sheetName val="Shareholders"/>
      <sheetName val="ITA-RA"/>
      <sheetName val="Int-rest"/>
      <sheetName val="OTHER (2)"/>
      <sheetName val="Company Info"/>
      <sheetName val="Summary of Fixed Assets"/>
      <sheetName val="Hire Purchase"/>
      <sheetName val="Controlled Transfer"/>
      <sheetName val="CA Comp"/>
      <sheetName val="IBA Comp "/>
      <sheetName val="FSL"/>
      <sheetName val="F-7B"/>
      <sheetName val="B-1."/>
      <sheetName val="U-2"/>
      <sheetName val="20-1"/>
      <sheetName val="20-2"/>
      <sheetName val="30-1"/>
      <sheetName val="30-2"/>
      <sheetName val="30(old)"/>
      <sheetName val="F-8-20-1"/>
      <sheetName val="TB-gl"/>
      <sheetName val="gl"/>
      <sheetName val="OSM"/>
      <sheetName val="AWPs Template"/>
      <sheetName val="A2-1 CLA"/>
      <sheetName val="A2-2 RJE"/>
      <sheetName val="A2-3 SAD"/>
      <sheetName val="A3"/>
      <sheetName val="A8"/>
      <sheetName val="Review Recon"/>
      <sheetName val="Review Cash book"/>
      <sheetName val="E1"/>
      <sheetName val="E3 Recoverability"/>
      <sheetName val="E-1_Recoverability"/>
      <sheetName val="E-2"/>
      <sheetName val="I"/>
      <sheetName val="J"/>
      <sheetName val="J-1 OSM"/>
      <sheetName val="J1 Devt costs breakdown"/>
      <sheetName val="J2 Budget &amp; Att profit"/>
      <sheetName val="J3 Actual 04"/>
      <sheetName val="J4  Lots sold report CHD"/>
      <sheetName val="J-1-1_Commission"/>
      <sheetName val="Recog Prof"/>
      <sheetName val="J-consol sv11"/>
      <sheetName val="J 1-1(2)"/>
      <sheetName val="K-1"/>
      <sheetName val="Unrecorded"/>
      <sheetName val="O"/>
      <sheetName val="O-1_Prov.Tax-2004"/>
      <sheetName val="Capital allowance"/>
      <sheetName val="P"/>
      <sheetName val="P-1"/>
      <sheetName val="P1"/>
      <sheetName val="P2A"/>
      <sheetName val="P2B"/>
      <sheetName val="P3A"/>
      <sheetName val="P3B"/>
      <sheetName val="P3C"/>
      <sheetName val="T"/>
      <sheetName val="U-5"/>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F-1 F-2"/>
      <sheetName val="D"/>
      <sheetName val="B "/>
      <sheetName val="B-4"/>
      <sheetName val="U-disc"/>
      <sheetName val="BB-5"/>
      <sheetName val="CC-3"/>
      <sheetName val="20 30"/>
      <sheetName val="70 "/>
      <sheetName val="MCMD95"/>
      <sheetName val="GL --&gt; Interim"/>
      <sheetName val="Top Summary"/>
      <sheetName val="GL Input Validations"/>
      <sheetName val="Scratchpad"/>
      <sheetName val="14 Column"/>
      <sheetName val="7 Column"/>
      <sheetName val="Index "/>
      <sheetName val="Direct Report"/>
      <sheetName val="Dtr Rpt - 1 - 3"/>
      <sheetName val="Dtrs stmt - 4"/>
      <sheetName val="Aud Rpt - 5"/>
      <sheetName val="P&amp;L - 6"/>
      <sheetName val="BS - 7"/>
      <sheetName val="Equity - 8"/>
      <sheetName val="CF - 9"/>
      <sheetName val="Notes - 10 - 12"/>
      <sheetName val="Sch A"/>
      <sheetName val="Notes 2"/>
      <sheetName val="cashflowcomp"/>
      <sheetName val="cashflowcomp (2)"/>
      <sheetName val="A2l2"/>
      <sheetName val="Q"/>
      <sheetName val="H"/>
      <sheetName val="SUMM"/>
      <sheetName val="OS list"/>
      <sheetName val="A3l1"/>
      <sheetName val="A3l1-1"/>
      <sheetName val="A2l1-RJE"/>
      <sheetName val="A2l2-CLA"/>
      <sheetName val="A2l3-SAD"/>
      <sheetName val="C8"/>
      <sheetName val="EA"/>
      <sheetName val="EC"/>
      <sheetName val="E1l1"/>
      <sheetName val="E7"/>
      <sheetName val="GA"/>
      <sheetName val="G4"/>
      <sheetName val="H1"/>
      <sheetName val="IA"/>
      <sheetName val="K2"/>
      <sheetName val="K3"/>
      <sheetName val="K3l1"/>
      <sheetName val="K4"/>
      <sheetName val="K5"/>
      <sheetName val="K6"/>
      <sheetName val="K7"/>
      <sheetName val="OA"/>
      <sheetName val="O1"/>
      <sheetName val="O2-CA"/>
      <sheetName val="O3-Disposal"/>
      <sheetName val="O4"/>
      <sheetName val="Pl1"/>
      <sheetName val="P1l2"/>
      <sheetName val="R1-Sch I"/>
      <sheetName val="R2-Sch IIa"/>
      <sheetName val="R3-Sch IIb"/>
      <sheetName val="R4-Sch III"/>
      <sheetName val="R5-NQA04"/>
      <sheetName val="R6-NQA03"/>
      <sheetName val="R1l1"/>
      <sheetName val="R1l2"/>
      <sheetName val="Issue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PreM'sia(info)"/>
      <sheetName val="PreBrunei(info) (2)"/>
      <sheetName val="PreBrunei(info)"/>
      <sheetName val="F.G6-1 "/>
      <sheetName val="F.G6-2"/>
      <sheetName val="F.G7-1"/>
      <sheetName val="F.G7-2"/>
      <sheetName val="F.G8-1 "/>
      <sheetName val="F.G8-2"/>
      <sheetName val="Com(Brunei)"/>
      <sheetName val="Com(M'sia)"/>
      <sheetName val="H-lead"/>
      <sheetName val="H1_MGS"/>
      <sheetName val="H2_Cagamas"/>
      <sheetName val="H3_Debentures"/>
      <sheetName val="H4_Quoted Shares"/>
      <sheetName val="revised high demand"/>
      <sheetName val="BB-1 (2)"/>
      <sheetName val="A2-5"/>
      <sheetName val="A2-2"/>
      <sheetName val="Provision DD"/>
      <sheetName val="A8-2"/>
      <sheetName val="A8-5"/>
      <sheetName val="Form EYP 1"/>
      <sheetName val="FS - 1"/>
      <sheetName val="FS - 2"/>
      <sheetName val="FS - 3"/>
      <sheetName val="C2 FD"/>
      <sheetName val="G2-1 "/>
      <sheetName val="K1-2 Policy"/>
      <sheetName val="N7Accrual"/>
      <sheetName val="Q1"/>
      <sheetName val="Q1-1"/>
      <sheetName val="U1income statm"/>
      <sheetName val="u1ar"/>
      <sheetName val="U2direct cost"/>
      <sheetName val="U3 fees reasonable"/>
      <sheetName val="U4 EPF &amp;staff"/>
      <sheetName val="U1 (2)"/>
      <sheetName val="U3 fees reasonable (2)"/>
      <sheetName val="U4 EPF &amp;staff (2)"/>
      <sheetName val="Capital Allowances"/>
      <sheetName val="PL Mapping"/>
      <sheetName val="download 06022002"/>
      <sheetName val="Tabelle3"/>
      <sheetName val="MV INS &amp; R.TAX EXP LIST"/>
      <sheetName val="EQMT INS EXP LIST"/>
      <sheetName val="PREPAID-INS,RTAX"/>
      <sheetName val="3 P&amp;L - 3A Op.Exp"/>
      <sheetName val="4 Analysis"/>
      <sheetName val="M, MM"/>
      <sheetName val=" BB-2"/>
      <sheetName val="CC-1"/>
      <sheetName val="CC-2"/>
      <sheetName val="CC-3-1"/>
      <sheetName val="PP-2"/>
      <sheetName val="RCD 5- (APPENDIX 1)"/>
      <sheetName val="k-Discl"/>
      <sheetName val="DM"/>
      <sheetName val="LABOUR,SUB-CON,LEASE"/>
      <sheetName val="ADM&amp; OHH INCOME"/>
      <sheetName val="S.OH"/>
      <sheetName val="BPR-Bloom"/>
      <sheetName val="F-4l5"/>
      <sheetName val="stmt of equity"/>
      <sheetName val="auditors' report"/>
      <sheetName val="Attach"/>
      <sheetName val="Hypo"/>
      <sheetName val="AP110 sup"/>
      <sheetName val="AP110sup"/>
      <sheetName val="FF "/>
      <sheetName val="FF-2 (1)"/>
      <sheetName val="FF-2 (2)"/>
      <sheetName val="FF-2 (3)"/>
      <sheetName val="KK-1"/>
      <sheetName val="MM-1"/>
      <sheetName val="MM-10"/>
      <sheetName val="NN-1"/>
      <sheetName val="U dis (3)"/>
      <sheetName val="U dis (2)"/>
      <sheetName val="F-1,2 (2)"/>
      <sheetName val="F-3 (2)"/>
      <sheetName val="F-22 (2)"/>
      <sheetName val="F-1,2 (3)"/>
      <sheetName val="F-3 (3)"/>
      <sheetName val="F-22 (3)"/>
      <sheetName val="CF-4 "/>
      <sheetName val="CF-1,2"/>
      <sheetName val="CF-3"/>
      <sheetName val="CF-4"/>
      <sheetName val="ccf"/>
      <sheetName val="A5"/>
      <sheetName val="A5l1"/>
      <sheetName val="(U3-2) Realised forex loss"/>
      <sheetName val="(U3) Unrealised forex gain-loss"/>
      <sheetName val="(U3-1) Realised forex gain"/>
      <sheetName val="**_x0000__x0000_"/>
      <sheetName val="CF-1"/>
      <sheetName val="CF-2"/>
      <sheetName val="BPR - Conclusion"/>
      <sheetName val="F-1l2"/>
      <sheetName val="F-8(FSA)"/>
      <sheetName val="F-9b"/>
      <sheetName val="F-9c"/>
      <sheetName val="F-21"/>
      <sheetName val="RCD-1-1"/>
      <sheetName val="C-5"/>
      <sheetName val="C-6"/>
      <sheetName val="C-6a"/>
      <sheetName val="M MM"/>
      <sheetName val="Pnl-10"/>
      <sheetName val="10-2"/>
      <sheetName val="30-Note"/>
      <sheetName val="30a"/>
      <sheetName val="CF workings"/>
      <sheetName val="Pg7"/>
      <sheetName val="SumV2"/>
      <sheetName val="WRAP"/>
      <sheetName val="Pg8"/>
      <sheetName val="Actvs Bud"/>
      <sheetName val="Pg15"/>
      <sheetName val="Pg11"/>
      <sheetName val="OHDcom"/>
      <sheetName val="SRM"/>
      <sheetName val="A6-1l1"/>
      <sheetName val="A6-1l2"/>
      <sheetName val="A3-1"/>
      <sheetName val="A3-3"/>
      <sheetName val="A4"/>
      <sheetName val="A3-7"/>
      <sheetName val="E "/>
      <sheetName val="F "/>
      <sheetName val="G "/>
      <sheetName val="K-1 "/>
      <sheetName val="K-2"/>
      <sheetName val="N-1"/>
      <sheetName val="O-1"/>
      <sheetName val="U1"/>
      <sheetName val="U1-1"/>
      <sheetName val="U2"/>
      <sheetName val="U2-1"/>
      <sheetName val="U3-1"/>
      <sheetName val="Waterfall"/>
      <sheetName val="Tracker"/>
      <sheetName val="Sources&amp;Apps"/>
      <sheetName val="Holdco"/>
      <sheetName val="SPV"/>
      <sheetName val="EMIR"/>
      <sheetName val="Output"/>
      <sheetName val="Consol FY08"/>
      <sheetName val="Consol FY09"/>
      <sheetName val="Prop.Summ"/>
      <sheetName val="Val.Sum"/>
      <sheetName val="Prop.Schedule"/>
      <sheetName val="(1) Pacific Dunes"/>
      <sheetName val="(2) Peach Tree"/>
      <sheetName val="(3) St.Andrews"/>
      <sheetName val="(4) Crystal Down"/>
      <sheetName val="(5) Augusta"/>
      <sheetName val="(6) Fairwinds"/>
      <sheetName val="(7-A) BlueBay"/>
      <sheetName val="(7-B) Fountain Head"/>
      <sheetName val="(8) Pine Valley"/>
      <sheetName val="(9) Eagle Ridge"/>
      <sheetName val="(10) Yahoo"/>
      <sheetName val="(11) Sunningdale"/>
      <sheetName val="(12) New Office"/>
      <sheetName val="(13) Cypress Point"/>
      <sheetName val="(14) Pine Hurst"/>
      <sheetName val="(15) Manyata Blk B"/>
      <sheetName val="(16) Manyata Blk D1"/>
      <sheetName val="(17) Manyata Blk D2"/>
      <sheetName val="(18) Manyata Blk D3"/>
      <sheetName val="Mkt.Rent"/>
      <sheetName val="Fitout.I"/>
      <sheetName val="Exist.RR"/>
      <sheetName val="New.RR"/>
      <sheetName val="Carpark.I"/>
      <sheetName val="Terrace.I"/>
      <sheetName val="Maint.I"/>
      <sheetName val="Misc.I"/>
      <sheetName val="Revenue by tenants"/>
      <sheetName val="Depri Rates"/>
      <sheetName val="FA on 31.12.01"/>
      <sheetName val="FA on 31.3.02-Final"/>
      <sheetName val="FA on 31.12.02-Final"/>
      <sheetName val="FA Add 1.4.02 to 31.12.02"/>
      <sheetName val="FA on 31.12.02"/>
      <sheetName val="FA on 31.12.02 v 1.0"/>
      <sheetName val="Status"/>
      <sheetName val="Controls"/>
      <sheetName val="Sal Break up"/>
      <sheetName val="Segment Workings"/>
      <sheetName val="sal cost"/>
      <sheetName val="Deferred Tax "/>
      <sheetName val="Int on TDS Disallowance"/>
      <sheetName val="IT 09-10"/>
      <sheetName val="Debtors Ageing"/>
      <sheetName val="Cash Flow working "/>
      <sheetName val="Schedules"/>
      <sheetName val="CFS Final"/>
      <sheetName val="CF workings - BSR"/>
      <sheetName val="ExistingRangeDetails"/>
      <sheetName val="IEDC"/>
      <sheetName val="FA- Sch"/>
      <sheetName val="Groupings BSR revised"/>
      <sheetName val="FA 2009 - 10"/>
      <sheetName val="IT_DEP "/>
      <sheetName val="Groupings IGAAP"/>
      <sheetName val="Depreciation  fINAL (2)"/>
      <sheetName val="Investments - 2009"/>
      <sheetName val="TB 2010"/>
      <sheetName val="Journals"/>
      <sheetName val="Investments details"/>
      <sheetName val="bs-abs"/>
      <sheetName val="fa 000"/>
      <sheetName val="FA_Sch 07-08 (2)"/>
      <sheetName val="C Flow Final"/>
      <sheetName val="212 (1) (e) (2)"/>
      <sheetName val="217(2A)"/>
      <sheetName val="CF Lead 2010"/>
      <sheetName val="CF Work 2010"/>
      <sheetName val="short term fund"/>
      <sheetName val="Linked TB-3Unit"/>
      <sheetName val="Linked TB-EoU"/>
      <sheetName val="fa rupee"/>
      <sheetName val="Warranty"/>
      <sheetName val="note def tax"/>
      <sheetName val="IT computation 05"/>
      <sheetName val="IT computation 04"/>
      <sheetName val="Dep-28.02.2010"/>
      <sheetName val="Depreciation  fINAL"/>
      <sheetName val="Veh sale"/>
      <sheetName val="symphony-08-09"/>
      <sheetName val="IT computaion 03"/>
      <sheetName val="FBT"/>
      <sheetName val="AUDIT ISSUES"/>
      <sheetName val="IT 07-08 Final"/>
      <sheetName val="TB 2005"/>
      <sheetName val="CF Lead 2008"/>
      <sheetName val="CF Work 2008"/>
      <sheetName val="FA_Sch-link to iggap"/>
      <sheetName val="depn schedule"/>
      <sheetName val="sale deed value"/>
      <sheetName val="land cost17000"/>
      <sheetName val="sales details-13808"/>
      <sheetName val="MergerAnalysis"/>
      <sheetName val="AcqShares"/>
      <sheetName val="TgtShares"/>
      <sheetName val="Acq IS"/>
      <sheetName val="Tgt IS"/>
      <sheetName val="PFIS"/>
      <sheetName val="SumStat"/>
      <sheetName val="BlankPage"/>
      <sheetName val="Counters"/>
      <sheetName val="Sh cap"/>
      <sheetName val="Sec"/>
      <sheetName val="Unsec"/>
      <sheetName val="Inventory details"/>
      <sheetName val="Cash &amp; bank"/>
      <sheetName val="Loans &amp; Adv"/>
      <sheetName val="Current Liab &amp; prov "/>
      <sheetName val="Other exps"/>
      <sheetName val="tax year on year"/>
      <sheetName val="BSR"/>
      <sheetName val="BSR (2)"/>
      <sheetName val="Note on Revenue Recognition"/>
      <sheetName val="Sumarry"/>
      <sheetName val="Revenue workings"/>
      <sheetName val="POC"/>
      <sheetName val="TB 31.12.10"/>
      <sheetName val="S3A - Office"/>
      <sheetName val="S3A - Retai"/>
      <sheetName val="S3B"/>
      <sheetName val="Total Pmts.(MRHPL)"/>
      <sheetName val="ExportVar"/>
      <sheetName val="Part A"/>
      <sheetName val="Business_Organisation"/>
      <sheetName val="Directors"/>
      <sheetName val="Subsidiary Companies"/>
      <sheetName val="Beneficial Owners"/>
      <sheetName val="Other Information"/>
      <sheetName val="Principal Item -Trading"/>
      <sheetName val="Principal Item - Raw material"/>
      <sheetName val="Principal Item - Products"/>
      <sheetName val="Schedule TI"/>
      <sheetName val="Part C"/>
      <sheetName val="Bank Accounts"/>
      <sheetName val="Schedule HP"/>
      <sheetName val="Schedule BP"/>
      <sheetName val="Schedule DPM"/>
      <sheetName val="Schedule DOA"/>
      <sheetName val="Schedule DEP"/>
      <sheetName val="Schedule DCG"/>
      <sheetName val="Schedule ESR"/>
      <sheetName val="Schedule CG"/>
      <sheetName val="Schedule OS"/>
      <sheetName val="Schedule CFL"/>
      <sheetName val="Schedule 10"/>
      <sheetName val="Schedule 80G"/>
      <sheetName val="Schedule 80"/>
      <sheetName val="Schedule VIA"/>
      <sheetName val="SCHEDULE STTR"/>
      <sheetName val="Schedule SI"/>
      <sheetName val="Schedule EI"/>
      <sheetName val="Schedule MAT"/>
      <sheetName val="Schedule MATC"/>
      <sheetName val="Schedule DDT"/>
      <sheetName val="Schedule FB"/>
      <sheetName val="Schedule IT - Adv"/>
      <sheetName val="Schedule IT - Self"/>
      <sheetName val="Schedule FBT"/>
      <sheetName val="Schedule DDTP"/>
      <sheetName val="Schedule TDS2"/>
      <sheetName val="Schedule TCS"/>
      <sheetName val="Debentures"/>
      <sheetName val="P_L"/>
      <sheetName val="cash flow (2)"/>
      <sheetName val="Cash flow workings1"/>
      <sheetName val="BS Schedules"/>
      <sheetName val="Inc Tax"/>
      <sheetName val="FA schedule (08-09)"/>
      <sheetName val="P_L Schedules"/>
      <sheetName val="BS Groupings"/>
      <sheetName val="PL Groupings"/>
      <sheetName val="TrialBal"/>
      <sheetName val="EPS workings (2)"/>
      <sheetName val="Interest reco"/>
      <sheetName val="outside entries(Mukul)"/>
      <sheetName val="outside entries"/>
      <sheetName val="Regrouping of pr yr"/>
      <sheetName val="uncertified workings - creditor"/>
      <sheetName val="Audit fees"/>
      <sheetName val="Deferred tax (2)"/>
      <sheetName val="Micr small enterprises"/>
      <sheetName val="Enfield"/>
      <sheetName val="Notes changes"/>
      <sheetName val="FA Schedule (09-10)"/>
      <sheetName val="Cluster Mapping"/>
      <sheetName val="Rate sheet"/>
      <sheetName val="Sales Wipro HCIT"/>
      <sheetName val="COS Wipro HCIT"/>
      <sheetName val="Support cost Wipro HCIT"/>
      <sheetName val="Manpower No. Wipro HCIT"/>
      <sheetName val="Support cost BPO-CPO"/>
      <sheetName val="COS  BPO-CPO"/>
      <sheetName val="Sales  BPO-CPO"/>
      <sheetName val="Support cost DD"/>
      <sheetName val="COS  DD"/>
      <sheetName val="Sales  DD"/>
      <sheetName val="Support cost LS"/>
      <sheetName val="COS LS"/>
      <sheetName val="Sales LS"/>
      <sheetName val="Sales HC"/>
      <sheetName val="COS HC"/>
      <sheetName val="Support cost HC"/>
      <sheetName val="FUNDFLOW"/>
      <sheetName val="PPT"/>
      <sheetName val="Corp Format"/>
      <sheetName val="P&amp;L Consol"/>
      <sheetName val="P&amp;L HC"/>
      <sheetName val="P&amp;L LS"/>
      <sheetName val="P&amp;L DD"/>
      <sheetName val="P&amp;L BPO-CPO"/>
      <sheetName val="P&amp;L Biomed"/>
      <sheetName val="P&amp;L Cen Sup"/>
      <sheetName val="P&amp;L Wipro HCIT"/>
      <sheetName val="Joydeep"/>
      <sheetName val="Cen Supp Costs"/>
      <sheetName val="Manpower Consol"/>
      <sheetName val="Manpower No. HC"/>
      <sheetName val="Manpower No. LS"/>
      <sheetName val="Manpower No. DD"/>
      <sheetName val="Manpower c Support"/>
      <sheetName val="Manpower No. BPO-CPO"/>
      <sheetName val="HRZ"/>
      <sheetName val="Manpower Cost"/>
      <sheetName val="Geo-Sal inv"/>
      <sheetName val="Rev,MM&amp;Rat sum"/>
      <sheetName val="Cont analy"/>
      <sheetName val="Ver-Geowise mm"/>
      <sheetName val="Ver-Geowise mm sum"/>
      <sheetName val="Business Visa"/>
      <sheetName val="Work Permit"/>
      <sheetName val="Intl cost"/>
      <sheetName val="Reco-KALM"/>
      <sheetName val="vertical"/>
      <sheetName val="Service Function"/>
      <sheetName val="DC"/>
      <sheetName val="Marketing"/>
      <sheetName val="891&amp;salesadj"/>
      <sheetName val="CONTNREPT"/>
      <sheetName val="Contrib-rawdata"/>
      <sheetName val="sales file"/>
      <sheetName val="Sales file $"/>
      <sheetName val="Sales file Rs."/>
      <sheetName val="loading"/>
      <sheetName val="Loading Details"/>
      <sheetName val="Loading Rawdata"/>
      <sheetName val="PDD Nov'01"/>
      <sheetName val="capital charge"/>
      <sheetName val="ME List"/>
      <sheetName val="PBT Reco"/>
      <sheetName val="gases"/>
      <sheetName val="welding"/>
      <sheetName val="healthcare"/>
      <sheetName val="Cost of Sale"/>
      <sheetName val="Others &amp; PUD"/>
      <sheetName val="HTL"/>
      <sheetName val="Authorized (2)"/>
      <sheetName val="Contracted"/>
      <sheetName val="Co97.95"/>
      <sheetName val="Au97.95"/>
      <sheetName val="Authorized (3)"/>
      <sheetName val="Contracted (2)"/>
      <sheetName val="Note3-24"/>
      <sheetName val="Note-14"/>
      <sheetName val="Notes4-8.2"/>
      <sheetName val="Note1-3"/>
      <sheetName val="Stat-Equity"/>
      <sheetName val="DirRep"/>
      <sheetName val="Balancesheet"/>
      <sheetName val="Profit&amp;Loss"/>
      <sheetName val="last qrt2000"/>
      <sheetName val="62"/>
      <sheetName val="Notes4-8_2"/>
      <sheetName val="last_qrt2001"/>
      <sheetName val="last_qrt2000"/>
      <sheetName val="Sheet1_"/>
      <sheetName val="Note6-8_2"/>
      <sheetName val="Notes35-36"/>
      <sheetName val="Consolidated"/>
      <sheetName val="BS-JPN"/>
      <sheetName val="BK"/>
      <sheetName val="Cash_Flow__HOH"/>
      <sheetName val="CIB2"/>
      <sheetName val="NOSTRO12"/>
      <sheetName val="INC-EXP"/>
      <sheetName val="new_sum"/>
      <sheetName val="fx_130"/>
      <sheetName val="blot"/>
      <sheetName val="FIB-TFC"/>
      <sheetName val="CP_STATytd"/>
      <sheetName val="Rentals-SAM_KHI"/>
      <sheetName val="Letter"/>
      <sheetName val="Premier"/>
      <sheetName val="Dep_Allocation"/>
      <sheetName val="A-C_CODE_&amp;_NAME"/>
      <sheetName val="WIP-YRN"/>
      <sheetName val="Macro1"/>
      <sheetName val="SAN"/>
      <sheetName val="DISB"/>
      <sheetName val="Min.Tax"/>
      <sheetName val="Current Tax"/>
      <sheetName val="Historical Losses (2)"/>
      <sheetName val="Data Validation List"/>
      <sheetName val="Credit Review"/>
      <sheetName val="Link-Table-PPA-Faizabad"/>
      <sheetName val="Detail Budget Follow Up PPA"/>
      <sheetName val="Line Items"/>
      <sheetName val="LISTE STAFF"/>
      <sheetName val="BPHS Detail (2)"/>
      <sheetName val="Pv Payroll"/>
      <sheetName val="Maidani"/>
      <sheetName val="15th Quarter Oct-Dec USD"/>
      <sheetName val="15th Quarter Oct-Dec AFS"/>
      <sheetName val="PPG006$"/>
      <sheetName val="PPG006 Afs"/>
      <sheetName val="8 bank book (2)"/>
      <sheetName val="overall sum"/>
      <sheetName val="3 yr sum bdgt "/>
      <sheetName val="mgment costs lead"/>
      <sheetName val="Panjab DH"/>
      <sheetName val="Yakawlang DH"/>
      <sheetName val="Waras DH"/>
      <sheetName val="Dare-e-Sadat CHC"/>
      <sheetName val="Shahfoladi CHC"/>
      <sheetName val="Shahidan CHC"/>
      <sheetName val="Dihi Surkh CHC"/>
      <sheetName val="Dare-e-Chasht CHC"/>
      <sheetName val="Moor Terapas CHC"/>
      <sheetName val="Dahane Sabzak CHC"/>
      <sheetName val="Dahgab CHC"/>
      <sheetName val="Koprok BHC"/>
      <sheetName val="Gulli BHC"/>
      <sheetName val="Kawshaw BHC"/>
      <sheetName val="Sayed Bacha BHC"/>
      <sheetName val="Shina Aghzarat BHC"/>
      <sheetName val="Regjoye Ulya BHC"/>
      <sheetName val="Bandi Kosa BHC"/>
      <sheetName val="Jawqol BHC"/>
      <sheetName val="Warzaq BHC"/>
      <sheetName val="Warzang BHC"/>
      <sheetName val="Syah Dara BHC"/>
      <sheetName val="Sar Qul BHC"/>
      <sheetName val="Qaraghana Tu BHC"/>
      <sheetName val="Kirman SC"/>
      <sheetName val="Pas Roya SC"/>
      <sheetName val="Solij SC"/>
      <sheetName val="Takht Waras SC"/>
      <sheetName val="Qawm-e-Sultan SC"/>
      <sheetName val="Tupchi SC"/>
      <sheetName val="Ligan SC"/>
      <sheetName val="Zardgya SC"/>
      <sheetName val="Aqrobat SC"/>
      <sheetName val="Daraz Qool SC"/>
      <sheetName val="Qara Ghajoor SC"/>
      <sheetName val="Targhai SC"/>
      <sheetName val="Safid Ghaw SC"/>
      <sheetName val="CHCs"/>
      <sheetName val="BHCs"/>
      <sheetName val="Sub Centers"/>
      <sheetName val="Jan"/>
      <sheetName val="Jan - March 09"/>
      <sheetName val="April - June 09"/>
      <sheetName val="July - Sep 09 "/>
      <sheetName val="Ledger 1Q"/>
      <sheetName val="Ledger 2Q"/>
      <sheetName val="Ledger 3Q"/>
      <sheetName val="Ledger"/>
      <sheetName val="FrontPage"/>
      <sheetName val="1105.038"/>
      <sheetName val="1105.024"/>
      <sheetName val="1105.016"/>
      <sheetName val="1105.015"/>
      <sheetName val="1105.014"/>
      <sheetName val="1105.013"/>
      <sheetName val="leeg"/>
      <sheetName val="HNILedger"/>
      <sheetName val="HNISummary"/>
      <sheetName val="DonorSummary"/>
      <sheetName val="coverletter"/>
      <sheetName val="MR"/>
      <sheetName val="settings"/>
      <sheetName val="UNFPA Faryab"/>
      <sheetName val="UNFPA Bamya"/>
      <sheetName val="UNFPA Bamya orignal "/>
      <sheetName val="bank book "/>
      <sheetName val="MHT-KBL 1Q"/>
      <sheetName val="CME-BMYN-KBL 1Q"/>
      <sheetName val="CME-KABUL"/>
      <sheetName val="CME-BMYN 1Q"/>
      <sheetName val="MHT BMYN 1Q"/>
      <sheetName val="FHH BMYN 1Q"/>
      <sheetName val="CHW BMYN 1Q"/>
      <sheetName val="June"/>
      <sheetName val="May"/>
      <sheetName val="1 SOA"/>
      <sheetName val="2 cum info "/>
      <sheetName val="cum inof For 45 days Rep"/>
      <sheetName val=" 3- line item sum"/>
      <sheetName val="EPHS"/>
      <sheetName val="4 fund detail &amp; exp sum"/>
      <sheetName val="5 fund blnc detail sum "/>
      <sheetName val="Bank Reconcilation "/>
      <sheetName val="USD cash book "/>
      <sheetName val="Afs cash book"/>
      <sheetName val="Bank Statement "/>
      <sheetName val="10 salaries sum (2)"/>
      <sheetName val="Request for Adv"/>
      <sheetName val="SHDP CoA-2008 "/>
      <sheetName val="SHDP CoA-2009"/>
      <sheetName val="SHDP CoA-2009 New"/>
      <sheetName val="SHDP Developed CoA"/>
      <sheetName val="SHDP TKR CoA"/>
      <sheetName val="SHDP TKR PCH Budget Report"/>
      <sheetName val="SHDP BDK PCH Proj CoA"/>
      <sheetName val="SHDP BDK PCH Budget Report"/>
      <sheetName val="applicant"/>
      <sheetName val="renvoi"/>
      <sheetName val="Control Sheet AFG"/>
      <sheetName val="Control Sheet USD"/>
      <sheetName val="Demography"/>
      <sheetName val="Activities"/>
      <sheetName val="Fees"/>
      <sheetName val="Costs"/>
      <sheetName val="Roles"/>
      <sheetName val="Chart_of_Accounts"/>
      <sheetName val="Category Variables"/>
      <sheetName val="Categories"/>
      <sheetName val="Payroll Claculation"/>
      <sheetName val="Basic Salary Grid"/>
      <sheetName val="Bareme Fiscal"/>
      <sheetName val="PPG-Q-1"/>
      <sheetName val="PPG-Q-2"/>
      <sheetName val="PPG-Q-3"/>
      <sheetName val="AIB-USD Expense"/>
      <sheetName val="CC-KBL-USD Expense"/>
      <sheetName val="MC-1-KBL-USD Expense"/>
      <sheetName val="MC-1-KBL-AFG"/>
      <sheetName val="MC-1-TRK-USD Expense"/>
      <sheetName val="MC-1-TRK-AFG"/>
      <sheetName val="1-Detail Budget Follow Up"/>
      <sheetName val="Concised Budget Follow Up USD"/>
      <sheetName val="3-Line Item Summary Report"/>
      <sheetName val="1-Request for 1st transfer"/>
      <sheetName val="2-request for 2nd transfer"/>
      <sheetName val="1-Request for Adv"/>
      <sheetName val="3-Fund worksheet"/>
      <sheetName val="4-SOA "/>
      <sheetName val="5-Activity &amp; Line -Report"/>
      <sheetName val="6-Transaction Report"/>
      <sheetName val="7-SHDP-Bank Book "/>
      <sheetName val="8-SHDP-Bank Reconciliation"/>
      <sheetName val="9-SHDP-Cash book USD"/>
      <sheetName val="9-SHDP-Cash book AFs"/>
      <sheetName val="10-SHDP-Cash Count"/>
      <sheetName val="11-BALANCE-SHDP"/>
      <sheetName val="12-Average Exchange Rate-SHDP"/>
      <sheetName val="13-AFS sum"/>
      <sheetName val="14-5th Quar-AFG"/>
      <sheetName val="9-PPG-TKR"/>
      <sheetName val="Research"/>
      <sheetName val="AHED"/>
      <sheetName val="New Proj-2"/>
      <sheetName val="18-SHDP-Cash"/>
      <sheetName val="TOTAL-CASH_FLOWSTATEMENT"/>
      <sheetName val="Detail Budget Follow Up"/>
      <sheetName val="Line Item Report"/>
      <sheetName val="2-Fund worksheet"/>
      <sheetName val="3-SOA "/>
      <sheetName val="4-Activity &amp; Line -Report"/>
      <sheetName val="5-Transaction-Report-SHDP"/>
      <sheetName val="6-SHDP-Bank Book "/>
      <sheetName val="7-SHDP-Bank Reconciliation"/>
      <sheetName val="8-SHDP-Cash book USD"/>
      <sheetName val="1-Application"/>
      <sheetName val="2-Applicants"/>
      <sheetName val="3-Review Commitee"/>
      <sheetName val="4-Candidates"/>
      <sheetName val="5-Written Test"/>
      <sheetName val="6-Interview Form"/>
      <sheetName val="7-Summary Sheet"/>
      <sheetName val="8-Sellection Commitee "/>
      <sheetName val="9-Memo for Hiring"/>
      <sheetName val="10-Contract"/>
      <sheetName val="1-PPG-TKR"/>
      <sheetName val="10-PPG-KBL"/>
      <sheetName val="11-PPG-EPHS"/>
      <sheetName val="12-PPG-C1"/>
      <sheetName val="13-PPG-C2"/>
      <sheetName val="14-PPG-C3"/>
      <sheetName val="15-PPG-AND"/>
      <sheetName val="16-PPA-BDK"/>
      <sheetName val="2-Research"/>
      <sheetName val="3-Loan"/>
      <sheetName val="4-SHDP-Cash"/>
      <sheetName val="20-CAF-Indirect"/>
      <sheetName val="1st Year Budget Detail"/>
      <sheetName val="1st Year Budget Concised"/>
      <sheetName val="Detail Follow Up Update"/>
      <sheetName val="Budget Follow Up USD"/>
      <sheetName val="Budget Workplan"/>
      <sheetName val="Check-list"/>
      <sheetName val="1-SOA"/>
      <sheetName val="2 Commulative Financial Info"/>
      <sheetName val="3A-Activity Line Item Summary"/>
      <sheetName val="3B-1st Year Activity Level"/>
      <sheetName val="4A- Fund Balance"/>
      <sheetName val="4B-Expenditure Detail Summary"/>
      <sheetName val="5A-SHDP-Main-office-Cash Book $"/>
      <sheetName val="5B-SHDP-M Office-Cashbook-AFG"/>
      <sheetName val="5C-SHDP-Prov-Cash book $"/>
      <sheetName val="5D-SHDP-Prov-Cash book AFG"/>
      <sheetName val="6-SHDP-Cash counts"/>
      <sheetName val="8- SHDP-Bank-Book"/>
      <sheetName val="9- SHDP-Bank Reconcilation"/>
      <sheetName val="10-SHDP-Detail of Salaries Paid"/>
      <sheetName val="11-Cost Recovery Overall Report"/>
      <sheetName val="11.1-Cost Recovery Report"/>
      <sheetName val="12--SHDP-Transaction Report"/>
      <sheetName val="13-Average Exchange Rate-SHDP"/>
      <sheetName val="14-Second Request"/>
      <sheetName val="15-Second Request 50%"/>
      <sheetName val="WTP"/>
      <sheetName val="EQUIP"/>
      <sheetName val="1-TKR-1st PPG"/>
      <sheetName val="2-SHDP Equity-"/>
      <sheetName val="4-CFS Proj"/>
      <sheetName val="5-New Proj-2"/>
      <sheetName val="6-New Proj-3"/>
      <sheetName val="SHDP Cash Position"/>
      <sheetName val="AFG36A"/>
      <sheetName val="AFG36A Pivot"/>
      <sheetName val="Variables AFG36A"/>
      <sheetName val="AFG36B"/>
      <sheetName val="AFG36B Pivot"/>
      <sheetName val="Variables AFG36B"/>
      <sheetName val="AFG36A1-AFG36A7 T'a List"/>
      <sheetName val="AFG36A BvA"/>
      <sheetName val="AFG36B3-AFG36B10 T'a List"/>
      <sheetName val="AFG36B BvA"/>
      <sheetName val="AFG36A&amp;B Transaction List"/>
      <sheetName val="11 Month Budget"/>
      <sheetName val="12 Month Budget"/>
      <sheetName val="9 Month Budget"/>
      <sheetName val="Check_list"/>
      <sheetName val="1_SOA"/>
      <sheetName val="3A_Activity Line Item Summary"/>
      <sheetName val="3B_1st Year Activity Level"/>
      <sheetName val="4A_ Fund Balance"/>
      <sheetName val="4B_Expenditure Detail Summary"/>
      <sheetName val="5A_SHDP_Cash_Book $ KBL"/>
      <sheetName val="5B_SHDP_Cash_Book Afg KBL"/>
      <sheetName val="5C_SHDP_Prov_Cash book $"/>
      <sheetName val="5D_SHDP_Prov_Cash book AFG"/>
      <sheetName val="6_SHDP_Cash counts"/>
      <sheetName val="8_ SHDP_Bank_Book"/>
      <sheetName val="9_ SHDP_Bank Reconcilation"/>
      <sheetName val="11_Average Exchange Rate_SHDP"/>
      <sheetName val="12_Second Request"/>
      <sheetName val="TKR"/>
      <sheetName val="May-June  06"/>
      <sheetName val="July-06"/>
      <sheetName val="August-06"/>
      <sheetName val="September-06"/>
      <sheetName val="October-06"/>
      <sheetName val="November-06"/>
      <sheetName val="December-06"/>
      <sheetName val="January-07"/>
      <sheetName val="February-07"/>
      <sheetName val="March-07"/>
      <sheetName val="April-07"/>
      <sheetName val="May-June-07"/>
      <sheetName val="July-07"/>
      <sheetName val="August-07"/>
      <sheetName val="September-07"/>
      <sheetName val="October-2007"/>
      <sheetName val="November-2007"/>
      <sheetName val="December-2007"/>
      <sheetName val="January-2008"/>
      <sheetName val="February-2008"/>
      <sheetName val="March-2008"/>
      <sheetName val="April-2008"/>
      <sheetName val="May-2008"/>
      <sheetName val="June-2008"/>
      <sheetName val="July-2008"/>
      <sheetName val="August-2008"/>
      <sheetName val="September-2008"/>
      <sheetName val="Overall"/>
      <sheetName val="CTS"/>
      <sheetName val="ADV"/>
      <sheetName val="ARB"/>
      <sheetName val="TRSR$"/>
      <sheetName val="PAB$"/>
      <sheetName val="NPAB$"/>
      <sheetName val="BRS USD"/>
      <sheetName val="Voucher USD"/>
      <sheetName val="TRSR Afg"/>
      <sheetName val="PAB Afg"/>
      <sheetName val="NPAB Afg"/>
      <sheetName val="BRS Afg"/>
      <sheetName val="Voucher Afg"/>
      <sheetName val="PPG-021-WORKPLAN"/>
      <sheetName val="CAF-NOTE"/>
      <sheetName val="SHDP-NOTE"/>
      <sheetName val="New-Sub-Center"/>
      <sheetName val="BHC #1 Zard-K"/>
      <sheetName val="BHC #2 Aqla-M"/>
      <sheetName val="BHC #3Jelga"/>
      <sheetName val="BHC #4-Kaftar Ali"/>
      <sheetName val="BHC #5-Darwaza-P"/>
      <sheetName val="BHC #6-Kaltoot"/>
      <sheetName val="BHC #7-Mandara"/>
      <sheetName val="BHC #8-Trasht"/>
      <sheetName val="BHC #9 Mihan Shar"/>
      <sheetName val="BHC #10 Cheshma M "/>
      <sheetName val="BHC #11 Sheeraa"/>
      <sheetName val="BHC #12 Sar Rustaq"/>
      <sheetName val="BHC #13 Ab Asiaban"/>
      <sheetName val="BHC #14 Kaiwan"/>
      <sheetName val="BHC #15 Lala Maidan"/>
      <sheetName val="BHC #16 Gurgan"/>
      <sheetName val="BHC #17 sar Ghar"/>
      <sheetName val="BHC #18 Chartoot"/>
      <sheetName val="BHC #19 Torooq"/>
      <sheetName val="BHC #20 Khalyan"/>
      <sheetName val="BHC #21 Samti"/>
      <sheetName val="BHC #22 Anjir"/>
      <sheetName val="BHC #23 Aredeshan"/>
      <sheetName val="BHC #24 Nahar Ab"/>
      <sheetName val="BHC #25 Lejzhdeh"/>
      <sheetName val="BHC #26 Dasht-Qala"/>
      <sheetName val="BHC #27 Sayab"/>
      <sheetName val="BHC#28 Kala B"/>
      <sheetName val="BHC#29 Lataband"/>
      <sheetName val="BHC#30 Nahre Ch"/>
      <sheetName val="BHC#31 Khatayan"/>
      <sheetName val="BHC#32 Qulburs"/>
      <sheetName val="BHC#33 Hazar"/>
      <sheetName val="CHC #1 Baharak"/>
      <sheetName val="CHC #2 Khuja-G"/>
      <sheetName val="CHC #3 Kalafgan"/>
      <sheetName val="CHC #4 Bangi "/>
      <sheetName val="CHC #5 Khuja Ba"/>
      <sheetName val="CHC #6 Yangi-Q"/>
      <sheetName val="CHC #7 Darqad"/>
      <sheetName val="CHC #8 Warsaj"/>
      <sheetName val="CHC #9 Chall"/>
      <sheetName val="CHC #10 Ishkamesh"/>
      <sheetName val="CHC #11 Namak Ab"/>
      <sheetName val="CHC #12 Cha Ab "/>
      <sheetName val="CHC #13 Hazar-B"/>
      <sheetName val="DH #1 Farkhar"/>
      <sheetName val="DH #2 Rustaq"/>
      <sheetName val="DH #3 Dasht-Qala"/>
      <sheetName val="Year 2-12 Month Budget"/>
      <sheetName val="Year 3-12 Month Budget"/>
      <sheetName val="Year 4-7.8 Month Budget"/>
      <sheetName val="10-Detail Salaries and Wage"/>
      <sheetName val="11-Average Exchange Rate-SHDP"/>
      <sheetName val="12-First Request"/>
      <sheetName val="12-Second Request"/>
      <sheetName val="Meline Link Table"/>
      <sheetName val="Budget Detail CL2"/>
      <sheetName val="BDK_Cluster2_BUD_Follow up"/>
      <sheetName val="LIne-Item"/>
      <sheetName val="Initial Request"/>
      <sheetName val="SOA "/>
      <sheetName val="Adjusting-Entries"/>
      <sheetName val="chart accts"/>
      <sheetName val="1-CAF-Revised Budget"/>
      <sheetName val="PHASED BUDGET"/>
      <sheetName val="ACTUAL-EXPENSES"/>
      <sheetName val="C2-Budget F-(12.8 Month)"/>
      <sheetName val="Year-4 (7.8 Months)"/>
      <sheetName val="2-Cum info"/>
      <sheetName val="3-Activity Level &amp; Line item "/>
      <sheetName val="4-Fund blnc detail sum"/>
      <sheetName val="5 exp detail sum"/>
      <sheetName val="6- Main-off-Main-Cash-Books-USD"/>
      <sheetName val="6- Main-off-Main-Cash-Books -AF"/>
      <sheetName val="6- Prov-off-USD Cash Book"/>
      <sheetName val="6- Prov-off-AFG Cash Book"/>
      <sheetName val="76-Cash counts"/>
      <sheetName val="8- Bank-Book"/>
      <sheetName val="9 bank reconcil"/>
      <sheetName val="11 C2-Detail Sal "/>
      <sheetName val="13-CAF-Average Exchange Rate"/>
      <sheetName val="14-1st Installment Request 50%"/>
      <sheetName val="14-1st Installment Request 80%"/>
      <sheetName val="15-2nd-Payment-Request"/>
      <sheetName val="KBL HQ  Payslips"/>
      <sheetName val="Dr.Nazir"/>
      <sheetName val="Dr Yassin"/>
      <sheetName val="Dr Bashir Ahmd"/>
      <sheetName val="Mr Naim"/>
      <sheetName val="Total amount"/>
      <sheetName val="Dr.Nazir (2)"/>
      <sheetName val="Dr Bashir"/>
      <sheetName val="Mr Naim (2)"/>
      <sheetName val="Dr.Yasin"/>
      <sheetName val="Office-Staff-Salray-15-day-Jadi"/>
      <sheetName val="Office-Staff-Sal-30-day-Dalwa"/>
      <sheetName val="HFs-Staff-15-day-Jadi "/>
      <sheetName val="HFs-Staff-30-day-Dalwa"/>
      <sheetName val="1-1st 45 Days SOA "/>
      <sheetName val="1st 45 days CM Rep"/>
      <sheetName val="1st 45 Days AR"/>
      <sheetName val="1-SHDP SOA Hoot88"/>
      <sheetName val="2-C Info-Hoot"/>
      <sheetName val="3-Activity Level&amp;Line Hoot88"/>
      <sheetName val="TKR-004"/>
      <sheetName val="F Receipt 1"/>
      <sheetName val="F Receipt 2"/>
      <sheetName val="TKR PCH 1st Quarter"/>
      <sheetName val="TKR PCH 1st Quarter (2)"/>
      <sheetName val="TRK Final T Report"/>
      <sheetName val="3 Year sum bdgt "/>
      <sheetName val="Management Cost Lead"/>
      <sheetName val="Management Cost Sub"/>
      <sheetName val="SC#1-Qundaz"/>
      <sheetName val="BHC#1-Qol Bars "/>
      <sheetName val="BHC#2-Nahri Chaman"/>
      <sheetName val="BHC#3-Lataband"/>
      <sheetName val="BHC#4 Khatayan"/>
      <sheetName val="BHC#5 Hazarsomoch"/>
      <sheetName val="BHC#6 Gala Batur"/>
      <sheetName val="BHC#7 Sayab"/>
      <sheetName val="BHC#8 Shira"/>
      <sheetName val="BHC#9 Chashma Mahiyan"/>
      <sheetName val="BHC#10 Mandara"/>
      <sheetName val="BHC#11 Trisht"/>
      <sheetName val="BHC#12 Myan Shahr"/>
      <sheetName val="BHC#13 Yokh"/>
      <sheetName val="BHC#14 Tagabichap"/>
      <sheetName val="BHC#15 Nahr-e-Ab"/>
      <sheetName val="BHC#16 Chahar Tut"/>
      <sheetName val="BHC#17 Tooroq"/>
      <sheetName val="BHC#18 Obi-Osyaban"/>
      <sheetName val="BHC#19 Gurgan"/>
      <sheetName val="BHC#20 Lala Maidan"/>
      <sheetName val="BHC#21 Sare Ghar"/>
      <sheetName val="BHC#22 Sar Rustaq"/>
      <sheetName val="BHC#23 Kaiwan"/>
      <sheetName val="BHC#24 Anjir"/>
      <sheetName val="BHC#25 Khalyan"/>
      <sheetName val="BHC#26 Samti"/>
      <sheetName val="BHC#27 Jelga"/>
      <sheetName val="BHC#28 Kaftar Ali"/>
      <sheetName val="BHC#29 Kaltoot"/>
      <sheetName val="BHC#30 Darwazapata"/>
      <sheetName val="GJ BMYN"/>
      <sheetName val="GJ KBL"/>
      <sheetName val="BHC#31 Zardkamar"/>
      <sheetName val="BHC#32 Aqla Mamayee"/>
      <sheetName val="Afs cash book (2)"/>
      <sheetName val="2 cum info blank"/>
      <sheetName val="For 45 days Rep"/>
      <sheetName val="3activity level &amp; line item Lea"/>
      <sheetName val="3activity level &amp; line item Sub"/>
      <sheetName val="3activity level &amp; line item sum"/>
      <sheetName val="Afs cash book (Del Entries)"/>
      <sheetName val="AFA Cash Book Main Office"/>
      <sheetName val="AFA Cash Book Khost"/>
      <sheetName val="cash book KBL AADA"/>
      <sheetName val="cash book KHST AADA"/>
      <sheetName val="Quarterly Asset Inventory Rep"/>
      <sheetName val="1-cum inof For 45 days Rep"/>
      <sheetName val="3activity level &amp; line item  Q"/>
      <sheetName val="cash book FRYB"/>
      <sheetName val="cash book KBL"/>
      <sheetName val="Bank book KBL"/>
      <sheetName val="Bank book FRYB"/>
      <sheetName val="SC#1-Shingan"/>
      <sheetName val="SC#2-BazEtifaq"/>
      <sheetName val="BHC#1-Nahiye Se"/>
      <sheetName val="BHC#2-Artin Jelow"/>
      <sheetName val="BHC#3-Shakar Lab"/>
      <sheetName val="BHC#4 Farghambow"/>
      <sheetName val="BHC#5 Qara Guzi"/>
      <sheetName val="BHC#6 Gazan"/>
      <sheetName val="BHC#7 Talbuzank"/>
      <sheetName val="BHC#8 Tagabak"/>
      <sheetName val="BHC#9 Langar"/>
      <sheetName val="BHC#10 Gandumqul"/>
      <sheetName val="BHC#11 Jare-Shahbaba"/>
      <sheetName val="BHC#12 Teshkan"/>
      <sheetName val="BHC#13 Samar Qandi"/>
      <sheetName val="BHC#14 Paspul"/>
      <sheetName val="BHC#15 Wamdian"/>
      <sheetName val="BHC#16 Patir"/>
      <sheetName val="BHC#17 Tagab"/>
      <sheetName val="CHC#1 Shahr e Safa"/>
      <sheetName val="CHC#2 Naland"/>
      <sheetName val="CHC#3 Shatak"/>
      <sheetName val="CHC#4 KHwahan"/>
      <sheetName val="CHC#5 Ziraki"/>
      <sheetName val="CHC#6 Khudakan"/>
      <sheetName val="CHC+#1 Yawan"/>
      <sheetName val="DH#1 Kishim"/>
      <sheetName val="BHC#33 Dasht Qala"/>
      <sheetName val="CHC#1 Baharak"/>
      <sheetName val="CHC#2 Bangi"/>
      <sheetName val="CHC#3 Ishkamish "/>
      <sheetName val="CHC#4 CHALL"/>
      <sheetName val="CHC#5 Warsaj"/>
      <sheetName val="CHC#6 Namak Ab"/>
      <sheetName val="CHC#7 Kalafgan"/>
      <sheetName val="CHC#8 Chah Ab"/>
      <sheetName val="CHC#9 Yangi Qala"/>
      <sheetName val="CHC#10 Khwja Bahuddin"/>
      <sheetName val="CHC#11 Darqad"/>
      <sheetName val="CHC#12 Khwja Ghar"/>
      <sheetName val="CHC#13 Hazar Bagh"/>
      <sheetName val="DH#1 Rustaq"/>
      <sheetName val="DH#2 Dasht Qala Sina"/>
      <sheetName val="DH#3 Farkhar"/>
      <sheetName val="1-SHDP SOA"/>
      <sheetName val="2-SHDP C Financi Inf Summary"/>
      <sheetName val="3-Activity Level&amp;Line Item Sum"/>
      <sheetName val="4-Fund Detail &amp; Exp Sum"/>
      <sheetName val="5-Fund Balance Detail Sum"/>
      <sheetName val="Bank Book AFA-KBL Base"/>
      <sheetName val="Bank Book AFA-TKR Base"/>
      <sheetName val="Cash Book AFG KBL"/>
      <sheetName val="Cash Book AFG TKR"/>
      <sheetName val="SHDP-Cash counts"/>
      <sheetName val="SHDP Detail Salaries Report"/>
      <sheetName val="TNA Questionaire"/>
      <sheetName val="Training Needs Source Data"/>
      <sheetName val="Course Titles per Position"/>
      <sheetName val="Course List"/>
      <sheetName val="Drop-down Lists"/>
      <sheetName val="10 salaries sum (3)"/>
      <sheetName val="BARAN"/>
      <sheetName val="CAF"/>
      <sheetName val="PPA"/>
      <sheetName val="AB$"/>
      <sheetName val="Lead and Sub bugdet smmry"/>
      <sheetName val="Lead  NGO Mangnt"/>
      <sheetName val="Sub NGO Magnt"/>
      <sheetName val="SC"/>
      <sheetName val=" BHC"/>
      <sheetName val="CHC"/>
      <sheetName val=" CHC +"/>
      <sheetName val=" DH"/>
      <sheetName val="CHG"/>
      <sheetName val="SHDP"/>
      <sheetName val="2-Budget Vs.Exp"/>
      <sheetName val="1- SOA New"/>
      <sheetName val=" 4- line item sum"/>
      <sheetName val="5- exp detail sum"/>
      <sheetName val="6- fund blnc detail sum"/>
      <sheetName val="Bank book  (2)"/>
      <sheetName val="Asset list"/>
      <sheetName val="TRA"/>
      <sheetName val="General Journal 3Q"/>
      <sheetName val="Receipt USD"/>
      <sheetName val="AB Afg"/>
      <sheetName val="Receipt USD (2)"/>
      <sheetName val="Receipt USD (3)"/>
      <sheetName val="Receipt USD (4)"/>
      <sheetName val="Payment Voucher"/>
      <sheetName val="Cheque Calculation"/>
      <sheetName val="Budget-Conso"/>
      <sheetName val="Cash book"/>
      <sheetName val="CIT reconciliation"/>
      <sheetName val="Global CIT rec"/>
      <sheetName val="Global Cashcount"/>
      <sheetName val="Journal"/>
      <sheetName val="Nominal"/>
      <sheetName val="Ls_XLB_WorkbookFile"/>
      <sheetName val="Exchange rates"/>
      <sheetName val="Ls_AgXLB_WorkbookFile"/>
      <sheetName val="Prposed Budget-KDZ"/>
      <sheetName val="Budget Analysis"/>
      <sheetName val="Salary-MoPH"/>
      <sheetName val="Salary Mngm Staff"/>
      <sheetName val="Int'l Staff Cost"/>
      <sheetName val="Drugs"/>
      <sheetName val="Office Running Cost"/>
      <sheetName val="Communication"/>
      <sheetName val="Lunch &amp; Cook"/>
      <sheetName val="Winterization"/>
      <sheetName val="FACE FORM-Conso (Template)"/>
      <sheetName val="FACE FORM-Merlin (Template)"/>
      <sheetName val="FACE FORM-AKHS (Template)"/>
      <sheetName val="(Sub) AWP"/>
      <sheetName val="Budget-Jan-Mar '10"/>
      <sheetName val="Budget-Full Year"/>
      <sheetName val="Merlin's BVA"/>
      <sheetName val="Budget-24 Sep-31 Dec '09"/>
      <sheetName val="Budget-01 Apr-23 Sep '09"/>
      <sheetName val="Staff-Report-CL1"/>
      <sheetName val="Cl.2"/>
      <sheetName val="Cl.3"/>
      <sheetName val="bgt smry"/>
      <sheetName val="Detailed budget- Year 1"/>
      <sheetName val="Detailed budget- Year 2"/>
      <sheetName val="HSS_Financial Data"/>
      <sheetName val="management costs sub #1"/>
      <sheetName val="mgment costs lead MO"/>
      <sheetName val="mgment costs lead PO"/>
      <sheetName val="Chaghatak BHC"/>
      <sheetName val="Tagabshan BHC"/>
      <sheetName val="Dara-i- Shakh BHC"/>
      <sheetName val="Bandar BHC"/>
      <sheetName val="Sar-e-Hawz BHC "/>
      <sheetName val="Qorchi BHC "/>
      <sheetName val="Astana(Gul Qondoq) BHC"/>
      <sheetName val="Takht-e-Achak BHC"/>
      <sheetName val="SHORDAVA BHC"/>
      <sheetName val="Jar-e-Syah BHC"/>
      <sheetName val="Kata Qala CHC"/>
      <sheetName val="Onjalad CHC"/>
      <sheetName val="Afghan Kot CHC"/>
      <sheetName val="Bilchiragh CHC"/>
      <sheetName val="Islam Qala CHC"/>
      <sheetName val="Quzibay Qala CHC"/>
      <sheetName val="Sar Chakan CHC+"/>
      <sheetName val="Shrin Tagab (Feyzabad) DH"/>
      <sheetName val="Bandar Imam BHC"/>
      <sheetName val="Myan Dara BHC"/>
      <sheetName val="Ghar Tepa BHC"/>
      <sheetName val="Arab Aqsay BHC"/>
      <sheetName val="Shakh BHC"/>
      <sheetName val="Qaramqul BHC"/>
      <sheetName val="Khan Char Bagh BHC"/>
      <sheetName val="Bagh Bostan (Surkh Bazar) BHC"/>
      <sheetName val="Qara Shaikhi BHC"/>
      <sheetName val="Dahan Dara CHC"/>
      <sheetName val="Khwaja Musa CHC"/>
      <sheetName val="Ghormach CHC"/>
      <sheetName val=" Almar CHC "/>
      <sheetName val="Qaysar CHC"/>
      <sheetName val="Sar Chakan CHC+ (2)"/>
      <sheetName val="Chehel Gazi CHC"/>
      <sheetName val="Lowlash CHC"/>
      <sheetName val="Qarghan CHC"/>
      <sheetName val="Deh Naw CHC"/>
      <sheetName val="Lowlash EOC"/>
      <sheetName val="Almar EOC "/>
      <sheetName val="Shar-Naw  (DH)"/>
      <sheetName val="HSS GF Reporting Format"/>
      <sheetName val="August 2007"/>
      <sheetName val="September 2007"/>
      <sheetName val="October 2007"/>
      <sheetName val="November 2007"/>
      <sheetName val="December 2007"/>
      <sheetName val="January 2008"/>
      <sheetName val="February 2008"/>
      <sheetName val="March 2008"/>
      <sheetName val="Budget_Summary"/>
      <sheetName val=" budget summary old"/>
      <sheetName val="Unit cost"/>
      <sheetName val="HR"/>
      <sheetName val="SC_Performance Framework 1&amp;2"/>
      <sheetName val="PR Salary and Other"/>
      <sheetName val="Program Activities"/>
      <sheetName val="Cost Assumption Program"/>
      <sheetName val="M &amp; E Budget"/>
      <sheetName val="Cost Assumption M &amp; E"/>
      <sheetName val="SR PR Budget"/>
      <sheetName val="Budget summary GF Ori"/>
      <sheetName val="Original_Budget"/>
      <sheetName val="Budget summary revised"/>
      <sheetName val="Budget revised one"/>
      <sheetName val="Category"/>
      <sheetName val="SR_Added Activities new"/>
      <sheetName val="SR_Added Activities ($)"/>
      <sheetName val="PR_Surplus_Budget_P1"/>
      <sheetName val="PR &amp; SR Surplus_Plan_for_P3"/>
      <sheetName val="New Programmes"/>
      <sheetName val="CRISIS CARE "/>
      <sheetName val="Cost Assumption"/>
      <sheetName val="LanguageLables-Column Headers"/>
      <sheetName val="LanguageLables-DropDowns"/>
      <sheetName val="Quarterly budget – Year 1 and 2"/>
      <sheetName val="Assumptions 1"/>
      <sheetName val="Assumptions 2"/>
      <sheetName val="Assumptions 3"/>
      <sheetName val="Details AssumptionR10"/>
      <sheetName val="BudgetYear1"/>
      <sheetName val="BudgetYear2"/>
      <sheetName val="BudgetYear3"/>
      <sheetName val="Total 5YearsBudget"/>
      <sheetName val="BudgetSummary"/>
      <sheetName val="QtrBudYear1&amp;2"/>
      <sheetName val="1Assumption"/>
      <sheetName val="Int.Fin.Report"/>
      <sheetName val="ControlLedger"/>
      <sheetName val="Bank Reconcile"/>
      <sheetName val="Fund Status"/>
      <sheetName val="Outstanding Advance"/>
      <sheetName val="Payables"/>
      <sheetName val="Total activities"/>
      <sheetName val="inventory list"/>
      <sheetName val="Budget summary IDU"/>
      <sheetName val="activities of IDU"/>
      <sheetName val="summary of Migrants"/>
      <sheetName val="Activities of Migrants"/>
      <sheetName val="Summary Vs Expn"/>
      <sheetName val="Budget Vs Expn"/>
      <sheetName val="Detail Expn "/>
      <sheetName val="Control Ledger"/>
      <sheetName val="Fund Request"/>
      <sheetName val="FAS"/>
      <sheetName val="Receivables"/>
      <sheetName val="BudgetRevisionFormat"/>
      <sheetName val="PayrollSheet"/>
      <sheetName val="VATRep"/>
      <sheetName val="SR AssessmentActionPlan"/>
      <sheetName val="Trimester&amp;Annual Report"/>
      <sheetName val="SR-Summary"/>
      <sheetName val="SR_Budget"/>
      <sheetName val="Total_SR_Address"/>
      <sheetName val="Internal_Detail"/>
      <sheetName val="HIV_AIDS"/>
      <sheetName val="RNE"/>
      <sheetName val="UNICEF"/>
      <sheetName val="Global_Fund"/>
      <sheetName val="Internal"/>
      <sheetName val="Payble Detail"/>
      <sheetName val="Expenses Summary"/>
      <sheetName val="Detail cost"/>
      <sheetName val="Physical Verification"/>
      <sheetName val="Financial gap analysis"/>
      <sheetName val="Guidance_gap analysis"/>
      <sheetName val="Consolidated summary budget"/>
      <sheetName val="Definitions - budget categories"/>
      <sheetName val="Financial Request_PR"/>
      <sheetName val="Gudance_Financial request "/>
      <sheetName val="CCM analysis of current request"/>
      <sheetName val="Budget reallocations"/>
      <sheetName val="$Ranges$"/>
      <sheetName val="$Meta$"/>
      <sheetName val="Chg log"/>
      <sheetName val="Setup"/>
      <sheetName val="Detailed Budget"/>
      <sheetName val="Assumptions TRC"/>
      <sheetName val="Assumptions HR"/>
      <sheetName val="Assumptions Other"/>
      <sheetName val="Rank unique Mod-Int-PR"/>
      <sheetName val="Concept Note Module Budget"/>
      <sheetName val="Country"/>
      <sheetName val="Recipient"/>
      <sheetName val="Currencies"/>
      <sheetName val="CatCmp"/>
      <sheetName val="CatModules"/>
      <sheetName val="ModInCmp"/>
      <sheetName val="CatInt"/>
      <sheetName val="Budget Lines"/>
      <sheetName val="ActivityConcat"/>
      <sheetName val="Translations"/>
      <sheetName val="CostGroup"/>
      <sheetName val="Cost Inputs"/>
      <sheetName val="instruction"/>
      <sheetName val="Logframe"/>
      <sheetName val="summary budget 2067-2068"/>
      <sheetName val="MLO Summary 2008-09"/>
      <sheetName val="Fund Summary 2067-68"/>
      <sheetName val="Dept Summary 2067-68"/>
      <sheetName val="MT ALL"/>
      <sheetName val="DEPT ALL"/>
      <sheetName val="DEPT B102"/>
      <sheetName val="Ward"/>
      <sheetName val="dept B102 activities"/>
      <sheetName val="DEPT B103"/>
      <sheetName val="OPD"/>
      <sheetName val="dept B103 activities"/>
      <sheetName val="DEPT B104"/>
      <sheetName val="dept B104 activities"/>
      <sheetName val="DEPT B122"/>
      <sheetName val="dept B122 activities"/>
      <sheetName val="MLO MAS"/>
      <sheetName val="DEPT B125"/>
      <sheetName val="dept B125 activities"/>
      <sheetName val="DEPT MAS"/>
      <sheetName val="dept MAS activities"/>
      <sheetName val="MAS dept allocation"/>
      <sheetName val="salary"/>
      <sheetName val="New Salary"/>
      <sheetName val="Other Staff Costs"/>
      <sheetName val="Minor capital items"/>
      <sheetName val="Major capital items"/>
      <sheetName val="Premise costs"/>
      <sheetName val="TASA &amp; Travel "/>
      <sheetName val="Staff Training"/>
      <sheetName val="COA Definitions"/>
      <sheetName val="KSO admin recharges"/>
      <sheetName val="check sheet"/>
      <sheetName val="B125"/>
      <sheetName val="MLO"/>
      <sheetName val="District costs alloc-not used"/>
      <sheetName val="banke recharges"/>
      <sheetName val="CHD advisor"/>
      <sheetName val="admin recharges"/>
      <sheetName val="DataEntry"/>
      <sheetName val="Y1"/>
      <sheetName val="Y2"/>
      <sheetName val="SRS Sumary"/>
      <sheetName val="Y3"/>
      <sheetName val="Total Y1-Y3"/>
      <sheetName val="Indicators"/>
      <sheetName val="PSM"/>
      <sheetName val="DSA"/>
      <sheetName val="Salary Celling"/>
      <sheetName val="SRS Sumary-adjusted-Nov 28"/>
      <sheetName val="International-visit-SR"/>
      <sheetName val="Y1 Budget"/>
      <sheetName val="CostAssumptionProg"/>
      <sheetName val="Cost Break Down"/>
      <sheetName val="bank details"/>
      <sheetName val="account rules"/>
      <sheetName val="ACCOUNT"/>
      <sheetName val="COSTC"/>
      <sheetName val="PROJECT - COSTC"/>
      <sheetName val="SOF - PROJECT"/>
      <sheetName val="DEA - SOF"/>
      <sheetName val="ACTIVITY"/>
      <sheetName val="ASSET - COSTC"/>
      <sheetName val="BANKACC"/>
      <sheetName val="BANKACC - COSTC"/>
      <sheetName val="INTERCOUNTRY"/>
      <sheetName val="MEMBER"/>
      <sheetName val="PETTYCASH"/>
      <sheetName val="PROPERTY"/>
      <sheetName val="PETTYCASH - COSTC"/>
      <sheetName val="PROJECT"/>
      <sheetName val="PROPERTY - COSTC"/>
      <sheetName val="SOF"/>
      <sheetName val="STAFF - COUNTRY"/>
      <sheetName val="SUBGRANT"/>
      <sheetName val="VEHICLE"/>
      <sheetName val="SUBGRANT - PROJECT"/>
      <sheetName val="SUPP.ID"/>
      <sheetName val="TAXCODE"/>
      <sheetName val="TAXCODE - CTY"/>
      <sheetName val="VEHICLE - COUNTRY"/>
      <sheetName val="DEA"/>
      <sheetName val="ANALYSIS RELATIONS"/>
      <sheetName val="GLOS Data Validation"/>
      <sheetName val="RecoveredExternalLink1"/>
      <sheetName val="Work-Plan"/>
      <sheetName val="BB - staff (2)"/>
      <sheetName val="BB - OE (2)"/>
      <sheetName val="BB - staff"/>
      <sheetName val="BB - OE"/>
      <sheetName val="Budget &amp; Workplan"/>
      <sheetName val="CostAssumption"/>
      <sheetName val="Kathmandu"/>
      <sheetName val="Kanchanpur"/>
      <sheetName val="Bardiya"/>
      <sheetName val="Dang"/>
      <sheetName val="Kapilvastu"/>
      <sheetName val="Rupandehi"/>
      <sheetName val="Nawalparasi"/>
      <sheetName val="Makwanpur"/>
      <sheetName val="Bhaktapur"/>
      <sheetName val="Bara"/>
      <sheetName val="Rautahat"/>
      <sheetName val="Sarlahi"/>
      <sheetName val="Mahottari"/>
      <sheetName val="Siraha"/>
      <sheetName val="Sunsari"/>
      <sheetName val="Morang"/>
      <sheetName val="Jhapa"/>
      <sheetName val="Proposal Approval Sheet"/>
      <sheetName val="Budget Template - PSI Internal"/>
      <sheetName val="Budget R7 + RCC"/>
      <sheetName val=" Summary Budget"/>
      <sheetName val=" Summary Budget Working"/>
      <sheetName val=" Summary Budget - R7 + RCC"/>
      <sheetName val="National Malaria Day Budget"/>
      <sheetName val="Health supplies"/>
      <sheetName val="Training Budget"/>
      <sheetName val="Detail Budget - All SDAs"/>
      <sheetName val="EFR Summary Budget"/>
      <sheetName val="PSM Plan Budget"/>
      <sheetName val="Production Printed Media"/>
      <sheetName val="LLIN Distribution to CBOs"/>
      <sheetName val="EDCD LLIN Distribution"/>
      <sheetName val="EDCD PMU Cost Details"/>
      <sheetName val="EDCD M &amp; E Outbreak Mgmt"/>
      <sheetName val="WHO detail costs"/>
      <sheetName val="Work Plan Year 1-3 "/>
      <sheetName val="COST CATEGORY TOTAL"/>
      <sheetName val="Salaries"/>
      <sheetName val="B vs E"/>
      <sheetName val="GLOS Template"/>
      <sheetName val="Bank Reconciliation "/>
      <sheetName val="Trimester  Financial Report"/>
      <sheetName val="Out Standing Advance"/>
      <sheetName val="Receivable"/>
      <sheetName val="Payable"/>
      <sheetName val="Parrol Sheet-CCC CHBC"/>
      <sheetName val="Parrol Sheet-Project &amp; HTC"/>
      <sheetName val="Pre-award Assessment status"/>
      <sheetName val="VAT report template_SRs-Y5"/>
      <sheetName val="Status-Internal Audit"/>
      <sheetName val="Status-External_Audit"/>
      <sheetName val="Detailed Budget "/>
      <sheetName val=" Tax Depreciation"/>
      <sheetName val="Tax assestment"/>
      <sheetName val="Anx 10 page 2 "/>
      <sheetName val="Anx 10 page 1 "/>
      <sheetName val="An2"/>
      <sheetName val="An5"/>
      <sheetName val="Calculation Of Income"/>
      <sheetName val="Recon of tax and accounting"/>
      <sheetName val="FT_KTM"/>
      <sheetName val="def. tax"/>
      <sheetName val="FT_KTM _BS"/>
      <sheetName val="FT_PKR"/>
      <sheetName val="FT_PKR _BS"/>
      <sheetName val="Compare with Projection"/>
      <sheetName val="appro"/>
      <sheetName val=" Equity"/>
      <sheetName val="4.1"/>
      <sheetName val=" 4.2"/>
      <sheetName val=" 4.3 &amp; 4.4"/>
      <sheetName val=" 4.5"/>
      <sheetName val="4.6 &amp; 4.7"/>
      <sheetName val="4.8"/>
      <sheetName val="4.9 "/>
      <sheetName val="4.10"/>
      <sheetName val="4.11  and 4.12"/>
      <sheetName val=" 4.12 ka"/>
      <sheetName val=" 4.12 .1.2.3"/>
      <sheetName val="Summary Provision"/>
      <sheetName val="PROV_KTM"/>
      <sheetName val="PRO_PKR"/>
      <sheetName val="4.13"/>
      <sheetName val="4.13KTM"/>
      <sheetName val="4.13PKR"/>
      <sheetName val="4.13 A"/>
      <sheetName val="4.14"/>
      <sheetName val="summary St. line"/>
      <sheetName val="summary St. line ktm"/>
      <sheetName val="summary _St. Line Pkr"/>
      <sheetName val="4.15"/>
      <sheetName val="4.16"/>
      <sheetName val="4.16A"/>
      <sheetName val="4.17"/>
      <sheetName val="4.18"/>
      <sheetName val="4.19"/>
      <sheetName val=" 4.20"/>
      <sheetName val="4.21 n.22"/>
      <sheetName val=" 4.23"/>
      <sheetName val="4.24"/>
      <sheetName val="4.25"/>
      <sheetName val="4.26 &amp; 4.27"/>
      <sheetName val="4.28"/>
      <sheetName val="4.28A"/>
      <sheetName val="4.29"/>
      <sheetName val="4.30"/>
      <sheetName val="4.30A"/>
      <sheetName val="4.31"/>
      <sheetName val="4.34"/>
      <sheetName val="NRB"/>
      <sheetName val="4.35 updated"/>
      <sheetName val="4.36"/>
      <sheetName val="SEBO"/>
      <sheetName val="Sch 1-3"/>
      <sheetName val="Sch 4"/>
      <sheetName val="Sch 5-7"/>
      <sheetName val="Sch 8-10"/>
      <sheetName val="Sch 11-13"/>
      <sheetName val="Sch 14"/>
      <sheetName val="Sch 15-16"/>
      <sheetName val="Annex 1-3"/>
      <sheetName val="Om Dep"/>
      <sheetName val="BS Schedule"/>
      <sheetName val="Depc Comparision"/>
      <sheetName val="Closing stock 057-058"/>
      <sheetName val="Fixed Assets 058-059 Old "/>
      <sheetName val="4(ga)"/>
      <sheetName val="DEPRICIATION AS PER SOFTWARE"/>
      <sheetName val="Depriciation"/>
      <sheetName val="Fixed Assets 057-058"/>
      <sheetName val="Calculation Of Income "/>
      <sheetName val="Repair &amp; Maint"/>
      <sheetName val="Tax Depreciation "/>
      <sheetName val="CL_ST"/>
      <sheetName val="Valuation of Closing Stock"/>
      <sheetName val="ANUSUCHI_KA"/>
      <sheetName val="PASTDUE1"/>
      <sheetName val="PASTDUE"/>
      <sheetName val="LDOD1"/>
      <sheetName val="LDOD"/>
      <sheetName val="9.4"/>
      <sheetName val="Cost.WIP"/>
      <sheetName val="anx 10"/>
      <sheetName val="Tax Comutation New "/>
      <sheetName val="Profit Reconcilatin"/>
      <sheetName val="TB061"/>
      <sheetName val="Debtors &amp; Creditors"/>
      <sheetName val="Add Back"/>
      <sheetName val="Previous Years "/>
      <sheetName val="Repair &amp; Maintinance"/>
      <sheetName val="anx2 (2)"/>
      <sheetName val="Tax Comutation New (2)"/>
      <sheetName val="anx5 (2)"/>
      <sheetName val="Tax Sheet "/>
      <sheetName val="Annx 5"/>
      <sheetName val="annx2"/>
      <sheetName val="Fixed Assets (2)"/>
      <sheetName val="Fixed Assets 058-059 Old"/>
      <sheetName val="Exchange"/>
      <sheetName val="EC240 Deatil"/>
      <sheetName val="Budget BHA"/>
      <sheetName val="Budget HH"/>
      <sheetName val="COMMIT"/>
      <sheetName val="BPRM GRANT CODING MASTER"/>
      <sheetName val="GO209"/>
      <sheetName val="GO221"/>
      <sheetName val="GO228"/>
      <sheetName val="GA209"/>
      <sheetName val="GA236"/>
      <sheetName val="GG125"/>
      <sheetName val="GG147"/>
      <sheetName val="GB444"/>
      <sheetName val="GB446"/>
      <sheetName val="GB447"/>
      <sheetName val="GB459"/>
      <sheetName val="GB460"/>
      <sheetName val="GB461"/>
      <sheetName val="GH295"/>
      <sheetName val="OF209"/>
      <sheetName val="GX449"/>
      <sheetName val="GU762"/>
      <sheetName val="GU770"/>
      <sheetName val="GU781"/>
      <sheetName val="EC217"/>
      <sheetName val="SV280"/>
      <sheetName val="OF189"/>
      <sheetName val="OF238"/>
      <sheetName val="TR228"/>
      <sheetName val="U1000"/>
      <sheetName val="ALL ACTUALS"/>
      <sheetName val="COMMITMENT TO BVA"/>
      <sheetName val="UK Budget Checklist (2)"/>
      <sheetName val="UK Budget Checklist"/>
      <sheetName val="Single Form Budget"/>
      <sheetName val="SF Means and Related Costs"/>
      <sheetName val="IRC FORMAT"/>
      <sheetName val="IRC REPORT "/>
      <sheetName val="TRANSACTIONS"/>
      <sheetName val="1. Summary"/>
      <sheetName val="2. Detail"/>
      <sheetName val="EC264 BVA FY11"/>
      <sheetName val="3. Management Staff"/>
      <sheetName val="4. Other Local Staff"/>
      <sheetName val="5. Low Value Equipment"/>
      <sheetName val="6. Depreciated Equipment"/>
      <sheetName val="7. Fully Charged Equipment"/>
      <sheetName val="8. Consumable and Running Costs"/>
      <sheetName val="9. Remaining Stock"/>
      <sheetName val="10. Service contract"/>
      <sheetName val="11. Visibility Costs"/>
      <sheetName val="12. Contracts and Procurement"/>
      <sheetName val="13. Transfer Requests"/>
      <sheetName val="Budget Checklist"/>
      <sheetName val="IRC SUMMARY"/>
      <sheetName val="IRC DETAILS"/>
      <sheetName val="Budget Details-Support"/>
      <sheetName val="% by sector"/>
      <sheetName val="Budget  by Objective"/>
      <sheetName val="424"/>
      <sheetName val="USAID summary - IRC"/>
      <sheetName val="USAID detail - IRC"/>
      <sheetName val="WFW - USAID"/>
      <sheetName val="Cost-Share Plan"/>
      <sheetName val="WFW"/>
      <sheetName val="TU"/>
      <sheetName val="KIN SPC"/>
      <sheetName val="BKV SPC"/>
      <sheetName val="MIN SPC"/>
      <sheetName val="GMA SPC"/>
      <sheetName val="RUT SPC"/>
      <sheetName val="National staff OADM"/>
      <sheetName val="WfW travel"/>
      <sheetName val="International staff OADM"/>
      <sheetName val="Basic Info"/>
      <sheetName val="Major Activity 1"/>
      <sheetName val="Major Activity 2"/>
      <sheetName val="Major Activity 3"/>
      <sheetName val="Major Activity 4"/>
      <sheetName val="Major Activity 5"/>
      <sheetName val="Total Budget"/>
      <sheetName val="Child and Youth P &amp; D"/>
      <sheetName val="Environmental Health"/>
      <sheetName val="Gender Based Violence"/>
      <sheetName val="Governance and Rights"/>
      <sheetName val="Health"/>
      <sheetName val="Relief Distribution"/>
      <sheetName val="Shared Program Costs"/>
      <sheetName val="CYPD"/>
      <sheetName val="EH"/>
      <sheetName val="GBV"/>
      <sheetName val="VPRO"/>
      <sheetName val="HEAL"/>
      <sheetName val="DIST"/>
      <sheetName val="Shelter"/>
      <sheetName val="Shared costs table"/>
      <sheetName val="NOTES EXPLICATIFS"/>
      <sheetName val="RAPPORTS MENSUELLES"/>
      <sheetName val="ST -  Vacant"/>
      <sheetName val="STECH - JJ Tshibanda"/>
      <sheetName val="CSF - Floribert Kakudji"/>
      <sheetName val="CSF - Innocent Wanyange"/>
      <sheetName val="CSF - Michael Kasaka"/>
      <sheetName val="AXE LWELA 1"/>
      <sheetName val="CDO - Dab Kabwe"/>
      <sheetName val="AC - Mariam Kakudji"/>
      <sheetName val="CST - Deo Tambwe"/>
      <sheetName val="AXE LWELA 2"/>
      <sheetName val="CDO - Blaise Witandayi"/>
      <sheetName val="AC - Edouard Sefu"/>
      <sheetName val="CST - George Kabika"/>
      <sheetName val="AXE LUKUSWA 1"/>
      <sheetName val="CDO - Francois Bitha"/>
      <sheetName val="AC - Ngoy Kasongo"/>
      <sheetName val="CST - Kichasa Lindo"/>
      <sheetName val="AXE LUKUSWA 2"/>
      <sheetName val="AC - Paul Monaki"/>
      <sheetName val="AC - Sosthene Ombeni"/>
      <sheetName val="CST - Clement Mayanga"/>
      <sheetName val="Base_data"/>
      <sheetName val="Direct"/>
      <sheetName val="Indirect"/>
      <sheetName val="Allocation"/>
      <sheetName val="Nominal_summary"/>
      <sheetName val="Nom_comp"/>
      <sheetName val="BR1"/>
      <sheetName val="YTD_Actual"/>
      <sheetName val="LL_calc"/>
      <sheetName val="LL_transfer"/>
      <sheetName val="Transfer"/>
      <sheetName val="DFID Format - Summary"/>
      <sheetName val="DFID Format-Detailed Budget"/>
      <sheetName val="BUDGET INCREMENT ANALYSIS"/>
      <sheetName val="IFESH VS IRC KLM"/>
      <sheetName val="Local Staff Incr"/>
      <sheetName val="IRC Format-Detailed Budget"/>
      <sheetName val="CARE Budget"/>
      <sheetName val="IFESH Budget"/>
      <sheetName val="RR and HL Calc"/>
      <sheetName val="CDR STAFFING"/>
      <sheetName val="KIN"/>
      <sheetName val="LUB"/>
      <sheetName val="BKV"/>
      <sheetName val="KLM"/>
      <sheetName val="115501"/>
      <sheetName val="115502"/>
      <sheetName val="Bank Reconciliation"/>
      <sheetName val="1150$GMA AVRIL 2011 "/>
      <sheetName val="T2 check"/>
      <sheetName val="Cheking T1,T3,T6"/>
      <sheetName val="DIFD Summary"/>
      <sheetName val="DFID Detailed"/>
      <sheetName val="Tuungane I Summary"/>
      <sheetName val="Tuungane I Detailed GBP"/>
      <sheetName val="Tuungane II Summary"/>
      <sheetName val="Tuungane II Detailed GBP"/>
      <sheetName val="USD Summary"/>
      <sheetName val="Equipments"/>
      <sheetName val="DRC National"/>
      <sheetName val="South Kivu"/>
      <sheetName val="Haut Katanga"/>
      <sheetName val="Tanganyika"/>
      <sheetName val="North Kivu"/>
      <sheetName val="Maniema - CARE"/>
      <sheetName val="LGDD Prov Assu KHQ"/>
      <sheetName val="LGDD Nat Ass KHQ"/>
      <sheetName val="LGDD Prov Assu LUB"/>
      <sheetName val="LGDD - KLM"/>
      <sheetName val="LGDD - LUB"/>
      <sheetName val="LGDD - BKV"/>
      <sheetName val="LGDD Prov Ass SK"/>
      <sheetName val="LGDD Prov Ass Care"/>
      <sheetName val="LGDD - NK Ass "/>
      <sheetName val="LGDD Prov NK Ass "/>
      <sheetName val="LGDD - KLM (2)"/>
      <sheetName val="LGDD - Maniema"/>
      <sheetName val="CASH COUNT FEVR'12"/>
      <sheetName val="1155$RUT - FEVR'12"/>
      <sheetName val="Table Rapport"/>
      <sheetName val="Recap"/>
      <sheetName val="SALAIRE"/>
      <sheetName val="Preparation"/>
      <sheetName val="Bareme"/>
      <sheetName val="Mapping Aout 012"/>
      <sheetName val="Arrears"/>
      <sheetName val="Checking T1,T3,T6"/>
      <sheetName val="SPREADSHEET"/>
      <sheetName val="Final_Budget"/>
      <sheetName val="Operational_Budget"/>
      <sheetName val="Cross_Charging"/>
      <sheetName val="DCHE_Costing"/>
      <sheetName val="Calculator"/>
      <sheetName val="Working file"/>
      <sheetName val="030_000177_Tents and Tarps_IRUS"/>
      <sheetName val="Signature sheet"/>
      <sheetName val="Glossary"/>
      <sheetName val="Budget Template"/>
      <sheetName val="Log frame"/>
      <sheetName val="Physical Targets"/>
      <sheetName val="Training Targets"/>
      <sheetName val="A. Human Resources (IND)"/>
      <sheetName val="B. Travel &amp; Transport (IND)"/>
      <sheetName val="C. Investment (IND)"/>
      <sheetName val="D. Running costs (IND)"/>
      <sheetName val="E.1 PE Deliverable Costs (DIR)"/>
      <sheetName val="E.1.2 PE BoQ school"/>
      <sheetName val="E.1.3 PE Design School"/>
      <sheetName val="E.2 PH Deliverable Costs (DIR)"/>
      <sheetName val="E.3 WS Deliverable Costs DIR"/>
      <sheetName val="E.3.1. WS BoQ Water Supply"/>
      <sheetName val="E.3.2 WS BoQ Sanitation"/>
      <sheetName val="E.3.3 WS BoQ WASH Trainings"/>
      <sheetName val="E.3.4 WS Designs (DIR)"/>
      <sheetName val="F. Mission cost (IND)"/>
      <sheetName val="I. Audit fees (IND)"/>
      <sheetName val="Backend1"/>
      <sheetName val="Backend2"/>
      <sheetName val="Backend res"/>
      <sheetName val="Budget Full"/>
      <sheetName val="Budget - Prog Ops"/>
      <sheetName val="NBI-Loki Ops"/>
      <sheetName val="Office Operations"/>
      <sheetName val="Prog Supplies"/>
      <sheetName val="Materials and Equipment"/>
      <sheetName val="Staff at Locations"/>
      <sheetName val="HQ Technical Support"/>
      <sheetName val="2SS Draft BvA"/>
      <sheetName val="Summary by CO-for internal use"/>
      <sheetName val="Support Staff Breakdown"/>
      <sheetName val="IRC-GOAL details"/>
      <sheetName val="DFID Summary"/>
      <sheetName val="National  Mar-014"/>
      <sheetName val="National April"/>
      <sheetName val="Roaster"/>
      <sheetName val="Overtime"/>
      <sheetName val="PAYJV"/>
      <sheetName val="SMap"/>
      <sheetName val="Payslips"/>
      <sheetName val="Payslip2"/>
      <sheetName val="March 2014"/>
      <sheetName val="CODE"/>
      <sheetName val="CRITERIA2"/>
      <sheetName val="Asset 1"/>
      <sheetName val="CIP"/>
      <sheetName val="P&amp;M"/>
      <sheetName val="CRITERIA1"/>
      <sheetName val="FF&amp;E"/>
      <sheetName val="C-B Sehat"/>
      <sheetName val="Cash Count "/>
      <sheetName val="AD-SEHAT"/>
      <sheetName val="BANK BOOK SEHAT Takhar"/>
      <sheetName val="C-B RBF"/>
      <sheetName val="AD- RBF"/>
      <sheetName val="C-B Nutrition"/>
      <sheetName val="AD-Nutri"/>
      <sheetName val="C-B TSFP"/>
      <sheetName val="AD-TSFP"/>
      <sheetName val="C-B TB-CB-DOTs"/>
      <sheetName val="AD-TB-CB-DoTs"/>
      <sheetName val="Bank Book of Nutration"/>
      <sheetName val="Financial Report"/>
      <sheetName val="FC Office Supplies "/>
      <sheetName val="FC Stationary Supplies"/>
      <sheetName val="FC Communications"/>
      <sheetName val="FC Travel"/>
      <sheetName val="Utility Charges"/>
      <sheetName val="Attachment A.3"/>
      <sheetName val="Main08"/>
      <sheetName val="TFC Schedule 2008"/>
      <sheetName val="TFC VER 08"/>
      <sheetName val="Sukkuk 08 "/>
      <sheetName val="Sukuk VER 08"/>
      <sheetName val="Islamic Banking"/>
      <sheetName val="Main07"/>
      <sheetName val="TFC Schedule07"/>
      <sheetName val="Sukkuk07"/>
      <sheetName val="Sukuk VER 07"/>
      <sheetName val="TFC-Addition07"/>
      <sheetName val="TFC VER07"/>
      <sheetName val="PBC07"/>
      <sheetName val="M2M07"/>
      <sheetName val="TFC-AFS (2006)"/>
      <sheetName val="SUKUK PBC"/>
      <sheetName val="Sukkuk (2006)"/>
      <sheetName val="Monthly Stocks-Product Basis"/>
      <sheetName val="Printed_ac2"/>
      <sheetName val="Graph_(2)2"/>
      <sheetName val="Variation_with_Budget2"/>
      <sheetName val="Cash_Flow2"/>
      <sheetName val="Transactions_-_Assoc_Concerns2"/>
      <sheetName val="Trial_Balance2"/>
      <sheetName val="Database_-_Tran2"/>
      <sheetName val="BS_Commentary2"/>
      <sheetName val="P&amp;L_Commentary2"/>
      <sheetName val="Profit_Loss_-_Balance_Sheet2"/>
      <sheetName val="Printed_Accounts_Front2"/>
      <sheetName val="Printed_Accounts__Back2"/>
      <sheetName val="P_L_Commentary2"/>
      <sheetName val="Graph_-_Commentory1"/>
      <sheetName val="Graph_-_Board_of_Director1"/>
      <sheetName val="Top_Sheet"/>
      <sheetName val="Monthly_Stocks-Product_Basis"/>
      <sheetName val="Travelling Data"/>
      <sheetName val="Travelling DV"/>
      <sheetName val="IR Issue"/>
      <sheetName val="Wl detail"/>
      <sheetName val="Abs"/>
      <sheetName val="Late"/>
      <sheetName val="Abs. Data"/>
      <sheetName val="COVERR"/>
      <sheetName val="DAF-ISI"/>
      <sheetName val="ULAS"/>
      <sheetName val="01"/>
      <sheetName val="01a"/>
      <sheetName val="44"/>
      <sheetName val="45"/>
      <sheetName val="46"/>
      <sheetName val="47"/>
      <sheetName val="48"/>
      <sheetName val="49"/>
      <sheetName val="51"/>
      <sheetName val="52"/>
      <sheetName val="DashBoard"/>
      <sheetName val="LossTree IC"/>
      <sheetName val="W15 - 2011"/>
      <sheetName val="data Ytd"/>
      <sheetName val="Year to date"/>
      <sheetName val="bar with a twist"/>
      <sheetName val="data around the clock"/>
      <sheetName val="clock using donut chart - fun"/>
      <sheetName val="symbols in axis labels"/>
      <sheetName val="type ahead combo"/>
      <sheetName val="Date with my sheet"/>
      <sheetName val="gauge chart"/>
      <sheetName val="dice throws"/>
      <sheetName val="SUM"/>
      <sheetName val="Comf Gr2.2lt"/>
      <sheetName val="Comf Or2.2lt"/>
      <sheetName val="Comf Bl2.2lt"/>
      <sheetName val="Comf Wh2.2lt"/>
      <sheetName val="Comf Pi2.2lt"/>
      <sheetName val="Comf Pi5lt"/>
      <sheetName val="Comf Wh5lt"/>
      <sheetName val="PM BzR99"/>
      <sheetName val="RM BzR99"/>
      <sheetName val="BzR99 1kg"/>
      <sheetName val="PM BzC"/>
      <sheetName val="RM BzC"/>
      <sheetName val="Bz Colour 1 kg"/>
      <sheetName val="BzR992.8kg"/>
      <sheetName val="BzR994.8kg"/>
      <sheetName val="Bz Colour2.8kg"/>
      <sheetName val="Bz Colour4.8kg"/>
      <sheetName val="BzR99 5.5lt"/>
      <sheetName val="BzR99 Xlt"/>
      <sheetName val="BzR99 Xlt (2)"/>
      <sheetName val="BzR99 Xlt (3)"/>
      <sheetName val="BzC 5.5lt"/>
      <sheetName val="BzC Xlt (2)"/>
      <sheetName val="BzC Xlt (3)"/>
      <sheetName val="Persil Xlt (2)"/>
      <sheetName val="RMULM"/>
      <sheetName val="PMULM"/>
      <sheetName val="RM Comfort"/>
      <sheetName val="Comf Gr2lt"/>
      <sheetName val="Comf Or2lt"/>
      <sheetName val="Comf Bl2lt"/>
      <sheetName val="Comf Wh2lt"/>
      <sheetName val="Comf Pi2lt"/>
      <sheetName val="PM Comfort"/>
      <sheetName val="BzR99 2lt"/>
      <sheetName val="BzR99 3lt"/>
      <sheetName val="BzR99 5lt"/>
      <sheetName val="BzC 2lt"/>
      <sheetName val="BzC 3lt"/>
      <sheetName val="BzC 5lt"/>
      <sheetName val="RM Persil"/>
      <sheetName val="PM Persil"/>
      <sheetName val="Persil 2lt"/>
      <sheetName val="RM Sunlight Racing"/>
      <sheetName val="RM Sunlight"/>
      <sheetName val="PM Sunlight"/>
      <sheetName val="Sun R1lt Tex"/>
      <sheetName val="Sun L1lt Tex"/>
      <sheetName val="Sun C1lt Rhod"/>
      <sheetName val="Sun C1lt Tex"/>
      <sheetName val="Sun R1lt Rhod"/>
      <sheetName val="Sun L1lt Rhod"/>
      <sheetName val="Sun R1lt Tex N18"/>
      <sheetName val="Sun C1lt Tex N18"/>
      <sheetName val="Sun L1lt Tex N18"/>
      <sheetName val="Sun X1lt"/>
      <sheetName val="BzR991.8kg"/>
      <sheetName val="Bz Colour1.8kg"/>
      <sheetName val="Doc Control"/>
      <sheetName val="Scenario"/>
      <sheetName val="FERT_BasicView"/>
      <sheetName val="FERT_Details"/>
      <sheetName val="UAPL_SG"/>
      <sheetName val="Addl data_UAPL_PCE"/>
      <sheetName val="Addl data_UAPL_TP"/>
      <sheetName val="Hierarchy Template"/>
      <sheetName val="Material Data-Mfg Plant"/>
      <sheetName val="Data-Other Plants"/>
      <sheetName val="InfoRecords"/>
      <sheetName val="discussion Points"/>
      <sheetName val="Stage I"/>
      <sheetName val="Units of measure screen-Stage I"/>
      <sheetName val="Stage I Original"/>
      <sheetName val="Stage II- original"/>
      <sheetName val="Stage II (2)"/>
      <sheetName val="Data-Populated Plants Stage II"/>
      <sheetName val="Prod hierarchy"/>
      <sheetName val="Values"/>
      <sheetName val="Purchase Info Record"/>
      <sheetName val="Structure"/>
      <sheetName val="Guidelines"/>
      <sheetName val="Approval Form"/>
      <sheetName val="Entry"/>
      <sheetName val="Release Notes _Version "/>
      <sheetName val="Data (Consol)"/>
      <sheetName val="Validation List"/>
      <sheetName val="FG_Incountry_Form_2"/>
      <sheetName val="BPCS"/>
      <sheetName val="Act"/>
      <sheetName val="32-23"/>
      <sheetName val="32-25"/>
      <sheetName val="32-28"/>
      <sheetName val="32-30"/>
      <sheetName val="32-QP"/>
      <sheetName val="BYPROD"/>
      <sheetName val="B28"/>
      <sheetName val="PRN"/>
      <sheetName val="comparison 1387 "/>
      <sheetName val="P and Loss"/>
      <sheetName val="Bank Deposit Form"/>
      <sheetName val="Assessable Income"/>
      <sheetName val="Allowable Deductions"/>
      <sheetName val="Penalties "/>
      <sheetName val="Sch 1"/>
      <sheetName val="Sch 2"/>
      <sheetName val="Sch 3"/>
      <sheetName val="Sch 5"/>
      <sheetName val="Sch 6"/>
      <sheetName val="Sch 7"/>
      <sheetName val="Sch 8"/>
      <sheetName val="Casualty Loss"/>
      <sheetName val="Dep W Sheet"/>
      <sheetName val="Carry forward losses"/>
      <sheetName val="1 to 5"/>
      <sheetName val="6 to 6.2.3"/>
      <sheetName val="7 to 10.2"/>
      <sheetName val="11 to 12.1"/>
      <sheetName val="12.2 to 13.2"/>
      <sheetName val="14 to 17.6"/>
      <sheetName val="18 to 20"/>
      <sheetName val="23.1 to 26.2"/>
      <sheetName val="24 to 25.1"/>
      <sheetName val="26 to 28"/>
      <sheetName val="BS Dec 07"/>
      <sheetName val="P&amp;L Dec 07"/>
      <sheetName val="working of cash flow"/>
      <sheetName val="clubbing Dec"/>
      <sheetName val="5 to 8.1 deleted"/>
      <sheetName val="TB June 2010"/>
      <sheetName val="Output 1 (1)"/>
      <sheetName val="Back 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
          <cell r="A1" t="str">
            <v>A F Ferguson &amp; Co.</v>
          </cell>
        </row>
        <row r="9">
          <cell r="A9">
            <v>1</v>
          </cell>
          <cell r="B9" t="str">
            <v xml:space="preserve">  ANN R. FERNANDES</v>
          </cell>
          <cell r="C9" t="str">
            <v>B88006</v>
          </cell>
          <cell r="D9">
            <v>30000</v>
          </cell>
          <cell r="E9">
            <v>2647.9961177984001</v>
          </cell>
          <cell r="F9">
            <v>32647.996117798401</v>
          </cell>
          <cell r="G9">
            <v>0</v>
          </cell>
          <cell r="H9">
            <v>0</v>
          </cell>
          <cell r="I9">
            <v>32647.996117798401</v>
          </cell>
          <cell r="J9">
            <v>20</v>
          </cell>
          <cell r="K9">
            <v>1632.3998058899201</v>
          </cell>
          <cell r="L9">
            <v>32647.996117798401</v>
          </cell>
          <cell r="M9">
            <v>32648</v>
          </cell>
          <cell r="P9" t="str">
            <v/>
          </cell>
          <cell r="Q9">
            <v>-3.8822015994810499E-3</v>
          </cell>
        </row>
        <row r="10">
          <cell r="A10">
            <v>2</v>
          </cell>
          <cell r="B10" t="str">
            <v xml:space="preserve">  MOHD. AUSIF KHAN</v>
          </cell>
          <cell r="C10" t="str">
            <v>B88002</v>
          </cell>
          <cell r="D10">
            <v>63600</v>
          </cell>
          <cell r="E10">
            <v>12407.887364378976</v>
          </cell>
          <cell r="F10">
            <v>76007.88736437897</v>
          </cell>
          <cell r="G10">
            <v>0</v>
          </cell>
          <cell r="H10">
            <v>0</v>
          </cell>
          <cell r="I10">
            <v>76007.88736437897</v>
          </cell>
          <cell r="J10">
            <v>20</v>
          </cell>
          <cell r="K10">
            <v>3800.3943682189483</v>
          </cell>
          <cell r="L10">
            <v>76007.88736437897</v>
          </cell>
          <cell r="M10">
            <v>76008</v>
          </cell>
          <cell r="N10">
            <v>0</v>
          </cell>
          <cell r="O10">
            <v>1030700</v>
          </cell>
          <cell r="P10">
            <v>22454.8302</v>
          </cell>
          <cell r="Q10">
            <v>-0.11263562102976721</v>
          </cell>
          <cell r="R10">
            <v>0</v>
          </cell>
          <cell r="S10">
            <v>0</v>
          </cell>
        </row>
        <row r="11">
          <cell r="A11">
            <v>3</v>
          </cell>
          <cell r="B11" t="str">
            <v xml:space="preserve">  SEEMA BUKHARIL</v>
          </cell>
          <cell r="C11" t="str">
            <v>B88027</v>
          </cell>
          <cell r="D11">
            <v>19500</v>
          </cell>
          <cell r="E11">
            <v>2899.3779295441796</v>
          </cell>
          <cell r="F11">
            <v>22399.377929544178</v>
          </cell>
          <cell r="G11">
            <v>0</v>
          </cell>
          <cell r="H11">
            <v>0</v>
          </cell>
          <cell r="I11">
            <v>22399.377929544178</v>
          </cell>
          <cell r="J11">
            <v>20</v>
          </cell>
          <cell r="K11">
            <v>1119.968896477209</v>
          </cell>
          <cell r="L11">
            <v>22399.377929544178</v>
          </cell>
          <cell r="M11">
            <v>22399</v>
          </cell>
          <cell r="N11">
            <v>0</v>
          </cell>
          <cell r="O11">
            <v>100000</v>
          </cell>
          <cell r="P11">
            <v>2178.6</v>
          </cell>
          <cell r="Q11" t="str">
            <v/>
          </cell>
          <cell r="R11">
            <v>0</v>
          </cell>
          <cell r="S11">
            <v>0</v>
          </cell>
        </row>
        <row r="12">
          <cell r="A12" t="str">
            <v>PRIOR - From Dec 31, 91</v>
          </cell>
          <cell r="B12">
            <v>3</v>
          </cell>
          <cell r="C12" t="str">
            <v>39/98</v>
          </cell>
          <cell r="D12">
            <v>113100</v>
          </cell>
          <cell r="E12">
            <v>17955.261411721556</v>
          </cell>
          <cell r="F12">
            <v>131055.26141172154</v>
          </cell>
          <cell r="G12">
            <v>0</v>
          </cell>
          <cell r="H12">
            <v>0</v>
          </cell>
          <cell r="I12">
            <v>131055.26141172154</v>
          </cell>
          <cell r="J12">
            <v>0</v>
          </cell>
          <cell r="K12">
            <v>6552.7630705860774</v>
          </cell>
          <cell r="L12">
            <v>131055.26141172154</v>
          </cell>
          <cell r="M12">
            <v>131055</v>
          </cell>
          <cell r="N12">
            <v>0</v>
          </cell>
          <cell r="O12">
            <v>96030</v>
          </cell>
          <cell r="P12">
            <v>0</v>
          </cell>
          <cell r="Q12">
            <v>-0.11651782262924826</v>
          </cell>
          <cell r="R12">
            <v>0</v>
          </cell>
          <cell r="S12">
            <v>0</v>
          </cell>
        </row>
        <row r="13">
          <cell r="A13">
            <v>1</v>
          </cell>
          <cell r="B13" t="str">
            <v xml:space="preserve">  SALINA ZAIDI</v>
          </cell>
          <cell r="C13" t="str">
            <v>B88022</v>
          </cell>
          <cell r="D13">
            <v>5400</v>
          </cell>
          <cell r="E13">
            <v>929.45065482344376</v>
          </cell>
          <cell r="F13">
            <v>6329.450654823444</v>
          </cell>
          <cell r="G13">
            <v>0</v>
          </cell>
          <cell r="H13">
            <v>0</v>
          </cell>
          <cell r="I13">
            <v>6329.450654823444</v>
          </cell>
          <cell r="J13">
            <v>20</v>
          </cell>
          <cell r="K13">
            <v>316.47253274117219</v>
          </cell>
          <cell r="L13">
            <v>6329.450654823444</v>
          </cell>
          <cell r="M13">
            <v>6329</v>
          </cell>
          <cell r="N13">
            <v>0</v>
          </cell>
          <cell r="O13">
            <v>0</v>
          </cell>
          <cell r="P13">
            <v>0</v>
          </cell>
          <cell r="Q13" t="str">
            <v/>
          </cell>
          <cell r="R13">
            <v>135.29105999999999</v>
          </cell>
          <cell r="S13">
            <v>0</v>
          </cell>
        </row>
        <row r="14">
          <cell r="A14" t="str">
            <v>CLASS OF 1990  - From Dec 31, 92</v>
          </cell>
          <cell r="B14">
            <v>5</v>
          </cell>
          <cell r="C14" t="str">
            <v>33/98</v>
          </cell>
          <cell r="D14">
            <v>5400</v>
          </cell>
          <cell r="E14">
            <v>929.45065482344376</v>
          </cell>
          <cell r="F14">
            <v>6329.450654823444</v>
          </cell>
          <cell r="G14">
            <v>0</v>
          </cell>
          <cell r="H14">
            <v>0</v>
          </cell>
          <cell r="I14">
            <v>6329.450654823444</v>
          </cell>
          <cell r="J14">
            <v>0</v>
          </cell>
          <cell r="K14">
            <v>316.47253274117219</v>
          </cell>
          <cell r="L14">
            <v>6329.450654823444</v>
          </cell>
          <cell r="M14">
            <v>6329</v>
          </cell>
          <cell r="N14">
            <v>0</v>
          </cell>
          <cell r="O14">
            <v>0</v>
          </cell>
          <cell r="P14">
            <v>0</v>
          </cell>
          <cell r="Q14">
            <v>0</v>
          </cell>
          <cell r="R14">
            <v>0</v>
          </cell>
          <cell r="S14">
            <v>0</v>
          </cell>
        </row>
        <row r="15">
          <cell r="A15">
            <v>1</v>
          </cell>
          <cell r="B15" t="str">
            <v xml:space="preserve">  SYEDA SADIQA BUKHARI</v>
          </cell>
          <cell r="C15" t="str">
            <v>B88001</v>
          </cell>
          <cell r="D15">
            <v>43000</v>
          </cell>
          <cell r="E15">
            <v>15090.09869636751</v>
          </cell>
          <cell r="F15">
            <v>58090.09869636751</v>
          </cell>
          <cell r="G15">
            <v>0</v>
          </cell>
          <cell r="H15">
            <v>0</v>
          </cell>
          <cell r="I15">
            <v>58090.09869636751</v>
          </cell>
          <cell r="J15">
            <v>20</v>
          </cell>
          <cell r="K15">
            <v>2904.5049348183757</v>
          </cell>
          <cell r="L15">
            <v>58090.09869636751</v>
          </cell>
          <cell r="M15">
            <v>5500</v>
          </cell>
          <cell r="N15">
            <v>0</v>
          </cell>
          <cell r="O15">
            <v>0</v>
          </cell>
          <cell r="P15">
            <v>52590.09869636751</v>
          </cell>
          <cell r="Q15" t="str">
            <v/>
          </cell>
          <cell r="R15">
            <v>52590.09869636751</v>
          </cell>
          <cell r="S15">
            <v>0</v>
          </cell>
        </row>
        <row r="16">
          <cell r="A16">
            <v>2</v>
          </cell>
          <cell r="B16" t="str">
            <v xml:space="preserve">  FARIDA KAUSAR</v>
          </cell>
          <cell r="C16" t="str">
            <v>B89010</v>
          </cell>
          <cell r="D16">
            <v>19000</v>
          </cell>
          <cell r="E16">
            <v>2342.4223670430465</v>
          </cell>
          <cell r="F16">
            <v>21342.422367043047</v>
          </cell>
          <cell r="G16">
            <v>0</v>
          </cell>
          <cell r="H16">
            <v>0</v>
          </cell>
          <cell r="I16">
            <v>21342.422367043047</v>
          </cell>
          <cell r="J16">
            <v>20</v>
          </cell>
          <cell r="K16">
            <v>1067.1211183521523</v>
          </cell>
          <cell r="L16">
            <v>21342.422367043044</v>
          </cell>
          <cell r="M16">
            <v>21342</v>
          </cell>
          <cell r="N16">
            <v>0</v>
          </cell>
          <cell r="O16">
            <v>0</v>
          </cell>
          <cell r="P16">
            <v>0</v>
          </cell>
          <cell r="Q16" t="str">
            <v/>
          </cell>
          <cell r="R16">
            <v>0</v>
          </cell>
          <cell r="S16">
            <v>0</v>
          </cell>
        </row>
        <row r="17">
          <cell r="A17">
            <v>3</v>
          </cell>
          <cell r="B17" t="str">
            <v xml:space="preserve">  YASMIN KARIMI</v>
          </cell>
          <cell r="C17" t="str">
            <v>B89013</v>
          </cell>
          <cell r="D17">
            <v>10400</v>
          </cell>
          <cell r="E17">
            <v>420.18018598708221</v>
          </cell>
          <cell r="F17">
            <v>10820.180185987083</v>
          </cell>
          <cell r="G17">
            <v>0</v>
          </cell>
          <cell r="H17">
            <v>0</v>
          </cell>
          <cell r="I17">
            <v>10820.180185987083</v>
          </cell>
          <cell r="J17">
            <v>20</v>
          </cell>
          <cell r="K17">
            <v>541.00900929935415</v>
          </cell>
          <cell r="L17">
            <v>10820.180185987083</v>
          </cell>
          <cell r="M17">
            <v>10820</v>
          </cell>
          <cell r="N17">
            <v>0</v>
          </cell>
          <cell r="O17">
            <v>0</v>
          </cell>
          <cell r="P17">
            <v>0</v>
          </cell>
          <cell r="Q17" t="str">
            <v/>
          </cell>
          <cell r="R17">
            <v>0</v>
          </cell>
          <cell r="S17">
            <v>0</v>
          </cell>
        </row>
        <row r="18">
          <cell r="A18">
            <v>4</v>
          </cell>
          <cell r="B18" t="str">
            <v xml:space="preserve">  ESHRAT ROOMI MADHANI</v>
          </cell>
          <cell r="C18" t="str">
            <v>B89020</v>
          </cell>
          <cell r="D18">
            <v>24000</v>
          </cell>
          <cell r="E18">
            <v>7046.8634014716545</v>
          </cell>
          <cell r="F18">
            <v>31046.863401471655</v>
          </cell>
          <cell r="G18">
            <v>0</v>
          </cell>
          <cell r="H18">
            <v>0</v>
          </cell>
          <cell r="I18">
            <v>31046.863401471655</v>
          </cell>
          <cell r="J18">
            <v>20</v>
          </cell>
          <cell r="K18">
            <v>1552.3431700735828</v>
          </cell>
          <cell r="L18">
            <v>31046.863401471655</v>
          </cell>
          <cell r="M18">
            <v>31047</v>
          </cell>
          <cell r="N18">
            <v>0</v>
          </cell>
          <cell r="O18">
            <v>0</v>
          </cell>
          <cell r="P18" t="str">
            <v/>
          </cell>
          <cell r="Q18">
            <v>-0.13659852834462072</v>
          </cell>
          <cell r="R18">
            <v>-0.13659852834462072</v>
          </cell>
          <cell r="S18">
            <v>0</v>
          </cell>
        </row>
        <row r="19">
          <cell r="A19">
            <v>5</v>
          </cell>
          <cell r="B19" t="str">
            <v xml:space="preserve">  RUBINA BAROLIA</v>
          </cell>
          <cell r="C19" t="str">
            <v>B89031</v>
          </cell>
          <cell r="D19">
            <v>24000</v>
          </cell>
          <cell r="E19">
            <v>4920.1118400000005</v>
          </cell>
          <cell r="F19">
            <v>28920.111840000001</v>
          </cell>
          <cell r="G19">
            <v>0</v>
          </cell>
          <cell r="H19">
            <v>0</v>
          </cell>
          <cell r="I19">
            <v>28920.111840000001</v>
          </cell>
          <cell r="J19">
            <v>20</v>
          </cell>
          <cell r="K19">
            <v>1446.005592</v>
          </cell>
          <cell r="L19">
            <v>28920.111839999998</v>
          </cell>
          <cell r="M19">
            <v>28920</v>
          </cell>
          <cell r="N19">
            <v>0</v>
          </cell>
          <cell r="O19">
            <v>0</v>
          </cell>
          <cell r="P19">
            <v>0</v>
          </cell>
          <cell r="Q19" t="str">
            <v/>
          </cell>
          <cell r="R19">
            <v>0</v>
          </cell>
          <cell r="S19">
            <v>0</v>
          </cell>
        </row>
        <row r="20">
          <cell r="A20">
            <v>6</v>
          </cell>
          <cell r="B20" t="str">
            <v xml:space="preserve">  ROZINA SHAMJI</v>
          </cell>
          <cell r="C20" t="str">
            <v>B89033</v>
          </cell>
          <cell r="D20">
            <v>23500</v>
          </cell>
          <cell r="E20">
            <v>3781.2902988038081</v>
          </cell>
          <cell r="F20">
            <v>27281.290298803808</v>
          </cell>
          <cell r="G20">
            <v>0</v>
          </cell>
          <cell r="H20">
            <v>0</v>
          </cell>
          <cell r="I20">
            <v>27281.290298803808</v>
          </cell>
          <cell r="J20">
            <v>20</v>
          </cell>
          <cell r="K20">
            <v>1364.0645149401903</v>
          </cell>
          <cell r="L20">
            <v>27281.290298803804</v>
          </cell>
          <cell r="M20">
            <v>27281</v>
          </cell>
          <cell r="N20">
            <v>0</v>
          </cell>
          <cell r="O20">
            <v>12900</v>
          </cell>
          <cell r="P20">
            <v>281.0394</v>
          </cell>
          <cell r="Q20" t="str">
            <v/>
          </cell>
          <cell r="R20">
            <v>0</v>
          </cell>
          <cell r="S20">
            <v>0</v>
          </cell>
        </row>
        <row r="21">
          <cell r="A21">
            <v>7</v>
          </cell>
          <cell r="B21" t="str">
            <v xml:space="preserve">  NAZLEEN RAMZANALI</v>
          </cell>
          <cell r="C21" t="str">
            <v>B89038</v>
          </cell>
          <cell r="D21">
            <v>48000</v>
          </cell>
          <cell r="E21">
            <v>10511.443293870923</v>
          </cell>
          <cell r="F21">
            <v>58511.443293870921</v>
          </cell>
          <cell r="G21">
            <v>0</v>
          </cell>
          <cell r="H21">
            <v>0</v>
          </cell>
          <cell r="I21">
            <v>58511.443293870921</v>
          </cell>
          <cell r="J21">
            <v>20</v>
          </cell>
          <cell r="K21">
            <v>2925.5721646935463</v>
          </cell>
          <cell r="L21">
            <v>58511.443293870921</v>
          </cell>
          <cell r="M21">
            <v>58511</v>
          </cell>
          <cell r="N21">
            <v>0</v>
          </cell>
          <cell r="O21">
            <v>0</v>
          </cell>
          <cell r="P21">
            <v>0</v>
          </cell>
          <cell r="Q21" t="str">
            <v/>
          </cell>
          <cell r="R21">
            <v>0</v>
          </cell>
          <cell r="S21">
            <v>0</v>
          </cell>
        </row>
        <row r="22">
          <cell r="A22" t="str">
            <v>CLASS OF 1991 - From Dec 31, 93</v>
          </cell>
          <cell r="B22">
            <v>13</v>
          </cell>
          <cell r="C22" t="str">
            <v>53/98</v>
          </cell>
          <cell r="D22">
            <v>191900</v>
          </cell>
          <cell r="E22">
            <v>44112.410083544026</v>
          </cell>
          <cell r="F22">
            <v>236012.41008354403</v>
          </cell>
          <cell r="G22">
            <v>0</v>
          </cell>
          <cell r="I22">
            <v>236012.41008354403</v>
          </cell>
          <cell r="J22">
            <v>0</v>
          </cell>
          <cell r="K22">
            <v>11800.620504177201</v>
          </cell>
          <cell r="L22">
            <v>236012.41008354403</v>
          </cell>
          <cell r="M22">
            <v>183421</v>
          </cell>
          <cell r="N22">
            <v>0</v>
          </cell>
          <cell r="O22">
            <v>0</v>
          </cell>
          <cell r="P22">
            <v>52590.09869636751</v>
          </cell>
          <cell r="Q22">
            <v>-0.13659852834462072</v>
          </cell>
          <cell r="R22">
            <v>52589.962097839161</v>
          </cell>
          <cell r="S22">
            <v>0</v>
          </cell>
        </row>
        <row r="23">
          <cell r="A23">
            <v>1</v>
          </cell>
          <cell r="B23" t="str">
            <v xml:space="preserve">  SHAHIDA PARVEEN</v>
          </cell>
          <cell r="C23" t="str">
            <v>B90019</v>
          </cell>
          <cell r="D23">
            <v>59000</v>
          </cell>
          <cell r="E23">
            <v>21187.848176867905</v>
          </cell>
          <cell r="F23">
            <v>80187.848176867905</v>
          </cell>
          <cell r="G23">
            <v>0</v>
          </cell>
          <cell r="H23">
            <v>0</v>
          </cell>
          <cell r="I23">
            <v>80187.848176867905</v>
          </cell>
          <cell r="J23">
            <v>20</v>
          </cell>
          <cell r="K23">
            <v>4009.3924088433951</v>
          </cell>
          <cell r="L23">
            <v>80187.848176867905</v>
          </cell>
          <cell r="M23">
            <v>0</v>
          </cell>
          <cell r="N23">
            <v>0</v>
          </cell>
          <cell r="O23">
            <v>0</v>
          </cell>
          <cell r="P23">
            <v>80187.848176867905</v>
          </cell>
          <cell r="Q23" t="str">
            <v/>
          </cell>
          <cell r="R23">
            <v>80187.848176867905</v>
          </cell>
          <cell r="S23">
            <v>0</v>
          </cell>
        </row>
        <row r="24">
          <cell r="A24" t="str">
            <v>CLASS OF 1992 - From Dec 31, 94</v>
          </cell>
          <cell r="B24">
            <v>15</v>
          </cell>
          <cell r="C24" t="str">
            <v>46/98</v>
          </cell>
          <cell r="D24">
            <v>59000</v>
          </cell>
          <cell r="E24">
            <v>21187.848176867905</v>
          </cell>
          <cell r="F24">
            <v>80187.848176867905</v>
          </cell>
          <cell r="G24">
            <v>0</v>
          </cell>
          <cell r="H24">
            <v>0</v>
          </cell>
          <cell r="I24">
            <v>80187.848176867905</v>
          </cell>
          <cell r="J24">
            <v>20</v>
          </cell>
          <cell r="K24">
            <v>4009.3924088433951</v>
          </cell>
          <cell r="L24">
            <v>80187.848176867905</v>
          </cell>
          <cell r="M24">
            <v>0</v>
          </cell>
          <cell r="N24">
            <v>0</v>
          </cell>
          <cell r="O24">
            <v>0</v>
          </cell>
          <cell r="P24">
            <v>80187.848176867905</v>
          </cell>
          <cell r="Q24">
            <v>0</v>
          </cell>
          <cell r="R24">
            <v>80187.848176867905</v>
          </cell>
          <cell r="S24">
            <v>0</v>
          </cell>
        </row>
        <row r="25">
          <cell r="A25">
            <v>1</v>
          </cell>
          <cell r="B25" t="str">
            <v xml:space="preserve">  AFSHAN NAZLIN</v>
          </cell>
          <cell r="C25" t="str">
            <v>B91009</v>
          </cell>
          <cell r="D25">
            <v>8783</v>
          </cell>
          <cell r="E25">
            <v>1883.684343342899</v>
          </cell>
          <cell r="F25">
            <v>10666.684343342899</v>
          </cell>
          <cell r="G25">
            <v>0</v>
          </cell>
          <cell r="H25">
            <v>0</v>
          </cell>
          <cell r="I25">
            <v>10666.684343342899</v>
          </cell>
          <cell r="J25">
            <v>20</v>
          </cell>
          <cell r="K25">
            <v>533.33421716714497</v>
          </cell>
          <cell r="L25">
            <v>10666.684343342899</v>
          </cell>
          <cell r="M25">
            <v>10667</v>
          </cell>
          <cell r="N25">
            <v>0</v>
          </cell>
          <cell r="O25">
            <v>1239630</v>
          </cell>
          <cell r="P25">
            <v>27006.579180000001</v>
          </cell>
          <cell r="Q25">
            <v>-0.31565665710149915</v>
          </cell>
          <cell r="R25">
            <v>135.29105999999999</v>
          </cell>
          <cell r="S25">
            <v>0</v>
          </cell>
        </row>
        <row r="26">
          <cell r="A26">
            <v>2</v>
          </cell>
          <cell r="B26" t="str">
            <v xml:space="preserve">  REHANA AFGHANI</v>
          </cell>
          <cell r="C26" t="str">
            <v>B91033</v>
          </cell>
          <cell r="D26">
            <v>30783</v>
          </cell>
          <cell r="E26">
            <v>2618.1381516270585</v>
          </cell>
          <cell r="F26">
            <v>33401.138151627056</v>
          </cell>
          <cell r="G26">
            <v>0</v>
          </cell>
          <cell r="H26">
            <v>0</v>
          </cell>
          <cell r="I26">
            <v>33401.138151627056</v>
          </cell>
          <cell r="J26">
            <v>20</v>
          </cell>
          <cell r="K26">
            <v>1670.0569075813528</v>
          </cell>
          <cell r="L26">
            <v>33401.138151627056</v>
          </cell>
          <cell r="M26">
            <v>33401</v>
          </cell>
          <cell r="Q26" t="str">
            <v/>
          </cell>
        </row>
        <row r="27">
          <cell r="A27" t="str">
            <v>CLASS OF 1993  - From Dec 31, 95</v>
          </cell>
          <cell r="D27">
            <v>39566</v>
          </cell>
          <cell r="E27">
            <v>4501.8224949699579</v>
          </cell>
          <cell r="F27">
            <v>44067.822494969951</v>
          </cell>
          <cell r="G27">
            <v>0</v>
          </cell>
          <cell r="H27">
            <v>0</v>
          </cell>
          <cell r="I27">
            <v>44067.822494969951</v>
          </cell>
          <cell r="J27">
            <v>40</v>
          </cell>
          <cell r="K27">
            <v>2203.3911247484975</v>
          </cell>
          <cell r="L27">
            <v>44067.822494969951</v>
          </cell>
          <cell r="M27">
            <v>44068</v>
          </cell>
          <cell r="N27">
            <v>0</v>
          </cell>
          <cell r="P27">
            <v>0</v>
          </cell>
          <cell r="Q27">
            <v>-0.31565665710149915</v>
          </cell>
          <cell r="R27">
            <v>0</v>
          </cell>
        </row>
        <row r="28">
          <cell r="A28">
            <v>1</v>
          </cell>
          <cell r="B28" t="str">
            <v xml:space="preserve">  ROBINA JAFFAR</v>
          </cell>
          <cell r="C28" t="str">
            <v>B92014</v>
          </cell>
          <cell r="D28">
            <v>38000</v>
          </cell>
          <cell r="E28">
            <v>11371.794815634003</v>
          </cell>
          <cell r="F28">
            <v>49371.794815633999</v>
          </cell>
          <cell r="G28">
            <v>0</v>
          </cell>
          <cell r="H28">
            <v>0</v>
          </cell>
          <cell r="I28">
            <v>49371.794815633999</v>
          </cell>
          <cell r="J28">
            <v>20</v>
          </cell>
          <cell r="K28">
            <v>2468.5897407817001</v>
          </cell>
          <cell r="L28">
            <v>49371.794815633999</v>
          </cell>
          <cell r="M28">
            <v>0</v>
          </cell>
          <cell r="P28">
            <v>49371.794815633999</v>
          </cell>
          <cell r="Q28" t="str">
            <v/>
          </cell>
          <cell r="R28">
            <v>49371.794815633999</v>
          </cell>
          <cell r="S28">
            <v>0</v>
          </cell>
        </row>
        <row r="29">
          <cell r="A29">
            <v>2</v>
          </cell>
          <cell r="B29" t="str">
            <v xml:space="preserve">  SHABNUM PIRANI</v>
          </cell>
          <cell r="C29" t="str">
            <v>B92024</v>
          </cell>
          <cell r="D29">
            <v>15000</v>
          </cell>
          <cell r="E29">
            <v>1125.05556</v>
          </cell>
          <cell r="F29">
            <v>16125.055560000001</v>
          </cell>
          <cell r="G29">
            <v>0</v>
          </cell>
          <cell r="H29">
            <v>0</v>
          </cell>
          <cell r="I29">
            <v>16125.055560000001</v>
          </cell>
          <cell r="J29">
            <v>20</v>
          </cell>
          <cell r="K29">
            <v>806.25277800000003</v>
          </cell>
          <cell r="L29">
            <v>16125.055560000001</v>
          </cell>
          <cell r="M29">
            <v>16125</v>
          </cell>
          <cell r="Q29" t="str">
            <v/>
          </cell>
        </row>
        <row r="30">
          <cell r="A30">
            <v>3</v>
          </cell>
          <cell r="B30" t="str">
            <v xml:space="preserve">  GULZAREEN EMMANUEL</v>
          </cell>
          <cell r="C30" t="str">
            <v>B92025</v>
          </cell>
          <cell r="D30">
            <v>32000</v>
          </cell>
          <cell r="E30">
            <v>4293.3495613139203</v>
          </cell>
          <cell r="F30">
            <v>36293.349561313924</v>
          </cell>
          <cell r="G30">
            <v>0</v>
          </cell>
          <cell r="H30">
            <v>0</v>
          </cell>
          <cell r="I30">
            <v>36293.349561313924</v>
          </cell>
          <cell r="J30">
            <v>20</v>
          </cell>
          <cell r="K30">
            <v>1814.6674780656963</v>
          </cell>
          <cell r="L30">
            <v>36293.349561313924</v>
          </cell>
          <cell r="M30">
            <v>36293</v>
          </cell>
          <cell r="Q30" t="str">
            <v/>
          </cell>
        </row>
        <row r="31">
          <cell r="A31">
            <v>4</v>
          </cell>
          <cell r="B31" t="str">
            <v xml:space="preserve">  ANJUNA RANI ROY</v>
          </cell>
          <cell r="C31" t="str">
            <v>B92034</v>
          </cell>
          <cell r="D31">
            <v>166959.17000000001</v>
          </cell>
          <cell r="E31">
            <v>46989.966722808218</v>
          </cell>
          <cell r="F31">
            <v>213949.13672280824</v>
          </cell>
          <cell r="G31">
            <v>0</v>
          </cell>
          <cell r="H31">
            <v>0</v>
          </cell>
          <cell r="I31">
            <v>213949.13672280824</v>
          </cell>
          <cell r="J31">
            <v>20</v>
          </cell>
          <cell r="K31">
            <v>10697.456836140413</v>
          </cell>
          <cell r="L31">
            <v>213949.13672280824</v>
          </cell>
          <cell r="M31">
            <v>18000</v>
          </cell>
          <cell r="N31">
            <v>2000</v>
          </cell>
          <cell r="P31">
            <v>193949.13672280824</v>
          </cell>
          <cell r="Q31" t="str">
            <v/>
          </cell>
          <cell r="R31">
            <v>193949.13672280824</v>
          </cell>
        </row>
        <row r="32">
          <cell r="A32">
            <v>5</v>
          </cell>
          <cell r="B32" t="str">
            <v xml:space="preserve">  MUSSARAT ASAD</v>
          </cell>
          <cell r="C32" t="str">
            <v>B92046</v>
          </cell>
          <cell r="D32">
            <v>8000</v>
          </cell>
          <cell r="E32">
            <v>320.98399999999998</v>
          </cell>
          <cell r="F32">
            <v>8320.9840000000004</v>
          </cell>
          <cell r="G32">
            <v>0</v>
          </cell>
          <cell r="H32">
            <v>0</v>
          </cell>
          <cell r="I32">
            <v>8320.9840000000004</v>
          </cell>
          <cell r="J32">
            <v>20</v>
          </cell>
          <cell r="K32">
            <v>416.04920000000004</v>
          </cell>
          <cell r="L32">
            <v>8320.9840000000004</v>
          </cell>
          <cell r="M32">
            <v>8321</v>
          </cell>
          <cell r="P32" t="str">
            <v/>
          </cell>
        </row>
        <row r="33">
          <cell r="A33">
            <v>6</v>
          </cell>
          <cell r="B33" t="str">
            <v xml:space="preserve">  JACOLINE PARKASH</v>
          </cell>
          <cell r="C33" t="str">
            <v>B93003</v>
          </cell>
          <cell r="D33">
            <v>35000</v>
          </cell>
          <cell r="E33">
            <v>4598.3568353631999</v>
          </cell>
          <cell r="F33">
            <v>39598.3568353632</v>
          </cell>
          <cell r="G33">
            <v>0</v>
          </cell>
          <cell r="H33">
            <v>0</v>
          </cell>
          <cell r="I33">
            <v>39598.3568353632</v>
          </cell>
          <cell r="J33">
            <v>20</v>
          </cell>
          <cell r="K33">
            <v>1979.9178417681601</v>
          </cell>
          <cell r="L33">
            <v>39598.3568353632</v>
          </cell>
          <cell r="M33">
            <v>39598</v>
          </cell>
          <cell r="Q33" t="str">
            <v/>
          </cell>
        </row>
        <row r="34">
          <cell r="A34" t="str">
            <v>CLASS OF 1994 - From Dec 31, 96</v>
          </cell>
          <cell r="D34">
            <v>294959.17000000004</v>
          </cell>
          <cell r="E34">
            <v>68699.507495119338</v>
          </cell>
          <cell r="F34">
            <v>363658.67749511934</v>
          </cell>
          <cell r="G34">
            <v>0</v>
          </cell>
          <cell r="H34">
            <v>0</v>
          </cell>
          <cell r="I34">
            <v>363658.67749511934</v>
          </cell>
          <cell r="K34">
            <v>18182.93387475597</v>
          </cell>
          <cell r="L34">
            <v>363658.67749511934</v>
          </cell>
          <cell r="M34">
            <v>118337</v>
          </cell>
          <cell r="N34">
            <v>2000</v>
          </cell>
          <cell r="P34">
            <v>243320.93153844224</v>
          </cell>
          <cell r="Q34">
            <v>0</v>
          </cell>
          <cell r="R34">
            <v>243320.93153844224</v>
          </cell>
        </row>
        <row r="35">
          <cell r="A35">
            <v>1</v>
          </cell>
          <cell r="B35" t="str">
            <v xml:space="preserve">  NARGIS ALI</v>
          </cell>
          <cell r="C35" t="str">
            <v>B90006</v>
          </cell>
          <cell r="D35">
            <v>15500</v>
          </cell>
          <cell r="E35">
            <v>1256.8002240000001</v>
          </cell>
          <cell r="F35">
            <v>16756.800223999999</v>
          </cell>
          <cell r="G35">
            <v>0</v>
          </cell>
          <cell r="H35">
            <v>0</v>
          </cell>
          <cell r="I35">
            <v>16756.800223999999</v>
          </cell>
          <cell r="J35">
            <v>20</v>
          </cell>
          <cell r="K35">
            <v>837.84001119999994</v>
          </cell>
          <cell r="L35">
            <v>16756.800223999999</v>
          </cell>
          <cell r="M35">
            <v>16757</v>
          </cell>
          <cell r="P35" t="str">
            <v/>
          </cell>
          <cell r="Q35">
            <v>-0.19977600000129314</v>
          </cell>
        </row>
        <row r="36">
          <cell r="A36">
            <v>2</v>
          </cell>
          <cell r="B36" t="str">
            <v xml:space="preserve">  ISMAT PARVEEN</v>
          </cell>
          <cell r="C36" t="str">
            <v>B91057</v>
          </cell>
          <cell r="D36">
            <v>35000</v>
          </cell>
          <cell r="E36">
            <v>5710.413776623288</v>
          </cell>
          <cell r="F36">
            <v>40710.413776623289</v>
          </cell>
          <cell r="G36">
            <v>0</v>
          </cell>
          <cell r="H36">
            <v>0</v>
          </cell>
          <cell r="I36">
            <v>40710.413776623289</v>
          </cell>
          <cell r="J36">
            <v>20</v>
          </cell>
          <cell r="K36">
            <v>2035.5206888311645</v>
          </cell>
          <cell r="L36">
            <v>40710.413776623289</v>
          </cell>
          <cell r="M36">
            <v>28748</v>
          </cell>
          <cell r="P36">
            <v>11962.413776623289</v>
          </cell>
          <cell r="Q36" t="str">
            <v/>
          </cell>
          <cell r="R36">
            <v>11962.413776623289</v>
          </cell>
          <cell r="S36">
            <v>0</v>
          </cell>
        </row>
        <row r="37">
          <cell r="A37">
            <v>3</v>
          </cell>
          <cell r="B37" t="str">
            <v xml:space="preserve">  TAMIZA LAKHANI</v>
          </cell>
          <cell r="C37" t="str">
            <v>B93018</v>
          </cell>
          <cell r="D37">
            <v>20000</v>
          </cell>
          <cell r="E37">
            <v>3442.4485930365413</v>
          </cell>
          <cell r="F37">
            <v>23442.448593036541</v>
          </cell>
          <cell r="G37">
            <v>0</v>
          </cell>
          <cell r="H37">
            <v>0</v>
          </cell>
          <cell r="I37">
            <v>23442.448593036541</v>
          </cell>
          <cell r="J37">
            <v>20</v>
          </cell>
          <cell r="K37">
            <v>1172.1224296518271</v>
          </cell>
          <cell r="L37">
            <v>23442.448593036541</v>
          </cell>
          <cell r="M37">
            <v>8075</v>
          </cell>
          <cell r="P37">
            <v>15367.448593036541</v>
          </cell>
          <cell r="Q37" t="str">
            <v/>
          </cell>
          <cell r="R37">
            <v>15367.448593036541</v>
          </cell>
          <cell r="S37">
            <v>0</v>
          </cell>
        </row>
        <row r="38">
          <cell r="A38">
            <v>4</v>
          </cell>
          <cell r="B38" t="str">
            <v xml:space="preserve">  HAMIDAH LAKHANI</v>
          </cell>
          <cell r="C38" t="str">
            <v>B93035</v>
          </cell>
          <cell r="D38">
            <v>20000</v>
          </cell>
          <cell r="E38">
            <v>5502.8152956326594</v>
          </cell>
          <cell r="F38">
            <v>25502.815295632659</v>
          </cell>
          <cell r="G38">
            <v>0</v>
          </cell>
          <cell r="H38">
            <v>0</v>
          </cell>
          <cell r="I38">
            <v>25502.815295632659</v>
          </cell>
          <cell r="J38">
            <v>20</v>
          </cell>
          <cell r="K38">
            <v>1275.1407647816329</v>
          </cell>
          <cell r="L38">
            <v>25502.815295632659</v>
          </cell>
          <cell r="M38">
            <v>500</v>
          </cell>
          <cell r="P38">
            <v>25002.815295632659</v>
          </cell>
          <cell r="Q38" t="str">
            <v/>
          </cell>
          <cell r="R38">
            <v>25002.815295632659</v>
          </cell>
          <cell r="S38">
            <v>0</v>
          </cell>
        </row>
        <row r="39">
          <cell r="A39">
            <v>5</v>
          </cell>
          <cell r="B39" t="str">
            <v xml:space="preserve">  SHAGUFTA KAMRAN</v>
          </cell>
          <cell r="C39" t="str">
            <v>B93039</v>
          </cell>
          <cell r="D39">
            <v>22000</v>
          </cell>
          <cell r="E39">
            <v>6211.7297254833056</v>
          </cell>
          <cell r="F39">
            <v>28211.729725483307</v>
          </cell>
          <cell r="G39">
            <v>0</v>
          </cell>
          <cell r="H39">
            <v>0</v>
          </cell>
          <cell r="I39">
            <v>28211.729725483307</v>
          </cell>
          <cell r="J39">
            <v>20</v>
          </cell>
          <cell r="K39">
            <v>1410.5864862741653</v>
          </cell>
          <cell r="L39">
            <v>28211.729725483307</v>
          </cell>
          <cell r="M39">
            <v>0</v>
          </cell>
          <cell r="P39">
            <v>28211.729725483307</v>
          </cell>
          <cell r="Q39" t="str">
            <v/>
          </cell>
          <cell r="R39">
            <v>28211.729725483307</v>
          </cell>
          <cell r="S39">
            <v>0</v>
          </cell>
        </row>
        <row r="40">
          <cell r="A40">
            <v>6</v>
          </cell>
          <cell r="B40" t="str">
            <v xml:space="preserve">  NADIA QADANI</v>
          </cell>
          <cell r="C40" t="str">
            <v>B93055</v>
          </cell>
          <cell r="D40">
            <v>24400</v>
          </cell>
          <cell r="E40">
            <v>1752.4181510400001</v>
          </cell>
          <cell r="F40">
            <v>26152.418151040001</v>
          </cell>
          <cell r="G40">
            <v>0</v>
          </cell>
          <cell r="H40">
            <v>0</v>
          </cell>
          <cell r="I40">
            <v>26152.418151040001</v>
          </cell>
          <cell r="J40">
            <v>20</v>
          </cell>
          <cell r="K40">
            <v>1307.6209075520001</v>
          </cell>
          <cell r="L40">
            <v>26152.418151040001</v>
          </cell>
          <cell r="M40">
            <v>26152</v>
          </cell>
          <cell r="P40">
            <v>0.41815104000124848</v>
          </cell>
          <cell r="Q40" t="str">
            <v/>
          </cell>
        </row>
        <row r="41">
          <cell r="A41">
            <v>7</v>
          </cell>
          <cell r="B41" t="str">
            <v xml:space="preserve">  ZEENAT RAJAN</v>
          </cell>
          <cell r="C41" t="str">
            <v>B93056</v>
          </cell>
          <cell r="D41">
            <v>36000</v>
          </cell>
          <cell r="E41">
            <v>3326.98219208928</v>
          </cell>
          <cell r="F41">
            <v>39326.982192089279</v>
          </cell>
          <cell r="G41">
            <v>0</v>
          </cell>
          <cell r="H41">
            <v>0</v>
          </cell>
          <cell r="I41">
            <v>39326.982192089279</v>
          </cell>
          <cell r="J41">
            <v>20</v>
          </cell>
          <cell r="K41">
            <v>1966.349109604464</v>
          </cell>
          <cell r="L41">
            <v>39326.982192089279</v>
          </cell>
          <cell r="M41">
            <v>39327</v>
          </cell>
          <cell r="P41" t="str">
            <v/>
          </cell>
          <cell r="Q41">
            <v>-1.7807910720875952E-2</v>
          </cell>
          <cell r="R41">
            <v>-1.7807910720875952E-2</v>
          </cell>
        </row>
        <row r="42">
          <cell r="A42" t="str">
            <v>CLASS OF 1995 - From Dec 31, 97</v>
          </cell>
          <cell r="D42">
            <v>172900</v>
          </cell>
          <cell r="E42">
            <v>27203.607957905075</v>
          </cell>
          <cell r="F42">
            <v>200103.6079579051</v>
          </cell>
          <cell r="G42">
            <v>0</v>
          </cell>
          <cell r="H42">
            <v>0</v>
          </cell>
          <cell r="I42">
            <v>200103.6079579051</v>
          </cell>
          <cell r="J42">
            <v>140</v>
          </cell>
          <cell r="K42">
            <v>10005.180397895254</v>
          </cell>
          <cell r="L42">
            <v>200103.6079579051</v>
          </cell>
          <cell r="M42">
            <v>119559</v>
          </cell>
          <cell r="N42">
            <v>0</v>
          </cell>
          <cell r="P42">
            <v>80544.825541815808</v>
          </cell>
          <cell r="Q42">
            <v>-0.21758391072216909</v>
          </cell>
          <cell r="R42">
            <v>80544.389582865086</v>
          </cell>
        </row>
        <row r="43">
          <cell r="A43">
            <v>1</v>
          </cell>
          <cell r="B43" t="str">
            <v xml:space="preserve">  WASIM AHMAD KHAN</v>
          </cell>
          <cell r="C43" t="str">
            <v>B91064</v>
          </cell>
          <cell r="D43">
            <v>43800</v>
          </cell>
          <cell r="E43">
            <v>11977.07580852785</v>
          </cell>
          <cell r="F43">
            <v>55777.07580852785</v>
          </cell>
          <cell r="G43">
            <v>0</v>
          </cell>
          <cell r="H43">
            <v>0</v>
          </cell>
          <cell r="I43">
            <v>55777.07580852785</v>
          </cell>
          <cell r="J43">
            <v>20</v>
          </cell>
          <cell r="K43">
            <v>2788.8537904263926</v>
          </cell>
          <cell r="L43">
            <v>55777.07580852785</v>
          </cell>
          <cell r="M43">
            <v>0</v>
          </cell>
          <cell r="P43">
            <v>55777.07580852785</v>
          </cell>
          <cell r="Q43" t="str">
            <v/>
          </cell>
          <cell r="R43">
            <v>55777.07580852785</v>
          </cell>
        </row>
        <row r="44">
          <cell r="A44">
            <v>2</v>
          </cell>
          <cell r="B44" t="str">
            <v xml:space="preserve">  SHAMIM IQBAL</v>
          </cell>
          <cell r="C44" t="str">
            <v>B92027</v>
          </cell>
          <cell r="D44">
            <v>83000</v>
          </cell>
          <cell r="E44">
            <v>17413.942773859184</v>
          </cell>
          <cell r="F44">
            <v>100413.94277385919</v>
          </cell>
          <cell r="G44">
            <v>0</v>
          </cell>
          <cell r="H44">
            <v>0</v>
          </cell>
          <cell r="I44">
            <v>100413.94277385919</v>
          </cell>
          <cell r="J44">
            <v>20</v>
          </cell>
          <cell r="K44">
            <v>5020.6971386929599</v>
          </cell>
          <cell r="L44">
            <v>100413.94277385919</v>
          </cell>
          <cell r="M44">
            <v>13425</v>
          </cell>
          <cell r="P44">
            <v>86988.942773859191</v>
          </cell>
          <cell r="Q44" t="str">
            <v/>
          </cell>
          <cell r="R44">
            <v>86988.942773859191</v>
          </cell>
        </row>
        <row r="45">
          <cell r="A45">
            <v>3</v>
          </cell>
          <cell r="B45" t="str">
            <v xml:space="preserve">  ROZINA LALJEE</v>
          </cell>
          <cell r="C45" t="str">
            <v>B93062</v>
          </cell>
          <cell r="D45">
            <v>15000</v>
          </cell>
          <cell r="E45">
            <v>2042.5078046240001</v>
          </cell>
          <cell r="F45">
            <v>17042.507804624001</v>
          </cell>
          <cell r="G45">
            <v>0</v>
          </cell>
          <cell r="H45">
            <v>0</v>
          </cell>
          <cell r="I45">
            <v>17042.507804624001</v>
          </cell>
          <cell r="J45">
            <v>20</v>
          </cell>
          <cell r="K45">
            <v>852.12539023120007</v>
          </cell>
          <cell r="L45">
            <v>17042.507804624001</v>
          </cell>
          <cell r="M45">
            <v>17043</v>
          </cell>
          <cell r="P45" t="str">
            <v/>
          </cell>
          <cell r="Q45">
            <v>-0.49219537599856267</v>
          </cell>
        </row>
        <row r="46">
          <cell r="A46">
            <v>4</v>
          </cell>
          <cell r="B46" t="str">
            <v xml:space="preserve">  SHAHANA A.R. KHAN</v>
          </cell>
          <cell r="C46" t="str">
            <v>B94004</v>
          </cell>
          <cell r="D46">
            <v>50200</v>
          </cell>
          <cell r="E46">
            <v>5224.8563206399995</v>
          </cell>
          <cell r="F46">
            <v>55424.856320639999</v>
          </cell>
          <cell r="G46">
            <v>0</v>
          </cell>
          <cell r="H46">
            <v>0</v>
          </cell>
          <cell r="I46">
            <v>55424.856320639999</v>
          </cell>
          <cell r="J46">
            <v>20</v>
          </cell>
          <cell r="K46">
            <v>2771.2428160320001</v>
          </cell>
          <cell r="L46">
            <v>55424.856320639999</v>
          </cell>
          <cell r="M46">
            <v>55425</v>
          </cell>
          <cell r="P46" t="str">
            <v/>
          </cell>
          <cell r="Q46">
            <v>-0.14367936000053305</v>
          </cell>
        </row>
        <row r="47">
          <cell r="A47">
            <v>5</v>
          </cell>
          <cell r="B47" t="str">
            <v xml:space="preserve">  SARFARAZ ASLAM</v>
          </cell>
          <cell r="C47" t="str">
            <v>B94015</v>
          </cell>
          <cell r="D47">
            <v>17100</v>
          </cell>
          <cell r="E47">
            <v>690.83999999999992</v>
          </cell>
          <cell r="F47">
            <v>17790.84</v>
          </cell>
          <cell r="G47">
            <v>0</v>
          </cell>
          <cell r="H47">
            <v>0</v>
          </cell>
          <cell r="I47">
            <v>17790.84</v>
          </cell>
          <cell r="J47">
            <v>20</v>
          </cell>
          <cell r="K47">
            <v>889.54200000000003</v>
          </cell>
          <cell r="L47">
            <v>17790.84</v>
          </cell>
          <cell r="M47">
            <v>17791</v>
          </cell>
          <cell r="P47" t="str">
            <v/>
          </cell>
          <cell r="Q47">
            <v>-0.15999999999985448</v>
          </cell>
        </row>
        <row r="48">
          <cell r="A48">
            <v>6</v>
          </cell>
          <cell r="B48" t="str">
            <v xml:space="preserve">  ALIA SAIFULLAH</v>
          </cell>
          <cell r="C48" t="str">
            <v>B94030</v>
          </cell>
          <cell r="D48">
            <v>57600</v>
          </cell>
          <cell r="E48">
            <v>7245.8725496063998</v>
          </cell>
          <cell r="F48">
            <v>64845.8725496064</v>
          </cell>
          <cell r="G48">
            <v>0</v>
          </cell>
          <cell r="H48">
            <v>0</v>
          </cell>
          <cell r="I48">
            <v>64845.8725496064</v>
          </cell>
          <cell r="J48">
            <v>20</v>
          </cell>
          <cell r="K48">
            <v>3242.2936274803201</v>
          </cell>
          <cell r="L48">
            <v>64845.8725496064</v>
          </cell>
          <cell r="M48">
            <v>64846</v>
          </cell>
          <cell r="P48" t="str">
            <v/>
          </cell>
          <cell r="Q48">
            <v>-0.12745039360015653</v>
          </cell>
          <cell r="R48">
            <v>-0.12745039360015653</v>
          </cell>
        </row>
        <row r="49">
          <cell r="A49">
            <v>7</v>
          </cell>
          <cell r="B49" t="str">
            <v xml:space="preserve">  ASGHAR KHAN</v>
          </cell>
          <cell r="C49" t="str">
            <v>B94033</v>
          </cell>
          <cell r="D49">
            <v>0</v>
          </cell>
          <cell r="E49">
            <v>8.0000000000000002E-3</v>
          </cell>
          <cell r="F49">
            <v>8.0000000000000002E-3</v>
          </cell>
          <cell r="G49">
            <v>0</v>
          </cell>
          <cell r="H49">
            <v>0</v>
          </cell>
          <cell r="I49">
            <v>8.0000000000000002E-3</v>
          </cell>
          <cell r="J49">
            <v>20</v>
          </cell>
          <cell r="K49">
            <v>4.0000000000000002E-4</v>
          </cell>
          <cell r="L49">
            <v>8.0000000000000002E-3</v>
          </cell>
          <cell r="P49">
            <v>8.0000000000000002E-3</v>
          </cell>
          <cell r="Q49" t="str">
            <v/>
          </cell>
          <cell r="R49">
            <v>8.0000000000000002E-3</v>
          </cell>
        </row>
        <row r="50">
          <cell r="A50">
            <v>8</v>
          </cell>
          <cell r="B50" t="str">
            <v xml:space="preserve">  NAHEED BARKETALI</v>
          </cell>
          <cell r="C50" t="str">
            <v>B94037</v>
          </cell>
          <cell r="D50">
            <v>24400</v>
          </cell>
          <cell r="E50">
            <v>3104.2952800000003</v>
          </cell>
          <cell r="F50">
            <v>27504.295279999998</v>
          </cell>
          <cell r="G50">
            <v>0</v>
          </cell>
          <cell r="H50">
            <v>0</v>
          </cell>
          <cell r="I50">
            <v>27504.295279999998</v>
          </cell>
          <cell r="J50">
            <v>20</v>
          </cell>
          <cell r="K50">
            <v>1375.2147639999998</v>
          </cell>
          <cell r="L50">
            <v>27504.295279999998</v>
          </cell>
          <cell r="M50">
            <v>27504</v>
          </cell>
          <cell r="P50">
            <v>0.29527999999845633</v>
          </cell>
          <cell r="Q50" t="str">
            <v/>
          </cell>
          <cell r="R50">
            <v>0.29527999999845633</v>
          </cell>
        </row>
        <row r="51">
          <cell r="A51">
            <v>9</v>
          </cell>
          <cell r="B51" t="str">
            <v xml:space="preserve">  NADIA A. RAHIM</v>
          </cell>
          <cell r="C51" t="str">
            <v>B94038</v>
          </cell>
          <cell r="D51">
            <v>59000</v>
          </cell>
          <cell r="E51">
            <v>5980.2557055999996</v>
          </cell>
          <cell r="F51">
            <v>64980.255705600001</v>
          </cell>
          <cell r="G51">
            <v>0</v>
          </cell>
          <cell r="H51">
            <v>0</v>
          </cell>
          <cell r="I51">
            <v>64980.255705600001</v>
          </cell>
          <cell r="J51">
            <v>20</v>
          </cell>
          <cell r="K51">
            <v>3249.0127852800001</v>
          </cell>
          <cell r="L51">
            <v>64980.255705600001</v>
          </cell>
          <cell r="M51">
            <v>64980</v>
          </cell>
          <cell r="P51">
            <v>0.25570560000051046</v>
          </cell>
          <cell r="Q51" t="str">
            <v/>
          </cell>
          <cell r="R51">
            <v>0.25570560000051046</v>
          </cell>
        </row>
        <row r="52">
          <cell r="A52" t="str">
            <v>CLASS OF 1996 - From Dec 31, 98</v>
          </cell>
          <cell r="D52">
            <v>350100</v>
          </cell>
          <cell r="E52">
            <v>53679.654242857432</v>
          </cell>
          <cell r="F52">
            <v>403779.65424285748</v>
          </cell>
          <cell r="G52">
            <v>0</v>
          </cell>
          <cell r="H52">
            <v>0</v>
          </cell>
          <cell r="I52">
            <v>403779.65424285748</v>
          </cell>
          <cell r="K52">
            <v>20188.982712142872</v>
          </cell>
          <cell r="L52">
            <v>403779.65424285748</v>
          </cell>
          <cell r="M52">
            <v>261014</v>
          </cell>
          <cell r="N52">
            <v>0</v>
          </cell>
          <cell r="P52">
            <v>142766.57756798703</v>
          </cell>
          <cell r="Q52">
            <v>-0.92332512959910673</v>
          </cell>
          <cell r="R52">
            <v>142766.45011759343</v>
          </cell>
        </row>
        <row r="53">
          <cell r="A53">
            <v>1</v>
          </cell>
          <cell r="B53" t="str">
            <v xml:space="preserve">  ASHRAF VIRANI</v>
          </cell>
          <cell r="C53" t="str">
            <v>B95033</v>
          </cell>
          <cell r="D53">
            <v>59000</v>
          </cell>
          <cell r="E53">
            <v>4078.2712000000001</v>
          </cell>
          <cell r="F53">
            <v>63078.271200000003</v>
          </cell>
          <cell r="G53">
            <v>0</v>
          </cell>
          <cell r="H53">
            <v>0</v>
          </cell>
          <cell r="I53">
            <v>63078.271200000003</v>
          </cell>
          <cell r="J53">
            <v>20</v>
          </cell>
          <cell r="K53">
            <v>3153.91356</v>
          </cell>
          <cell r="L53">
            <v>63078.271200000003</v>
          </cell>
          <cell r="M53">
            <v>63078.6</v>
          </cell>
          <cell r="P53" t="str">
            <v/>
          </cell>
          <cell r="Q53">
            <v>-0.32879999999568099</v>
          </cell>
        </row>
        <row r="54">
          <cell r="A54">
            <v>2</v>
          </cell>
          <cell r="B54" t="str">
            <v xml:space="preserve">  NASREEN RAJANI</v>
          </cell>
          <cell r="C54" t="str">
            <v>B95026</v>
          </cell>
          <cell r="D54">
            <v>57200</v>
          </cell>
          <cell r="E54">
            <v>4010.0888000000004</v>
          </cell>
          <cell r="F54">
            <v>61210.088799999998</v>
          </cell>
          <cell r="G54">
            <v>0</v>
          </cell>
          <cell r="H54">
            <v>0</v>
          </cell>
          <cell r="I54">
            <v>61210.088799999998</v>
          </cell>
          <cell r="J54">
            <v>20</v>
          </cell>
          <cell r="K54">
            <v>3060.5044399999997</v>
          </cell>
          <cell r="L54">
            <v>61210.088799999998</v>
          </cell>
          <cell r="M54">
            <v>61210</v>
          </cell>
          <cell r="P54">
            <v>8.879999999771826E-2</v>
          </cell>
          <cell r="Q54" t="str">
            <v/>
          </cell>
        </row>
        <row r="55">
          <cell r="A55" t="str">
            <v>CLASS OF 1997 - From DEC 31, 99</v>
          </cell>
          <cell r="D55">
            <v>116200</v>
          </cell>
          <cell r="E55">
            <v>8088.3600000000006</v>
          </cell>
          <cell r="F55">
            <v>124288.36</v>
          </cell>
          <cell r="G55">
            <v>0</v>
          </cell>
          <cell r="I55">
            <v>124288.36</v>
          </cell>
          <cell r="J55">
            <v>40</v>
          </cell>
          <cell r="K55">
            <v>6214.4179999999997</v>
          </cell>
          <cell r="L55">
            <v>124288.36</v>
          </cell>
          <cell r="M55">
            <v>124288.6</v>
          </cell>
          <cell r="N55">
            <v>0</v>
          </cell>
          <cell r="P55">
            <v>8.879999999771826E-2</v>
          </cell>
          <cell r="Q55">
            <v>-0.32879999999568099</v>
          </cell>
          <cell r="R55">
            <v>0</v>
          </cell>
        </row>
        <row r="56">
          <cell r="A56">
            <v>1</v>
          </cell>
          <cell r="B56" t="str">
            <v xml:space="preserve">  SHEHNAZ ABDUL MALIK</v>
          </cell>
          <cell r="C56" t="str">
            <v>B96015</v>
          </cell>
          <cell r="D56">
            <v>32200</v>
          </cell>
          <cell r="E56">
            <v>6666.7712026638073</v>
          </cell>
          <cell r="F56">
            <v>38866.771202663804</v>
          </cell>
          <cell r="G56">
            <v>0</v>
          </cell>
          <cell r="H56">
            <v>0</v>
          </cell>
          <cell r="I56">
            <v>38866.771202663804</v>
          </cell>
          <cell r="J56">
            <v>20</v>
          </cell>
          <cell r="K56">
            <v>1943.3385601331902</v>
          </cell>
          <cell r="L56">
            <v>38866.771202663804</v>
          </cell>
          <cell r="M56">
            <v>0</v>
          </cell>
          <cell r="P56">
            <v>38866.771202663804</v>
          </cell>
          <cell r="Q56" t="str">
            <v/>
          </cell>
          <cell r="R56">
            <v>38866.771202663804</v>
          </cell>
          <cell r="S56">
            <v>0</v>
          </cell>
        </row>
        <row r="57">
          <cell r="A57">
            <v>2</v>
          </cell>
          <cell r="B57" t="str">
            <v xml:space="preserve">  ROZINA SHERALI SAJAN</v>
          </cell>
          <cell r="C57" t="str">
            <v>B94046</v>
          </cell>
          <cell r="D57">
            <v>30400</v>
          </cell>
          <cell r="E57">
            <v>1523.4968000000001</v>
          </cell>
          <cell r="F57">
            <v>31923.496800000001</v>
          </cell>
          <cell r="G57">
            <v>0</v>
          </cell>
          <cell r="H57">
            <v>0</v>
          </cell>
          <cell r="I57">
            <v>31923.496800000001</v>
          </cell>
          <cell r="J57">
            <v>20</v>
          </cell>
          <cell r="K57">
            <v>1596.1748400000001</v>
          </cell>
          <cell r="L57">
            <v>31923.496800000001</v>
          </cell>
          <cell r="M57">
            <v>31923.599999999999</v>
          </cell>
          <cell r="P57" t="str">
            <v/>
          </cell>
          <cell r="Q57">
            <v>-0.10319999999774154</v>
          </cell>
          <cell r="R57">
            <v>-0.10319999999774154</v>
          </cell>
        </row>
        <row r="58">
          <cell r="A58">
            <v>3</v>
          </cell>
          <cell r="B58" t="str">
            <v xml:space="preserve">  KULSOOM KAUSER</v>
          </cell>
          <cell r="C58" t="str">
            <v>B96029</v>
          </cell>
          <cell r="D58">
            <v>79645</v>
          </cell>
          <cell r="E58">
            <v>14093.159003776002</v>
          </cell>
          <cell r="F58">
            <v>93738.159003776003</v>
          </cell>
          <cell r="G58">
            <v>0</v>
          </cell>
          <cell r="H58">
            <v>0</v>
          </cell>
          <cell r="I58">
            <v>93738.159003776003</v>
          </cell>
          <cell r="J58">
            <v>20</v>
          </cell>
          <cell r="K58">
            <v>4686.9079501888</v>
          </cell>
          <cell r="L58">
            <v>93738.159003776003</v>
          </cell>
          <cell r="M58">
            <v>8168</v>
          </cell>
          <cell r="P58">
            <v>85570.159003776003</v>
          </cell>
          <cell r="Q58" t="str">
            <v/>
          </cell>
          <cell r="R58">
            <v>85570.159003776003</v>
          </cell>
        </row>
        <row r="59">
          <cell r="A59" t="str">
            <v>CLASS OF 1998 - From Dec 31, 2000</v>
          </cell>
          <cell r="D59">
            <v>142245</v>
          </cell>
          <cell r="E59">
            <v>22283.427006439808</v>
          </cell>
          <cell r="F59">
            <v>164528.4270064398</v>
          </cell>
          <cell r="G59">
            <v>0</v>
          </cell>
          <cell r="I59">
            <v>164528.4270064398</v>
          </cell>
          <cell r="K59">
            <v>8226.4213503219908</v>
          </cell>
          <cell r="L59">
            <v>164528.4270064398</v>
          </cell>
          <cell r="M59">
            <v>40091.599999999999</v>
          </cell>
          <cell r="N59">
            <v>0</v>
          </cell>
          <cell r="P59">
            <v>124436.93020643981</v>
          </cell>
          <cell r="Q59">
            <v>-0.10319999999774154</v>
          </cell>
          <cell r="R59">
            <v>124436.82700643981</v>
          </cell>
        </row>
        <row r="60">
          <cell r="A60">
            <v>1</v>
          </cell>
          <cell r="B60" t="str">
            <v>RAISA KAUSAR</v>
          </cell>
          <cell r="C60" t="str">
            <v>B97014</v>
          </cell>
          <cell r="D60">
            <v>79000</v>
          </cell>
          <cell r="E60">
            <v>10612.232126995201</v>
          </cell>
          <cell r="F60">
            <v>89612.232126995194</v>
          </cell>
          <cell r="G60">
            <v>0</v>
          </cell>
          <cell r="H60">
            <v>0</v>
          </cell>
          <cell r="I60">
            <v>89612.232126995194</v>
          </cell>
          <cell r="J60">
            <v>20</v>
          </cell>
          <cell r="K60">
            <v>4480.6116063497593</v>
          </cell>
          <cell r="L60">
            <v>89612.232126995194</v>
          </cell>
          <cell r="M60">
            <v>40000</v>
          </cell>
          <cell r="P60">
            <v>49612.232126995194</v>
          </cell>
          <cell r="Q60" t="str">
            <v/>
          </cell>
          <cell r="R60">
            <v>49612.232126995194</v>
          </cell>
        </row>
        <row r="61">
          <cell r="A61">
            <v>2</v>
          </cell>
          <cell r="B61" t="str">
            <v>ROZINA SHIVJI</v>
          </cell>
          <cell r="C61" t="str">
            <v>B97027</v>
          </cell>
          <cell r="D61">
            <v>76350</v>
          </cell>
          <cell r="E61">
            <v>1917</v>
          </cell>
          <cell r="F61">
            <v>78267</v>
          </cell>
          <cell r="G61">
            <v>0</v>
          </cell>
          <cell r="H61">
            <v>0</v>
          </cell>
          <cell r="I61">
            <v>78267</v>
          </cell>
          <cell r="J61">
            <v>20</v>
          </cell>
          <cell r="K61">
            <v>3913.35</v>
          </cell>
          <cell r="L61">
            <v>78267</v>
          </cell>
          <cell r="M61">
            <v>78267</v>
          </cell>
          <cell r="N61">
            <v>82710.204369999963</v>
          </cell>
          <cell r="P61" t="str">
            <v/>
          </cell>
          <cell r="Q61" t="str">
            <v/>
          </cell>
          <cell r="R61">
            <v>0</v>
          </cell>
        </row>
        <row r="62">
          <cell r="A62">
            <v>3</v>
          </cell>
          <cell r="B62" t="str">
            <v xml:space="preserve">  LAILA JAN MOHAMMAD KHOWAJA</v>
          </cell>
          <cell r="C62" t="str">
            <v>B94025</v>
          </cell>
          <cell r="D62">
            <v>36900</v>
          </cell>
          <cell r="E62">
            <v>6757.9960929984009</v>
          </cell>
          <cell r="F62">
            <v>43657.996092998401</v>
          </cell>
          <cell r="G62">
            <v>0</v>
          </cell>
          <cell r="H62">
            <v>0</v>
          </cell>
          <cell r="I62">
            <v>43657.996092998401</v>
          </cell>
          <cell r="J62">
            <v>20</v>
          </cell>
          <cell r="K62">
            <v>2182.89980464992</v>
          </cell>
          <cell r="L62">
            <v>43657.996092998401</v>
          </cell>
          <cell r="M62">
            <v>0</v>
          </cell>
          <cell r="P62">
            <v>43657.996092998401</v>
          </cell>
          <cell r="Q62" t="str">
            <v/>
          </cell>
          <cell r="R62">
            <v>43657.996092998401</v>
          </cell>
        </row>
        <row r="63">
          <cell r="A63">
            <v>4</v>
          </cell>
          <cell r="B63" t="str">
            <v>DAULAT HIRANI</v>
          </cell>
          <cell r="C63" t="str">
            <v>B97013</v>
          </cell>
          <cell r="D63">
            <v>38600</v>
          </cell>
          <cell r="E63">
            <v>2971.02</v>
          </cell>
          <cell r="F63">
            <v>41571.019999999997</v>
          </cell>
          <cell r="G63">
            <v>0</v>
          </cell>
          <cell r="H63">
            <v>0</v>
          </cell>
          <cell r="I63">
            <v>41571.019999999997</v>
          </cell>
          <cell r="J63">
            <v>20</v>
          </cell>
          <cell r="K63">
            <v>2078.5509999999999</v>
          </cell>
          <cell r="L63">
            <v>41571.019999999997</v>
          </cell>
          <cell r="M63">
            <v>41571</v>
          </cell>
          <cell r="P63">
            <v>1.9999999996798579E-2</v>
          </cell>
          <cell r="Q63" t="str">
            <v/>
          </cell>
          <cell r="R63">
            <v>1.9999999996798579E-2</v>
          </cell>
        </row>
        <row r="64">
          <cell r="A64" t="str">
            <v>CLASS OF 1999 - From Dec 31, 2000</v>
          </cell>
          <cell r="D64">
            <v>230850</v>
          </cell>
          <cell r="E64">
            <v>22258.248219993602</v>
          </cell>
          <cell r="F64">
            <v>253108.24821999358</v>
          </cell>
          <cell r="G64">
            <v>0</v>
          </cell>
          <cell r="I64">
            <v>253108.24821999358</v>
          </cell>
          <cell r="K64">
            <v>12655.412410999679</v>
          </cell>
          <cell r="L64">
            <v>253108.24821999358</v>
          </cell>
          <cell r="M64">
            <v>159838</v>
          </cell>
          <cell r="N64">
            <v>0</v>
          </cell>
          <cell r="P64">
            <v>93270.248219993577</v>
          </cell>
          <cell r="Q64">
            <v>0</v>
          </cell>
          <cell r="R64">
            <v>93270.248219993577</v>
          </cell>
        </row>
        <row r="65">
          <cell r="A65">
            <v>1</v>
          </cell>
          <cell r="B65" t="str">
            <v>Zehra Hassan Ali Bana</v>
          </cell>
          <cell r="C65" t="str">
            <v>B98006</v>
          </cell>
          <cell r="D65">
            <v>66500</v>
          </cell>
          <cell r="E65">
            <v>4133.3030799999997</v>
          </cell>
          <cell r="F65">
            <v>70633.303079999998</v>
          </cell>
          <cell r="G65">
            <v>0</v>
          </cell>
          <cell r="H65">
            <v>0</v>
          </cell>
          <cell r="I65">
            <v>70633.303079999998</v>
          </cell>
          <cell r="J65">
            <v>20</v>
          </cell>
          <cell r="K65">
            <v>3531.6651539999998</v>
          </cell>
          <cell r="L65">
            <v>70633.303079999998</v>
          </cell>
          <cell r="M65">
            <v>47742</v>
          </cell>
          <cell r="N65">
            <v>22891</v>
          </cell>
          <cell r="P65">
            <v>0.30307999999786261</v>
          </cell>
          <cell r="Q65" t="str">
            <v/>
          </cell>
          <cell r="R65">
            <v>0.30307999999786261</v>
          </cell>
        </row>
        <row r="66">
          <cell r="A66">
            <v>2</v>
          </cell>
          <cell r="B66" t="str">
            <v>Zehra Khan Mohd. Dhamji</v>
          </cell>
          <cell r="C66" t="str">
            <v>B98008</v>
          </cell>
          <cell r="D66">
            <v>54500</v>
          </cell>
          <cell r="E66">
            <v>4023.1391920000001</v>
          </cell>
          <cell r="F66">
            <v>58523.139192000002</v>
          </cell>
          <cell r="G66">
            <v>0</v>
          </cell>
          <cell r="H66">
            <v>0</v>
          </cell>
          <cell r="I66">
            <v>58523.139192000002</v>
          </cell>
          <cell r="J66">
            <v>20</v>
          </cell>
          <cell r="K66">
            <v>2926.1569595999999</v>
          </cell>
          <cell r="L66">
            <v>58523.139192000002</v>
          </cell>
          <cell r="M66">
            <v>39900</v>
          </cell>
          <cell r="P66">
            <v>18623.139192000002</v>
          </cell>
          <cell r="Q66" t="str">
            <v/>
          </cell>
          <cell r="R66">
            <v>18623.139192000002</v>
          </cell>
        </row>
        <row r="67">
          <cell r="A67">
            <v>3</v>
          </cell>
          <cell r="B67" t="str">
            <v>Laila S. Khimani</v>
          </cell>
          <cell r="C67" t="str">
            <v>B98016</v>
          </cell>
          <cell r="D67">
            <v>81000</v>
          </cell>
          <cell r="E67">
            <v>6513.8596479999997</v>
          </cell>
          <cell r="F67">
            <v>87513.859647999998</v>
          </cell>
          <cell r="G67">
            <v>0</v>
          </cell>
          <cell r="H67">
            <v>0</v>
          </cell>
          <cell r="I67">
            <v>87513.859647999998</v>
          </cell>
          <cell r="J67">
            <v>20</v>
          </cell>
          <cell r="K67">
            <v>4375.6929823999999</v>
          </cell>
          <cell r="L67">
            <v>87513.859647999998</v>
          </cell>
          <cell r="M67">
            <v>67114</v>
          </cell>
          <cell r="N67">
            <v>20400</v>
          </cell>
          <cell r="P67" t="str">
            <v/>
          </cell>
          <cell r="Q67">
            <v>-0.14035200000216719</v>
          </cell>
          <cell r="R67">
            <v>-0.14035200000216719</v>
          </cell>
        </row>
        <row r="68">
          <cell r="A68">
            <v>4</v>
          </cell>
          <cell r="B68" t="str">
            <v>Ajmal Khan</v>
          </cell>
          <cell r="C68" t="str">
            <v>B98027</v>
          </cell>
          <cell r="D68">
            <v>32500</v>
          </cell>
          <cell r="E68">
            <v>5349.190184</v>
          </cell>
          <cell r="F68">
            <v>37849.190183999999</v>
          </cell>
          <cell r="G68">
            <v>0</v>
          </cell>
          <cell r="H68">
            <v>0</v>
          </cell>
          <cell r="I68">
            <v>37849.190183999999</v>
          </cell>
          <cell r="J68">
            <v>20</v>
          </cell>
          <cell r="K68">
            <v>1892.4595092</v>
          </cell>
          <cell r="L68">
            <v>37849.190183999999</v>
          </cell>
          <cell r="M68">
            <v>0</v>
          </cell>
          <cell r="P68">
            <v>37849.190183999999</v>
          </cell>
          <cell r="Q68" t="str">
            <v/>
          </cell>
          <cell r="R68">
            <v>37849.190183999999</v>
          </cell>
        </row>
        <row r="69">
          <cell r="A69" t="str">
            <v>CLASS OF 2000 - From Dec 31, 2000</v>
          </cell>
          <cell r="C69">
            <v>0</v>
          </cell>
          <cell r="D69">
            <v>234500</v>
          </cell>
          <cell r="E69">
            <v>20019.492104000001</v>
          </cell>
          <cell r="F69">
            <v>254519.492104</v>
          </cell>
          <cell r="G69">
            <v>0</v>
          </cell>
          <cell r="I69">
            <v>254519.492104</v>
          </cell>
          <cell r="K69">
            <v>12725.974605199999</v>
          </cell>
          <cell r="L69">
            <v>254519.492104</v>
          </cell>
          <cell r="M69">
            <v>154756</v>
          </cell>
          <cell r="N69">
            <v>43291</v>
          </cell>
          <cell r="P69">
            <v>56472.632455999999</v>
          </cell>
          <cell r="Q69">
            <v>-0.14035200000216719</v>
          </cell>
          <cell r="R69">
            <v>56472.492103999997</v>
          </cell>
        </row>
        <row r="70">
          <cell r="A70">
            <v>1</v>
          </cell>
          <cell r="B70" t="str">
            <v>Afshan Saleem Daredia</v>
          </cell>
          <cell r="C70" t="str">
            <v>B98024</v>
          </cell>
          <cell r="D70">
            <v>48000</v>
          </cell>
          <cell r="E70">
            <v>3862.1123052799994</v>
          </cell>
          <cell r="F70">
            <v>51862.112305279996</v>
          </cell>
          <cell r="G70">
            <v>0</v>
          </cell>
          <cell r="H70">
            <v>0</v>
          </cell>
          <cell r="I70">
            <v>51862.112305279996</v>
          </cell>
          <cell r="J70">
            <v>17</v>
          </cell>
          <cell r="K70">
            <v>2593.1056152639999</v>
          </cell>
          <cell r="L70">
            <v>44082.795459487999</v>
          </cell>
          <cell r="M70">
            <v>29646</v>
          </cell>
          <cell r="N70">
            <v>14306</v>
          </cell>
          <cell r="P70">
            <v>130.79545948799932</v>
          </cell>
          <cell r="Q70" t="str">
            <v/>
          </cell>
          <cell r="R70">
            <v>7910.1123052799958</v>
          </cell>
        </row>
        <row r="71">
          <cell r="A71">
            <v>2</v>
          </cell>
          <cell r="B71" t="str">
            <v>Syeda Lubna Ghazal</v>
          </cell>
          <cell r="C71" t="str">
            <v>B99006</v>
          </cell>
          <cell r="D71">
            <v>91475</v>
          </cell>
          <cell r="E71">
            <v>8399.6118148799997</v>
          </cell>
          <cell r="F71">
            <v>99874.611814880001</v>
          </cell>
          <cell r="G71">
            <v>0</v>
          </cell>
          <cell r="H71">
            <v>0</v>
          </cell>
          <cell r="I71">
            <v>99874.611814880001</v>
          </cell>
          <cell r="J71">
            <v>17</v>
          </cell>
          <cell r="K71">
            <v>4993.7305907440004</v>
          </cell>
          <cell r="L71">
            <v>84893.420042648009</v>
          </cell>
          <cell r="M71">
            <v>38566</v>
          </cell>
          <cell r="N71">
            <v>4000</v>
          </cell>
          <cell r="P71">
            <v>42327.420042648009</v>
          </cell>
          <cell r="Q71" t="str">
            <v/>
          </cell>
          <cell r="R71">
            <v>57308.611814880001</v>
          </cell>
        </row>
        <row r="72">
          <cell r="A72">
            <v>3</v>
          </cell>
          <cell r="B72" t="str">
            <v>Almas Karim Dawoodani</v>
          </cell>
          <cell r="C72" t="str">
            <v>B99007</v>
          </cell>
          <cell r="D72">
            <v>33950</v>
          </cell>
          <cell r="E72">
            <v>1955.5904</v>
          </cell>
          <cell r="F72">
            <v>35905.590400000001</v>
          </cell>
          <cell r="G72">
            <v>0</v>
          </cell>
          <cell r="H72">
            <v>0</v>
          </cell>
          <cell r="I72">
            <v>35905.590400000001</v>
          </cell>
          <cell r="J72">
            <v>17</v>
          </cell>
          <cell r="K72">
            <v>1795.27952</v>
          </cell>
          <cell r="L72">
            <v>30519.751840000001</v>
          </cell>
          <cell r="M72">
            <v>35906</v>
          </cell>
          <cell r="O72">
            <v>0</v>
          </cell>
          <cell r="P72" t="str">
            <v/>
          </cell>
          <cell r="Q72">
            <v>-5386.2481599999992</v>
          </cell>
          <cell r="R72">
            <v>-0.40959999999904539</v>
          </cell>
        </row>
        <row r="73">
          <cell r="A73">
            <v>4</v>
          </cell>
          <cell r="B73" t="str">
            <v>Rozina Roshan Essani</v>
          </cell>
          <cell r="C73" t="str">
            <v>B99008</v>
          </cell>
          <cell r="D73">
            <v>20300</v>
          </cell>
          <cell r="E73">
            <v>760</v>
          </cell>
          <cell r="F73">
            <v>21060</v>
          </cell>
          <cell r="G73">
            <v>0</v>
          </cell>
          <cell r="H73">
            <v>0</v>
          </cell>
          <cell r="I73">
            <v>21060</v>
          </cell>
          <cell r="J73">
            <v>17</v>
          </cell>
          <cell r="K73">
            <v>1053</v>
          </cell>
          <cell r="L73">
            <v>17901</v>
          </cell>
          <cell r="M73">
            <v>21060</v>
          </cell>
          <cell r="P73" t="str">
            <v/>
          </cell>
          <cell r="Q73">
            <v>-3159</v>
          </cell>
          <cell r="R73">
            <v>0</v>
          </cell>
        </row>
        <row r="74">
          <cell r="A74">
            <v>5</v>
          </cell>
          <cell r="B74" t="str">
            <v>Aftab Hussain Khan</v>
          </cell>
          <cell r="C74" t="str">
            <v>B99014</v>
          </cell>
          <cell r="D74">
            <v>69310</v>
          </cell>
          <cell r="E74">
            <v>3776.4300000000003</v>
          </cell>
          <cell r="F74">
            <v>73086.429999999993</v>
          </cell>
          <cell r="G74">
            <v>0</v>
          </cell>
          <cell r="H74">
            <v>0</v>
          </cell>
          <cell r="I74">
            <v>73086.429999999993</v>
          </cell>
          <cell r="J74">
            <v>17</v>
          </cell>
          <cell r="K74">
            <v>3654.3214999999996</v>
          </cell>
          <cell r="L74">
            <v>62123.465499999991</v>
          </cell>
          <cell r="M74">
            <v>73086</v>
          </cell>
          <cell r="P74" t="str">
            <v/>
          </cell>
          <cell r="Q74">
            <v>-10962.534500000009</v>
          </cell>
          <cell r="R74">
            <v>0.42999999999301508</v>
          </cell>
        </row>
        <row r="75">
          <cell r="A75">
            <v>6</v>
          </cell>
          <cell r="B75" t="str">
            <v>Nusrat Khawaja</v>
          </cell>
          <cell r="C75" t="str">
            <v>B99015</v>
          </cell>
          <cell r="D75">
            <v>59500</v>
          </cell>
          <cell r="E75">
            <v>830</v>
          </cell>
          <cell r="F75">
            <v>60330</v>
          </cell>
          <cell r="G75">
            <v>0</v>
          </cell>
          <cell r="H75">
            <v>0</v>
          </cell>
          <cell r="I75">
            <v>60330</v>
          </cell>
          <cell r="J75">
            <v>17</v>
          </cell>
          <cell r="K75">
            <v>3016.5</v>
          </cell>
          <cell r="L75">
            <v>51280.5</v>
          </cell>
          <cell r="M75">
            <v>60330</v>
          </cell>
          <cell r="P75" t="str">
            <v/>
          </cell>
          <cell r="Q75">
            <v>-9049.5</v>
          </cell>
          <cell r="R75">
            <v>0</v>
          </cell>
        </row>
        <row r="76">
          <cell r="A76">
            <v>7</v>
          </cell>
          <cell r="B76" t="str">
            <v xml:space="preserve">Shaneela S. Khawaja </v>
          </cell>
          <cell r="C76" t="str">
            <v>B99016</v>
          </cell>
          <cell r="D76">
            <v>134175</v>
          </cell>
          <cell r="E76">
            <v>7068.9436535200002</v>
          </cell>
          <cell r="F76">
            <v>141243.94365351999</v>
          </cell>
          <cell r="G76">
            <v>0</v>
          </cell>
          <cell r="H76">
            <v>0</v>
          </cell>
          <cell r="I76">
            <v>141243.94365351999</v>
          </cell>
          <cell r="J76">
            <v>17</v>
          </cell>
          <cell r="K76">
            <v>7062.197182676</v>
          </cell>
          <cell r="L76">
            <v>120057.352105492</v>
          </cell>
          <cell r="M76">
            <v>121265</v>
          </cell>
          <cell r="N76">
            <v>5000</v>
          </cell>
          <cell r="P76" t="str">
            <v/>
          </cell>
          <cell r="Q76">
            <v>-6207.6478945080016</v>
          </cell>
          <cell r="R76">
            <v>14978.943653519993</v>
          </cell>
        </row>
        <row r="77">
          <cell r="A77">
            <v>8</v>
          </cell>
          <cell r="B77" t="str">
            <v>Rozina A. Memon</v>
          </cell>
          <cell r="C77" t="str">
            <v>B99018</v>
          </cell>
          <cell r="D77">
            <v>116175</v>
          </cell>
          <cell r="E77">
            <v>7791.6407125599999</v>
          </cell>
          <cell r="F77">
            <v>123966.64071255999</v>
          </cell>
          <cell r="G77">
            <v>0</v>
          </cell>
          <cell r="H77">
            <v>0</v>
          </cell>
          <cell r="I77">
            <v>123966.64071255999</v>
          </cell>
          <cell r="J77">
            <v>17</v>
          </cell>
          <cell r="K77">
            <v>6198.3320356280001</v>
          </cell>
          <cell r="L77">
            <v>105371.644605676</v>
          </cell>
          <cell r="M77">
            <v>85108</v>
          </cell>
          <cell r="N77">
            <v>25200</v>
          </cell>
          <cell r="P77" t="str">
            <v/>
          </cell>
          <cell r="Q77">
            <v>-4936.3553943239967</v>
          </cell>
          <cell r="R77">
            <v>13658.640712559994</v>
          </cell>
        </row>
        <row r="78">
          <cell r="A78">
            <v>9</v>
          </cell>
          <cell r="B78" t="str">
            <v xml:space="preserve">Kahkashan Mughal </v>
          </cell>
          <cell r="C78" t="str">
            <v>B99020</v>
          </cell>
          <cell r="D78">
            <v>133700</v>
          </cell>
          <cell r="E78">
            <v>8058.109512</v>
          </cell>
          <cell r="F78">
            <v>141758.109512</v>
          </cell>
          <cell r="G78">
            <v>0</v>
          </cell>
          <cell r="H78">
            <v>0</v>
          </cell>
          <cell r="I78">
            <v>141758.109512</v>
          </cell>
          <cell r="J78">
            <v>17</v>
          </cell>
          <cell r="K78">
            <v>7087.9054755999996</v>
          </cell>
          <cell r="L78">
            <v>120494.39308519999</v>
          </cell>
          <cell r="M78">
            <v>115778</v>
          </cell>
          <cell r="N78">
            <v>25980</v>
          </cell>
          <cell r="P78" t="str">
            <v/>
          </cell>
          <cell r="Q78">
            <v>-21263.60691480001</v>
          </cell>
          <cell r="R78">
            <v>0.1095119999954477</v>
          </cell>
        </row>
        <row r="79">
          <cell r="A79">
            <v>10</v>
          </cell>
          <cell r="B79" t="str">
            <v>Lubna Rizvi</v>
          </cell>
          <cell r="C79" t="str">
            <v>B99024</v>
          </cell>
          <cell r="D79">
            <v>33950</v>
          </cell>
          <cell r="E79">
            <v>1252</v>
          </cell>
          <cell r="F79">
            <v>35202</v>
          </cell>
          <cell r="G79">
            <v>0</v>
          </cell>
          <cell r="H79">
            <v>0</v>
          </cell>
          <cell r="I79">
            <v>35202</v>
          </cell>
          <cell r="J79">
            <v>17</v>
          </cell>
          <cell r="K79">
            <v>1760.1</v>
          </cell>
          <cell r="L79">
            <v>29921.699999999997</v>
          </cell>
          <cell r="M79">
            <v>35202</v>
          </cell>
          <cell r="P79" t="str">
            <v/>
          </cell>
          <cell r="Q79">
            <v>-5280.3000000000029</v>
          </cell>
          <cell r="R79">
            <v>0</v>
          </cell>
        </row>
        <row r="80">
          <cell r="A80">
            <v>11</v>
          </cell>
          <cell r="B80" t="str">
            <v>Nadia Ismail Saifuddin</v>
          </cell>
          <cell r="C80" t="str">
            <v>B99026</v>
          </cell>
          <cell r="D80">
            <v>86950</v>
          </cell>
          <cell r="E80">
            <v>6944.1810116799998</v>
          </cell>
          <cell r="F80">
            <v>93894.181011680004</v>
          </cell>
          <cell r="G80">
            <v>0</v>
          </cell>
          <cell r="H80">
            <v>0</v>
          </cell>
          <cell r="I80">
            <v>93894.181011680004</v>
          </cell>
          <cell r="J80">
            <v>17</v>
          </cell>
          <cell r="K80">
            <v>4694.7090505840006</v>
          </cell>
          <cell r="L80">
            <v>79810.053859928012</v>
          </cell>
          <cell r="M80">
            <v>56063</v>
          </cell>
          <cell r="N80">
            <v>21144</v>
          </cell>
          <cell r="P80">
            <v>2603.0538599280117</v>
          </cell>
          <cell r="Q80" t="str">
            <v/>
          </cell>
          <cell r="R80">
            <v>16687.181011680004</v>
          </cell>
        </row>
        <row r="81">
          <cell r="A81">
            <v>12</v>
          </cell>
          <cell r="B81" t="str">
            <v xml:space="preserve">Johan Peter </v>
          </cell>
          <cell r="C81" t="str">
            <v>B99028</v>
          </cell>
          <cell r="D81">
            <v>53950</v>
          </cell>
          <cell r="E81">
            <v>1968</v>
          </cell>
          <cell r="F81">
            <v>55918</v>
          </cell>
          <cell r="G81">
            <v>0</v>
          </cell>
          <cell r="H81">
            <v>0</v>
          </cell>
          <cell r="I81">
            <v>55918</v>
          </cell>
          <cell r="J81">
            <v>17</v>
          </cell>
          <cell r="K81">
            <v>2795.9</v>
          </cell>
          <cell r="L81">
            <v>47530.3</v>
          </cell>
          <cell r="M81">
            <v>55918</v>
          </cell>
          <cell r="P81" t="str">
            <v/>
          </cell>
          <cell r="Q81">
            <v>-8387.6999999999971</v>
          </cell>
          <cell r="R81">
            <v>0</v>
          </cell>
        </row>
        <row r="82">
          <cell r="A82">
            <v>13</v>
          </cell>
          <cell r="B82" t="str">
            <v>Gul Muhammad Sanai</v>
          </cell>
          <cell r="C82" t="str">
            <v>B99029</v>
          </cell>
          <cell r="D82">
            <v>115700</v>
          </cell>
          <cell r="E82">
            <v>7070.6812319999999</v>
          </cell>
          <cell r="F82">
            <v>122770.681232</v>
          </cell>
          <cell r="G82">
            <v>0</v>
          </cell>
          <cell r="H82">
            <v>0</v>
          </cell>
          <cell r="I82">
            <v>122770.681232</v>
          </cell>
          <cell r="J82">
            <v>17</v>
          </cell>
          <cell r="K82">
            <v>6138.5340616000003</v>
          </cell>
          <cell r="L82">
            <v>104355.07904720001</v>
          </cell>
          <cell r="M82">
            <v>89687</v>
          </cell>
          <cell r="N82">
            <v>33084</v>
          </cell>
          <cell r="P82" t="str">
            <v/>
          </cell>
          <cell r="Q82">
            <v>-18415.920952799992</v>
          </cell>
          <cell r="R82">
            <v>-0.31876799999736249</v>
          </cell>
        </row>
        <row r="83">
          <cell r="A83" t="str">
            <v>CLASS OF 2001 - From Dec 31, 2001</v>
          </cell>
          <cell r="D83">
            <v>997135</v>
          </cell>
          <cell r="E83">
            <v>59737.300641920003</v>
          </cell>
          <cell r="F83">
            <v>1056872.30064192</v>
          </cell>
          <cell r="G83">
            <v>0</v>
          </cell>
          <cell r="H83">
            <v>0</v>
          </cell>
          <cell r="I83">
            <v>1056872.30064192</v>
          </cell>
          <cell r="K83">
            <v>52843.615032096001</v>
          </cell>
          <cell r="L83">
            <v>898341.45554563205</v>
          </cell>
          <cell r="M83">
            <v>817615</v>
          </cell>
          <cell r="N83">
            <v>128714</v>
          </cell>
          <cell r="O83">
            <v>0</v>
          </cell>
          <cell r="P83">
            <v>45061.26936206402</v>
          </cell>
          <cell r="Q83">
            <v>-93048.813816432012</v>
          </cell>
          <cell r="R83">
            <v>110543.30064191998</v>
          </cell>
          <cell r="S83">
            <v>0</v>
          </cell>
        </row>
        <row r="84">
          <cell r="A84" t="str">
            <v>1</v>
          </cell>
          <cell r="B84" t="str">
            <v>Samina Gulzar</v>
          </cell>
          <cell r="C84" t="str">
            <v>B97012</v>
          </cell>
          <cell r="D84">
            <v>20500</v>
          </cell>
          <cell r="E84">
            <v>1615.5859096000002</v>
          </cell>
          <cell r="F84">
            <v>22115.585909599999</v>
          </cell>
          <cell r="G84">
            <v>0</v>
          </cell>
          <cell r="H84">
            <v>0</v>
          </cell>
          <cell r="I84">
            <v>22115.585909599999</v>
          </cell>
          <cell r="J84">
            <v>13</v>
          </cell>
          <cell r="K84">
            <v>1105.77929548</v>
          </cell>
          <cell r="L84">
            <v>14375.130841239999</v>
          </cell>
          <cell r="M84">
            <v>5165</v>
          </cell>
          <cell r="P84">
            <v>9210.1308412399994</v>
          </cell>
          <cell r="Q84" t="str">
            <v/>
          </cell>
          <cell r="R84">
            <v>16950.585909599999</v>
          </cell>
          <cell r="S84">
            <v>0</v>
          </cell>
        </row>
        <row r="85">
          <cell r="A85">
            <v>2</v>
          </cell>
          <cell r="B85" t="str">
            <v>Nasreen Gulam Ali Alwani</v>
          </cell>
          <cell r="C85" t="str">
            <v>B99002</v>
          </cell>
          <cell r="D85">
            <v>42000</v>
          </cell>
          <cell r="E85">
            <v>3047.0991836800004</v>
          </cell>
          <cell r="F85">
            <v>45047.099183680002</v>
          </cell>
          <cell r="G85">
            <v>0</v>
          </cell>
          <cell r="H85">
            <v>0</v>
          </cell>
          <cell r="I85">
            <v>45047.099183680002</v>
          </cell>
          <cell r="J85">
            <v>13</v>
          </cell>
          <cell r="K85">
            <v>2252.3549591840001</v>
          </cell>
          <cell r="L85">
            <v>29280.614469392</v>
          </cell>
          <cell r="M85">
            <v>21200</v>
          </cell>
          <cell r="N85">
            <v>6500</v>
          </cell>
          <cell r="P85">
            <v>1580.6144693919996</v>
          </cell>
          <cell r="Q85" t="str">
            <v/>
          </cell>
          <cell r="R85">
            <v>17347.099183680002</v>
          </cell>
        </row>
        <row r="86">
          <cell r="A86">
            <v>3</v>
          </cell>
          <cell r="B86" t="str">
            <v>Fatima Abdul Aziz Khan</v>
          </cell>
          <cell r="C86" t="str">
            <v>B99013</v>
          </cell>
          <cell r="D86">
            <v>42000</v>
          </cell>
          <cell r="E86">
            <v>1835.6531179199999</v>
          </cell>
          <cell r="F86">
            <v>43835.653117920003</v>
          </cell>
          <cell r="G86">
            <v>0</v>
          </cell>
          <cell r="H86">
            <v>0</v>
          </cell>
          <cell r="I86">
            <v>43835.653117920003</v>
          </cell>
          <cell r="J86">
            <v>13</v>
          </cell>
          <cell r="K86">
            <v>2191.7826558960001</v>
          </cell>
          <cell r="L86">
            <v>28493.174526647999</v>
          </cell>
          <cell r="M86">
            <v>36762</v>
          </cell>
          <cell r="N86">
            <v>6000</v>
          </cell>
          <cell r="P86" t="str">
            <v/>
          </cell>
          <cell r="Q86">
            <v>-14268.825473352001</v>
          </cell>
          <cell r="R86">
            <v>1073.6531179200028</v>
          </cell>
        </row>
        <row r="87">
          <cell r="A87">
            <v>4</v>
          </cell>
          <cell r="B87" t="str">
            <v>Shamshad Begum Ali</v>
          </cell>
          <cell r="C87" t="str">
            <v>BSCN-00001</v>
          </cell>
          <cell r="D87">
            <v>143500</v>
          </cell>
          <cell r="E87">
            <v>8771.4666572799997</v>
          </cell>
          <cell r="F87">
            <v>152271.46665727999</v>
          </cell>
          <cell r="G87">
            <v>0</v>
          </cell>
          <cell r="H87">
            <v>0</v>
          </cell>
          <cell r="I87">
            <v>152271.46665727999</v>
          </cell>
          <cell r="J87">
            <v>13</v>
          </cell>
          <cell r="K87">
            <v>7613.5733328639999</v>
          </cell>
          <cell r="L87">
            <v>98976.453327231997</v>
          </cell>
          <cell r="M87">
            <v>82835</v>
          </cell>
          <cell r="N87">
            <v>48699</v>
          </cell>
          <cell r="P87" t="str">
            <v/>
          </cell>
          <cell r="Q87">
            <v>-32557.546672768003</v>
          </cell>
          <cell r="R87">
            <v>20737.466657279991</v>
          </cell>
        </row>
        <row r="88">
          <cell r="A88">
            <v>5</v>
          </cell>
          <cell r="B88" t="str">
            <v>Farida Dhanani</v>
          </cell>
          <cell r="C88" t="str">
            <v>BSCN-00006</v>
          </cell>
          <cell r="D88">
            <v>46000</v>
          </cell>
          <cell r="E88">
            <v>1382.72</v>
          </cell>
          <cell r="F88">
            <v>47382.720000000001</v>
          </cell>
          <cell r="G88">
            <v>0</v>
          </cell>
          <cell r="H88">
            <v>0</v>
          </cell>
          <cell r="I88">
            <v>47382.720000000001</v>
          </cell>
          <cell r="J88">
            <v>13</v>
          </cell>
          <cell r="K88">
            <v>2369.136</v>
          </cell>
          <cell r="L88">
            <v>30798.768</v>
          </cell>
          <cell r="M88">
            <v>47383</v>
          </cell>
          <cell r="P88" t="str">
            <v/>
          </cell>
          <cell r="Q88">
            <v>-16584.232</v>
          </cell>
          <cell r="R88">
            <v>-0.27999999999883585</v>
          </cell>
        </row>
        <row r="89">
          <cell r="A89">
            <v>6</v>
          </cell>
          <cell r="B89" t="str">
            <v>Saleema Gulzar</v>
          </cell>
          <cell r="C89" t="str">
            <v>BSCN-00008</v>
          </cell>
          <cell r="D89">
            <v>69500</v>
          </cell>
          <cell r="E89">
            <v>3449.7693279999994</v>
          </cell>
          <cell r="F89">
            <v>72949.769327999995</v>
          </cell>
          <cell r="G89">
            <v>0</v>
          </cell>
          <cell r="H89">
            <v>0</v>
          </cell>
          <cell r="I89">
            <v>72949.769327999995</v>
          </cell>
          <cell r="J89">
            <v>13</v>
          </cell>
          <cell r="K89">
            <v>3647.4884663999997</v>
          </cell>
          <cell r="L89">
            <v>47417.350063199992</v>
          </cell>
          <cell r="M89">
            <v>62463</v>
          </cell>
          <cell r="N89">
            <v>10487</v>
          </cell>
          <cell r="P89" t="str">
            <v/>
          </cell>
          <cell r="Q89">
            <v>-25532.649936800008</v>
          </cell>
          <cell r="R89">
            <v>-0.23067200000514276</v>
          </cell>
        </row>
        <row r="90">
          <cell r="A90">
            <v>7</v>
          </cell>
          <cell r="B90" t="str">
            <v>Karima Karimi</v>
          </cell>
          <cell r="C90" t="str">
            <v>BSCN-00014</v>
          </cell>
          <cell r="D90">
            <v>73500</v>
          </cell>
          <cell r="E90">
            <v>5237.9031360000008</v>
          </cell>
          <cell r="F90">
            <v>78737.903136000008</v>
          </cell>
          <cell r="G90">
            <v>0</v>
          </cell>
          <cell r="H90">
            <v>0</v>
          </cell>
          <cell r="I90">
            <v>78737.903136000008</v>
          </cell>
          <cell r="J90">
            <v>13</v>
          </cell>
          <cell r="K90">
            <v>3936.8951568000002</v>
          </cell>
          <cell r="L90">
            <v>51179.637038400004</v>
          </cell>
          <cell r="M90">
            <v>30882</v>
          </cell>
          <cell r="N90">
            <v>16971</v>
          </cell>
          <cell r="P90">
            <v>3326.6370384000038</v>
          </cell>
          <cell r="Q90" t="str">
            <v/>
          </cell>
          <cell r="R90">
            <v>30884.903136000008</v>
          </cell>
        </row>
        <row r="91">
          <cell r="A91">
            <v>8</v>
          </cell>
          <cell r="B91" t="str">
            <v>Humaira Waheed</v>
          </cell>
          <cell r="C91" t="str">
            <v>BSCN-00031</v>
          </cell>
          <cell r="D91">
            <v>17500</v>
          </cell>
          <cell r="E91">
            <v>752.86639999999989</v>
          </cell>
          <cell r="F91">
            <v>18252.866399999999</v>
          </cell>
          <cell r="G91">
            <v>0</v>
          </cell>
          <cell r="H91">
            <v>0</v>
          </cell>
          <cell r="I91">
            <v>18252.866399999999</v>
          </cell>
          <cell r="J91">
            <v>13</v>
          </cell>
          <cell r="K91">
            <v>912.6433199999999</v>
          </cell>
          <cell r="L91">
            <v>11864.363159999999</v>
          </cell>
          <cell r="M91">
            <v>18253</v>
          </cell>
          <cell r="P91" t="str">
            <v/>
          </cell>
          <cell r="Q91">
            <v>-6388.636840000001</v>
          </cell>
          <cell r="R91">
            <v>-0.13360000000102445</v>
          </cell>
        </row>
        <row r="92">
          <cell r="A92">
            <v>9</v>
          </cell>
          <cell r="B92" t="str">
            <v>Veronica William</v>
          </cell>
          <cell r="C92" t="str">
            <v>BSCN-00033</v>
          </cell>
          <cell r="D92">
            <v>35000</v>
          </cell>
          <cell r="E92">
            <v>585.6508</v>
          </cell>
          <cell r="F92">
            <v>35585.650800000003</v>
          </cell>
          <cell r="G92">
            <v>0</v>
          </cell>
          <cell r="H92">
            <v>0</v>
          </cell>
          <cell r="I92">
            <v>35585.650800000003</v>
          </cell>
          <cell r="J92">
            <v>13</v>
          </cell>
          <cell r="K92">
            <v>1779.2825400000002</v>
          </cell>
          <cell r="L92">
            <v>23130.673020000002</v>
          </cell>
          <cell r="M92">
            <v>31500</v>
          </cell>
          <cell r="P92" t="str">
            <v/>
          </cell>
          <cell r="Q92">
            <v>-8369.326979999998</v>
          </cell>
          <cell r="R92">
            <v>4085.6508000000031</v>
          </cell>
        </row>
        <row r="93">
          <cell r="A93" t="str">
            <v>CLASS OF 2002 - From Dec 31, 2002</v>
          </cell>
          <cell r="D93">
            <v>489500</v>
          </cell>
          <cell r="E93">
            <v>26678.71453248</v>
          </cell>
          <cell r="F93">
            <v>516178.71453247999</v>
          </cell>
          <cell r="G93">
            <v>0</v>
          </cell>
          <cell r="H93">
            <v>0</v>
          </cell>
          <cell r="I93">
            <v>516178.71453247999</v>
          </cell>
          <cell r="K93">
            <v>25808.935726624</v>
          </cell>
          <cell r="L93">
            <v>335516.164446112</v>
          </cell>
          <cell r="M93">
            <v>336443</v>
          </cell>
          <cell r="N93">
            <v>88657</v>
          </cell>
          <cell r="P93">
            <v>14117.382349032003</v>
          </cell>
          <cell r="Q93">
            <v>-103701.21790292002</v>
          </cell>
          <cell r="R93">
            <v>91078.714532479993</v>
          </cell>
          <cell r="S93">
            <v>0</v>
          </cell>
        </row>
        <row r="94">
          <cell r="A94">
            <v>1</v>
          </cell>
          <cell r="B94" t="str">
            <v>Parvin Roshan Ali</v>
          </cell>
          <cell r="C94" t="str">
            <v>BSCN01002</v>
          </cell>
          <cell r="D94">
            <v>81000</v>
          </cell>
          <cell r="E94">
            <v>4260.7467200000001</v>
          </cell>
          <cell r="F94">
            <v>85260.746719999996</v>
          </cell>
          <cell r="G94">
            <v>0</v>
          </cell>
          <cell r="H94">
            <v>0</v>
          </cell>
          <cell r="I94">
            <v>85260.746719999996</v>
          </cell>
          <cell r="J94">
            <v>9</v>
          </cell>
          <cell r="K94">
            <v>4263.0373359999994</v>
          </cell>
          <cell r="L94">
            <v>38367.336023999997</v>
          </cell>
          <cell r="M94">
            <v>27620</v>
          </cell>
          <cell r="N94">
            <v>57641</v>
          </cell>
          <cell r="P94" t="str">
            <v/>
          </cell>
          <cell r="Q94">
            <v>-46893.663976000003</v>
          </cell>
          <cell r="R94">
            <v>-0.25328000000445172</v>
          </cell>
        </row>
        <row r="95">
          <cell r="A95">
            <v>2</v>
          </cell>
          <cell r="B95" t="str">
            <v>Imran Jan-e-Anjum</v>
          </cell>
          <cell r="C95" t="str">
            <v>BSCN01003</v>
          </cell>
          <cell r="D95">
            <v>106000</v>
          </cell>
          <cell r="E95">
            <v>7227.8295583999998</v>
          </cell>
          <cell r="F95">
            <v>113227.8295584</v>
          </cell>
          <cell r="G95">
            <v>0</v>
          </cell>
          <cell r="H95">
            <v>0</v>
          </cell>
          <cell r="I95">
            <v>113227.8295584</v>
          </cell>
          <cell r="J95">
            <v>9</v>
          </cell>
          <cell r="K95">
            <v>5661.3914779200004</v>
          </cell>
          <cell r="L95">
            <v>50952.523301280002</v>
          </cell>
          <cell r="M95">
            <v>37365</v>
          </cell>
          <cell r="N95">
            <v>14946</v>
          </cell>
          <cell r="P95" t="str">
            <v/>
          </cell>
          <cell r="Q95">
            <v>-1358.4766987199982</v>
          </cell>
          <cell r="R95">
            <v>60916.829558400001</v>
          </cell>
        </row>
        <row r="96">
          <cell r="A96">
            <v>3</v>
          </cell>
          <cell r="B96" t="str">
            <v>Laila Badruddin Charania</v>
          </cell>
          <cell r="C96" t="str">
            <v>BSCN01005</v>
          </cell>
          <cell r="D96">
            <v>97500</v>
          </cell>
          <cell r="E96">
            <v>4521.6761263999997</v>
          </cell>
          <cell r="F96">
            <v>102021.67612639999</v>
          </cell>
          <cell r="G96">
            <v>0</v>
          </cell>
          <cell r="H96">
            <v>0</v>
          </cell>
          <cell r="I96">
            <v>102021.67612639999</v>
          </cell>
          <cell r="J96">
            <v>9</v>
          </cell>
          <cell r="K96">
            <v>5101.0838063199999</v>
          </cell>
          <cell r="L96">
            <v>45909.754256879998</v>
          </cell>
          <cell r="M96">
            <v>86916</v>
          </cell>
          <cell r="N96">
            <v>500</v>
          </cell>
          <cell r="P96" t="str">
            <v/>
          </cell>
          <cell r="Q96">
            <v>-41506.245743120002</v>
          </cell>
          <cell r="R96">
            <v>14605.676126399994</v>
          </cell>
        </row>
        <row r="97">
          <cell r="A97">
            <v>4</v>
          </cell>
          <cell r="B97" t="str">
            <v>Shair Mohammad Hazara Noor Mohammad Hazara</v>
          </cell>
          <cell r="C97" t="str">
            <v>BSCN01014</v>
          </cell>
          <cell r="D97">
            <v>144663</v>
          </cell>
          <cell r="E97">
            <v>12019.140056640001</v>
          </cell>
          <cell r="F97">
            <v>156682.14005664</v>
          </cell>
          <cell r="G97">
            <v>0</v>
          </cell>
          <cell r="H97">
            <v>0</v>
          </cell>
          <cell r="I97">
            <v>156682.14005664</v>
          </cell>
          <cell r="J97">
            <v>9</v>
          </cell>
          <cell r="K97">
            <v>7834.107002832</v>
          </cell>
          <cell r="L97">
            <v>70506.963025488003</v>
          </cell>
          <cell r="M97">
            <v>0</v>
          </cell>
          <cell r="P97">
            <v>70506.963025488003</v>
          </cell>
          <cell r="Q97" t="str">
            <v/>
          </cell>
          <cell r="R97">
            <v>156682.14005664</v>
          </cell>
        </row>
        <row r="98">
          <cell r="A98">
            <v>5</v>
          </cell>
          <cell r="B98" t="str">
            <v>Azmat Hakim Khan</v>
          </cell>
          <cell r="C98" t="str">
            <v>BSCN01016</v>
          </cell>
          <cell r="D98">
            <v>52500</v>
          </cell>
          <cell r="E98">
            <v>1168.7031999999999</v>
          </cell>
          <cell r="F98">
            <v>53668.703200000004</v>
          </cell>
          <cell r="G98">
            <v>0</v>
          </cell>
          <cell r="H98">
            <v>0</v>
          </cell>
          <cell r="I98">
            <v>53668.703200000004</v>
          </cell>
          <cell r="J98">
            <v>9</v>
          </cell>
          <cell r="K98">
            <v>2683.43516</v>
          </cell>
          <cell r="L98">
            <v>24150.916440000001</v>
          </cell>
          <cell r="M98">
            <v>42574</v>
          </cell>
          <cell r="N98">
            <v>11098</v>
          </cell>
          <cell r="O98">
            <v>-3</v>
          </cell>
          <cell r="P98" t="str">
            <v/>
          </cell>
          <cell r="Q98">
            <v>-29518.083559999999</v>
          </cell>
          <cell r="R98">
            <v>-0.29679999999643769</v>
          </cell>
        </row>
        <row r="99">
          <cell r="A99">
            <v>6</v>
          </cell>
          <cell r="B99" t="str">
            <v>Shirin Yousuf Ali</v>
          </cell>
          <cell r="C99" t="str">
            <v>BSCN01020</v>
          </cell>
          <cell r="D99">
            <v>97300</v>
          </cell>
          <cell r="E99">
            <v>5880.1829583999997</v>
          </cell>
          <cell r="F99">
            <v>103180.18295839999</v>
          </cell>
          <cell r="G99">
            <v>0</v>
          </cell>
          <cell r="H99">
            <v>0</v>
          </cell>
          <cell r="I99">
            <v>103180.18295839999</v>
          </cell>
          <cell r="J99">
            <v>9</v>
          </cell>
          <cell r="K99">
            <v>5159.00914792</v>
          </cell>
          <cell r="L99">
            <v>46431.082331279998</v>
          </cell>
          <cell r="M99">
            <v>33860</v>
          </cell>
          <cell r="N99">
            <v>23898</v>
          </cell>
          <cell r="P99" t="str">
            <v/>
          </cell>
          <cell r="Q99">
            <v>-11326.917668720002</v>
          </cell>
          <cell r="R99">
            <v>45422.182958399993</v>
          </cell>
        </row>
        <row r="100">
          <cell r="A100">
            <v>7</v>
          </cell>
          <cell r="B100" t="str">
            <v>Basnama Mastano</v>
          </cell>
          <cell r="C100" t="str">
            <v>BSCN01021</v>
          </cell>
          <cell r="D100">
            <v>164400</v>
          </cell>
          <cell r="E100">
            <v>10984.958699792001</v>
          </cell>
          <cell r="F100">
            <v>175384.95869979201</v>
          </cell>
          <cell r="G100">
            <v>0</v>
          </cell>
          <cell r="H100">
            <v>0</v>
          </cell>
          <cell r="I100">
            <v>175384.95869979201</v>
          </cell>
          <cell r="J100">
            <v>9</v>
          </cell>
          <cell r="K100">
            <v>8769.2479349896003</v>
          </cell>
          <cell r="L100">
            <v>78923.231414906404</v>
          </cell>
          <cell r="M100">
            <v>44250</v>
          </cell>
          <cell r="N100">
            <v>29135</v>
          </cell>
          <cell r="P100">
            <v>5538.2314149064041</v>
          </cell>
          <cell r="Q100" t="str">
            <v/>
          </cell>
          <cell r="R100">
            <v>101999.95869979201</v>
          </cell>
        </row>
        <row r="101">
          <cell r="A101">
            <v>8</v>
          </cell>
          <cell r="B101" t="str">
            <v>Rozina Rajab Ali</v>
          </cell>
          <cell r="C101" t="str">
            <v>BSCN01025</v>
          </cell>
          <cell r="D101">
            <v>50000</v>
          </cell>
          <cell r="E101">
            <v>447.2</v>
          </cell>
          <cell r="F101">
            <v>50447.199999999997</v>
          </cell>
          <cell r="G101">
            <v>0</v>
          </cell>
          <cell r="H101">
            <v>0</v>
          </cell>
          <cell r="I101">
            <v>50447.199999999997</v>
          </cell>
          <cell r="J101">
            <v>9</v>
          </cell>
          <cell r="K101">
            <v>2522.3599999999997</v>
          </cell>
          <cell r="L101">
            <v>22701.239999999998</v>
          </cell>
          <cell r="M101">
            <v>50447</v>
          </cell>
          <cell r="P101" t="str">
            <v/>
          </cell>
          <cell r="Q101">
            <v>-27745.760000000002</v>
          </cell>
          <cell r="R101">
            <v>0.19999999999708962</v>
          </cell>
        </row>
        <row r="102">
          <cell r="A102">
            <v>9</v>
          </cell>
          <cell r="B102" t="str">
            <v xml:space="preserve"> Shamim Abid Hussain Shah</v>
          </cell>
          <cell r="C102" t="str">
            <v>BSCN01027</v>
          </cell>
          <cell r="D102">
            <v>28000</v>
          </cell>
          <cell r="E102">
            <v>560</v>
          </cell>
          <cell r="F102">
            <v>28560</v>
          </cell>
          <cell r="G102">
            <v>0</v>
          </cell>
          <cell r="H102">
            <v>0</v>
          </cell>
          <cell r="I102">
            <v>28560</v>
          </cell>
          <cell r="J102">
            <v>9</v>
          </cell>
          <cell r="K102">
            <v>1428</v>
          </cell>
          <cell r="L102">
            <v>12852</v>
          </cell>
          <cell r="M102">
            <v>28560</v>
          </cell>
          <cell r="P102" t="str">
            <v/>
          </cell>
          <cell r="Q102">
            <v>-15708</v>
          </cell>
          <cell r="R102">
            <v>0</v>
          </cell>
        </row>
        <row r="103">
          <cell r="A103">
            <v>10</v>
          </cell>
          <cell r="B103" t="str">
            <v>Rozmin Subzali</v>
          </cell>
          <cell r="C103" t="str">
            <v>BSCN01030</v>
          </cell>
          <cell r="D103">
            <v>74600</v>
          </cell>
          <cell r="E103">
            <v>4797.95010232</v>
          </cell>
          <cell r="F103">
            <v>79397.950102319999</v>
          </cell>
          <cell r="G103">
            <v>0</v>
          </cell>
          <cell r="H103">
            <v>0</v>
          </cell>
          <cell r="I103">
            <v>79397.950102319999</v>
          </cell>
          <cell r="J103">
            <v>9</v>
          </cell>
          <cell r="K103">
            <v>3969.897505116</v>
          </cell>
          <cell r="L103">
            <v>35729.077546043998</v>
          </cell>
          <cell r="M103">
            <v>20085</v>
          </cell>
          <cell r="N103">
            <v>23847</v>
          </cell>
          <cell r="P103" t="str">
            <v/>
          </cell>
          <cell r="Q103">
            <v>-8202.9224539560018</v>
          </cell>
          <cell r="R103">
            <v>35465.950102319999</v>
          </cell>
        </row>
        <row r="104">
          <cell r="A104" t="str">
            <v>CLASS OF 2003 - From Dec 31, 2003</v>
          </cell>
          <cell r="D104">
            <v>895963</v>
          </cell>
          <cell r="E104">
            <v>51868.387421951993</v>
          </cell>
          <cell r="F104">
            <v>947831.38742195186</v>
          </cell>
          <cell r="G104">
            <v>0</v>
          </cell>
          <cell r="H104">
            <v>0</v>
          </cell>
          <cell r="I104">
            <v>947831.38742195186</v>
          </cell>
          <cell r="K104">
            <v>47391.569371097605</v>
          </cell>
          <cell r="L104">
            <v>426524.12433987838</v>
          </cell>
          <cell r="M104">
            <v>371677</v>
          </cell>
          <cell r="N104">
            <v>161065</v>
          </cell>
          <cell r="P104">
            <v>76045.194440394407</v>
          </cell>
          <cell r="Q104">
            <v>-182260.07010051602</v>
          </cell>
          <cell r="R104">
            <v>415092.38742195198</v>
          </cell>
          <cell r="S104">
            <v>0</v>
          </cell>
        </row>
        <row r="105">
          <cell r="A105">
            <v>1</v>
          </cell>
          <cell r="B105" t="str">
            <v>Shahroz Shoukat Ali</v>
          </cell>
          <cell r="C105" t="str">
            <v>BSCN02001</v>
          </cell>
          <cell r="D105">
            <v>101000</v>
          </cell>
          <cell r="E105">
            <v>5905.9716040000003</v>
          </cell>
          <cell r="F105">
            <v>106905.97160400001</v>
          </cell>
          <cell r="H105">
            <v>0</v>
          </cell>
          <cell r="I105">
            <v>106905.97160400001</v>
          </cell>
          <cell r="J105">
            <v>1</v>
          </cell>
          <cell r="K105">
            <v>5345.2985802000003</v>
          </cell>
          <cell r="L105">
            <v>5345.2985802000003</v>
          </cell>
          <cell r="M105">
            <v>6000</v>
          </cell>
          <cell r="N105">
            <v>6000</v>
          </cell>
          <cell r="P105" t="str">
            <v/>
          </cell>
          <cell r="Q105">
            <v>-6654.7014197999997</v>
          </cell>
          <cell r="R105">
            <v>94905.971604000006</v>
          </cell>
        </row>
        <row r="106">
          <cell r="A106">
            <v>2</v>
          </cell>
          <cell r="B106" t="str">
            <v>Shirin Ahmed Bassaria</v>
          </cell>
          <cell r="C106" t="str">
            <v>BSCN02003</v>
          </cell>
          <cell r="D106">
            <v>80310</v>
          </cell>
          <cell r="E106">
            <v>4584.0806160000002</v>
          </cell>
          <cell r="F106">
            <v>84894.080616000007</v>
          </cell>
          <cell r="H106">
            <v>0</v>
          </cell>
          <cell r="I106">
            <v>84894.080616000007</v>
          </cell>
          <cell r="J106">
            <v>1</v>
          </cell>
          <cell r="K106">
            <v>4244.7040308000005</v>
          </cell>
          <cell r="L106">
            <v>4244.7040308000005</v>
          </cell>
          <cell r="M106">
            <v>0</v>
          </cell>
          <cell r="P106">
            <v>4244.7040308000005</v>
          </cell>
          <cell r="Q106" t="str">
            <v/>
          </cell>
          <cell r="R106">
            <v>84894.080616000007</v>
          </cell>
        </row>
        <row r="107">
          <cell r="A107">
            <v>3</v>
          </cell>
          <cell r="B107" t="str">
            <v>Parveen Amir Ali Hajiyani</v>
          </cell>
          <cell r="C107" t="str">
            <v>BSCN02006</v>
          </cell>
          <cell r="D107">
            <v>52500</v>
          </cell>
          <cell r="E107">
            <v>2820.5</v>
          </cell>
          <cell r="F107">
            <v>55320.5</v>
          </cell>
          <cell r="H107">
            <v>0</v>
          </cell>
          <cell r="I107">
            <v>55320.5</v>
          </cell>
          <cell r="J107">
            <v>1</v>
          </cell>
          <cell r="K107">
            <v>2766.0250000000001</v>
          </cell>
          <cell r="L107">
            <v>2766.0250000000001</v>
          </cell>
          <cell r="M107">
            <v>2000</v>
          </cell>
          <cell r="P107">
            <v>766.02500000000009</v>
          </cell>
          <cell r="Q107" t="str">
            <v/>
          </cell>
          <cell r="R107">
            <v>53320.5</v>
          </cell>
        </row>
        <row r="108">
          <cell r="A108">
            <v>4</v>
          </cell>
          <cell r="B108" t="str">
            <v>Tania Abdul Rehman Hooda</v>
          </cell>
          <cell r="C108" t="str">
            <v>BSCN02007</v>
          </cell>
          <cell r="D108">
            <v>92510</v>
          </cell>
          <cell r="E108">
            <v>5700.6492040000003</v>
          </cell>
          <cell r="F108">
            <v>98210.649204000001</v>
          </cell>
          <cell r="H108">
            <v>0</v>
          </cell>
          <cell r="I108">
            <v>98210.649204000001</v>
          </cell>
          <cell r="J108">
            <v>1</v>
          </cell>
          <cell r="K108">
            <v>4910.5324602000001</v>
          </cell>
          <cell r="L108">
            <v>4910.5324602000001</v>
          </cell>
          <cell r="M108">
            <v>0</v>
          </cell>
          <cell r="P108">
            <v>4910.5324602000001</v>
          </cell>
          <cell r="Q108" t="str">
            <v/>
          </cell>
          <cell r="R108">
            <v>98210.649204000001</v>
          </cell>
        </row>
        <row r="109">
          <cell r="A109">
            <v>5</v>
          </cell>
          <cell r="B109" t="str">
            <v>Ambreen Abdul Aziz Jiwani</v>
          </cell>
          <cell r="C109" t="str">
            <v>BSCN02009</v>
          </cell>
          <cell r="D109">
            <v>103025</v>
          </cell>
          <cell r="E109">
            <v>2402.7496000000001</v>
          </cell>
          <cell r="F109">
            <v>105427.7496</v>
          </cell>
          <cell r="H109">
            <v>0</v>
          </cell>
          <cell r="I109">
            <v>105427.7496</v>
          </cell>
          <cell r="J109">
            <v>1</v>
          </cell>
          <cell r="K109">
            <v>5271.3874799999994</v>
          </cell>
          <cell r="L109">
            <v>5271.3874799999994</v>
          </cell>
          <cell r="M109">
            <v>56250</v>
          </cell>
          <cell r="N109">
            <v>49178</v>
          </cell>
          <cell r="P109" t="str">
            <v/>
          </cell>
          <cell r="Q109">
            <v>-100156.61252</v>
          </cell>
          <cell r="R109">
            <v>-0.25040000000444707</v>
          </cell>
        </row>
        <row r="110">
          <cell r="A110">
            <v>6</v>
          </cell>
          <cell r="B110" t="str">
            <v>Munira Faiz Muhammad Jumani</v>
          </cell>
          <cell r="C110" t="str">
            <v>BSCN02011</v>
          </cell>
          <cell r="D110">
            <v>25500</v>
          </cell>
          <cell r="E110">
            <v>2102.0200800000002</v>
          </cell>
          <cell r="F110">
            <v>27602.020080000002</v>
          </cell>
          <cell r="H110">
            <v>0</v>
          </cell>
          <cell r="I110">
            <v>27602.020080000002</v>
          </cell>
          <cell r="J110">
            <v>1</v>
          </cell>
          <cell r="K110">
            <v>1380.1010040000001</v>
          </cell>
          <cell r="L110">
            <v>1380.1010040000001</v>
          </cell>
          <cell r="M110">
            <v>0</v>
          </cell>
          <cell r="P110">
            <v>1380.1010040000001</v>
          </cell>
          <cell r="Q110" t="str">
            <v/>
          </cell>
          <cell r="R110">
            <v>27602.020080000002</v>
          </cell>
        </row>
        <row r="111">
          <cell r="A111">
            <v>7</v>
          </cell>
          <cell r="B111" t="str">
            <v>Karima Dostmohammad Badruddin Karim</v>
          </cell>
          <cell r="C111" t="str">
            <v>BSCN02012</v>
          </cell>
          <cell r="D111">
            <v>91550</v>
          </cell>
          <cell r="E111">
            <v>4855.492776</v>
          </cell>
          <cell r="F111">
            <v>96405.492775999999</v>
          </cell>
          <cell r="H111">
            <v>0</v>
          </cell>
          <cell r="I111">
            <v>96405.492775999999</v>
          </cell>
          <cell r="J111">
            <v>1</v>
          </cell>
          <cell r="K111">
            <v>4820.2746387999996</v>
          </cell>
          <cell r="L111">
            <v>4820.2746387999996</v>
          </cell>
          <cell r="M111">
            <v>7880</v>
          </cell>
          <cell r="P111" t="str">
            <v/>
          </cell>
          <cell r="Q111">
            <v>-3059.7253612000004</v>
          </cell>
          <cell r="R111">
            <v>88525.492775999999</v>
          </cell>
        </row>
        <row r="112">
          <cell r="A112">
            <v>8</v>
          </cell>
          <cell r="B112" t="str">
            <v>Saima Sadruddin Khaddiwala</v>
          </cell>
          <cell r="C112" t="str">
            <v>BSCN02013</v>
          </cell>
          <cell r="D112">
            <v>53350</v>
          </cell>
          <cell r="E112">
            <v>906.6</v>
          </cell>
          <cell r="F112">
            <v>54256.6</v>
          </cell>
          <cell r="H112">
            <v>0</v>
          </cell>
          <cell r="I112">
            <v>54256.6</v>
          </cell>
          <cell r="J112">
            <v>1</v>
          </cell>
          <cell r="K112">
            <v>2712.83</v>
          </cell>
          <cell r="L112">
            <v>2712.83</v>
          </cell>
          <cell r="M112">
            <v>26737</v>
          </cell>
          <cell r="N112">
            <v>27520</v>
          </cell>
          <cell r="P112" t="str">
            <v/>
          </cell>
          <cell r="Q112">
            <v>-51544.17</v>
          </cell>
          <cell r="R112">
            <v>-0.40000000000145519</v>
          </cell>
        </row>
        <row r="113">
          <cell r="A113">
            <v>9</v>
          </cell>
          <cell r="B113" t="str">
            <v>Zabunissa Badruddin Makani</v>
          </cell>
          <cell r="C113" t="str">
            <v>BSCN02019</v>
          </cell>
          <cell r="D113">
            <v>108000</v>
          </cell>
          <cell r="E113">
            <v>6909.4217919999992</v>
          </cell>
          <cell r="F113">
            <v>114909.42179199999</v>
          </cell>
          <cell r="H113">
            <v>0</v>
          </cell>
          <cell r="I113">
            <v>114909.42179199999</v>
          </cell>
          <cell r="J113">
            <v>1</v>
          </cell>
          <cell r="K113">
            <v>5745.4710895999997</v>
          </cell>
          <cell r="L113">
            <v>5745.4710895999997</v>
          </cell>
          <cell r="M113">
            <v>3892</v>
          </cell>
          <cell r="P113">
            <v>1853.4710895999997</v>
          </cell>
          <cell r="Q113" t="str">
            <v/>
          </cell>
          <cell r="R113">
            <v>111017.42179199999</v>
          </cell>
        </row>
        <row r="114">
          <cell r="A114">
            <v>10</v>
          </cell>
          <cell r="B114" t="str">
            <v>Saima Abdul Aziz Sachwani</v>
          </cell>
          <cell r="C114" t="str">
            <v>BSCN02025</v>
          </cell>
          <cell r="D114">
            <v>111060</v>
          </cell>
          <cell r="E114">
            <v>5805.6482159999996</v>
          </cell>
          <cell r="F114">
            <v>116865.648216</v>
          </cell>
          <cell r="H114">
            <v>0</v>
          </cell>
          <cell r="I114">
            <v>116865.648216</v>
          </cell>
          <cell r="J114">
            <v>1</v>
          </cell>
          <cell r="K114">
            <v>5843.2824108000004</v>
          </cell>
          <cell r="L114">
            <v>5843.2824108000004</v>
          </cell>
          <cell r="M114">
            <v>14265</v>
          </cell>
          <cell r="P114" t="str">
            <v/>
          </cell>
          <cell r="Q114">
            <v>-8421.7175891999996</v>
          </cell>
          <cell r="R114">
            <v>102600.648216</v>
          </cell>
        </row>
        <row r="115">
          <cell r="A115">
            <v>11</v>
          </cell>
          <cell r="B115" t="str">
            <v>Erum Akber Ali Sharif</v>
          </cell>
          <cell r="C115" t="str">
            <v>BSCN02027</v>
          </cell>
          <cell r="D115">
            <v>109260</v>
          </cell>
          <cell r="E115">
            <v>5118.4866160000001</v>
          </cell>
          <cell r="F115">
            <v>114378.48661599999</v>
          </cell>
          <cell r="H115">
            <v>0</v>
          </cell>
          <cell r="I115">
            <v>114378.48661599999</v>
          </cell>
          <cell r="J115">
            <v>1</v>
          </cell>
          <cell r="K115">
            <v>5718.9243307999996</v>
          </cell>
          <cell r="L115">
            <v>5718.9243307999996</v>
          </cell>
          <cell r="M115">
            <v>14214</v>
          </cell>
          <cell r="N115">
            <v>33166</v>
          </cell>
          <cell r="P115" t="str">
            <v/>
          </cell>
          <cell r="Q115">
            <v>-41661.0756692</v>
          </cell>
          <cell r="R115">
            <v>66998.486615999995</v>
          </cell>
        </row>
        <row r="116">
          <cell r="A116" t="str">
            <v>CLASS OF 2004 - From Dec 31, 2005</v>
          </cell>
          <cell r="D116">
            <v>928065</v>
          </cell>
          <cell r="E116">
            <v>47111.620504000006</v>
          </cell>
          <cell r="F116">
            <v>975176.62050399987</v>
          </cell>
          <cell r="G116">
            <v>0</v>
          </cell>
          <cell r="H116">
            <v>0</v>
          </cell>
          <cell r="I116">
            <v>975176.62050399987</v>
          </cell>
          <cell r="K116">
            <v>48758.831025200001</v>
          </cell>
          <cell r="L116">
            <v>48758.831025200001</v>
          </cell>
          <cell r="M116">
            <v>131238</v>
          </cell>
          <cell r="N116">
            <v>115864</v>
          </cell>
          <cell r="P116">
            <v>13154.833584600001</v>
          </cell>
          <cell r="Q116">
            <v>-211498.00255939999</v>
          </cell>
          <cell r="R116">
            <v>728074.62050399987</v>
          </cell>
          <cell r="S116">
            <v>0</v>
          </cell>
        </row>
        <row r="117">
          <cell r="A117">
            <v>1</v>
          </cell>
          <cell r="B117" t="str">
            <v>Azmina Shahnool Sikander Ali Khowaja</v>
          </cell>
          <cell r="C117" t="str">
            <v>BSCN02015</v>
          </cell>
          <cell r="D117">
            <v>165725</v>
          </cell>
          <cell r="E117">
            <v>10338.604336</v>
          </cell>
          <cell r="F117">
            <v>176063.60433599999</v>
          </cell>
          <cell r="G117">
            <v>0</v>
          </cell>
          <cell r="I117">
            <v>176063.60433599999</v>
          </cell>
          <cell r="M117">
            <v>0</v>
          </cell>
          <cell r="P117" t="str">
            <v/>
          </cell>
          <cell r="Q117" t="str">
            <v/>
          </cell>
          <cell r="R117">
            <v>176063.60433599999</v>
          </cell>
        </row>
        <row r="118">
          <cell r="A118">
            <v>2</v>
          </cell>
          <cell r="B118" t="str">
            <v>Hashmi Farida Shah</v>
          </cell>
          <cell r="C118" t="str">
            <v>BSCN03007</v>
          </cell>
          <cell r="D118">
            <v>158445</v>
          </cell>
          <cell r="E118">
            <v>6438.4202400000004</v>
          </cell>
          <cell r="F118">
            <v>164883.42024000001</v>
          </cell>
          <cell r="G118">
            <v>0</v>
          </cell>
          <cell r="I118">
            <v>164883.42024000001</v>
          </cell>
          <cell r="M118">
            <v>0</v>
          </cell>
          <cell r="P118" t="str">
            <v/>
          </cell>
          <cell r="Q118" t="str">
            <v/>
          </cell>
          <cell r="R118">
            <v>164883.42024000001</v>
          </cell>
        </row>
        <row r="119">
          <cell r="A119">
            <v>3</v>
          </cell>
          <cell r="B119" t="str">
            <v>Yasmin.A. Hashwani</v>
          </cell>
          <cell r="C119" t="str">
            <v>BSCN03008</v>
          </cell>
          <cell r="D119">
            <v>41563</v>
          </cell>
          <cell r="E119">
            <v>381.26</v>
          </cell>
          <cell r="F119">
            <v>41944.26</v>
          </cell>
          <cell r="G119">
            <v>0</v>
          </cell>
          <cell r="I119">
            <v>41944.26</v>
          </cell>
          <cell r="M119">
            <v>0</v>
          </cell>
          <cell r="N119">
            <v>22500</v>
          </cell>
          <cell r="P119" t="str">
            <v/>
          </cell>
          <cell r="Q119">
            <v>-22500</v>
          </cell>
          <cell r="R119">
            <v>19444.260000000002</v>
          </cell>
        </row>
        <row r="120">
          <cell r="A120">
            <v>4</v>
          </cell>
          <cell r="B120" t="str">
            <v>Nadya Riaz Jindani</v>
          </cell>
          <cell r="C120" t="str">
            <v>BSCN03010</v>
          </cell>
          <cell r="D120">
            <v>40250</v>
          </cell>
          <cell r="E120">
            <v>1340.5</v>
          </cell>
          <cell r="F120">
            <v>41590.5</v>
          </cell>
          <cell r="G120">
            <v>0</v>
          </cell>
          <cell r="I120">
            <v>41590.5</v>
          </cell>
          <cell r="M120">
            <v>0</v>
          </cell>
          <cell r="P120" t="str">
            <v/>
          </cell>
          <cell r="Q120" t="str">
            <v/>
          </cell>
          <cell r="R120">
            <v>41590.5</v>
          </cell>
        </row>
        <row r="121">
          <cell r="A121">
            <v>5</v>
          </cell>
          <cell r="B121" t="str">
            <v xml:space="preserve">Amber Qurban Ali Khowaja </v>
          </cell>
          <cell r="C121" t="str">
            <v>BSCN03015</v>
          </cell>
          <cell r="D121">
            <v>132405</v>
          </cell>
          <cell r="E121">
            <v>2357.1120000000001</v>
          </cell>
          <cell r="F121">
            <v>134762.11199999999</v>
          </cell>
          <cell r="G121">
            <v>0</v>
          </cell>
          <cell r="I121">
            <v>134762.11199999999</v>
          </cell>
          <cell r="M121">
            <v>0</v>
          </cell>
          <cell r="N121">
            <v>134762</v>
          </cell>
          <cell r="P121" t="str">
            <v/>
          </cell>
          <cell r="Q121">
            <v>-134762</v>
          </cell>
          <cell r="R121">
            <v>0.11199999999371357</v>
          </cell>
        </row>
        <row r="122">
          <cell r="A122">
            <v>6</v>
          </cell>
          <cell r="B122" t="str">
            <v xml:space="preserve">Anila Amir Ali Noorani </v>
          </cell>
          <cell r="C122" t="str">
            <v>BSCN03027</v>
          </cell>
          <cell r="D122">
            <v>52500</v>
          </cell>
          <cell r="E122">
            <v>2807.58</v>
          </cell>
          <cell r="F122">
            <v>55307.58</v>
          </cell>
          <cell r="G122">
            <v>0</v>
          </cell>
          <cell r="I122">
            <v>55307.58</v>
          </cell>
          <cell r="M122">
            <v>0</v>
          </cell>
          <cell r="N122">
            <v>4686</v>
          </cell>
          <cell r="P122" t="str">
            <v/>
          </cell>
          <cell r="Q122">
            <v>-4686</v>
          </cell>
          <cell r="R122">
            <v>50621.58</v>
          </cell>
        </row>
        <row r="123">
          <cell r="A123">
            <v>7</v>
          </cell>
          <cell r="B123" t="str">
            <v xml:space="preserve">Khairunnisa Nadeem </v>
          </cell>
          <cell r="C123" t="str">
            <v>BSCN03031</v>
          </cell>
          <cell r="D123">
            <v>107625</v>
          </cell>
          <cell r="E123">
            <v>4029.3</v>
          </cell>
          <cell r="F123">
            <v>111654.3</v>
          </cell>
          <cell r="G123">
            <v>0</v>
          </cell>
          <cell r="I123">
            <v>111654.3</v>
          </cell>
          <cell r="M123">
            <v>0</v>
          </cell>
          <cell r="P123" t="str">
            <v/>
          </cell>
          <cell r="Q123" t="str">
            <v/>
          </cell>
          <cell r="R123">
            <v>111654.3</v>
          </cell>
        </row>
        <row r="124">
          <cell r="A124">
            <v>8</v>
          </cell>
          <cell r="B124" t="str">
            <v>Mumtaz Jannat Ali</v>
          </cell>
          <cell r="C124" t="str">
            <v>BSCN03033</v>
          </cell>
          <cell r="D124">
            <v>17010</v>
          </cell>
          <cell r="E124">
            <v>687.20399999999995</v>
          </cell>
          <cell r="F124">
            <v>17697.204000000002</v>
          </cell>
          <cell r="G124">
            <v>0</v>
          </cell>
          <cell r="I124">
            <v>17697.204000000002</v>
          </cell>
          <cell r="M124">
            <v>0</v>
          </cell>
          <cell r="P124" t="str">
            <v/>
          </cell>
          <cell r="Q124" t="str">
            <v/>
          </cell>
          <cell r="R124">
            <v>17697.204000000002</v>
          </cell>
        </row>
        <row r="125">
          <cell r="A125">
            <v>9</v>
          </cell>
          <cell r="B125" t="str">
            <v xml:space="preserve">Mehtab Sikander Khan </v>
          </cell>
          <cell r="C125" t="str">
            <v>BSCN03036</v>
          </cell>
          <cell r="D125">
            <v>80500</v>
          </cell>
          <cell r="E125">
            <v>3071.15</v>
          </cell>
          <cell r="F125">
            <v>83571.149999999994</v>
          </cell>
          <cell r="G125">
            <v>0</v>
          </cell>
          <cell r="I125">
            <v>83571.149999999994</v>
          </cell>
          <cell r="M125">
            <v>0</v>
          </cell>
          <cell r="P125" t="str">
            <v/>
          </cell>
          <cell r="Q125" t="str">
            <v/>
          </cell>
          <cell r="R125">
            <v>83571.149999999994</v>
          </cell>
        </row>
        <row r="126">
          <cell r="A126">
            <v>10</v>
          </cell>
          <cell r="B126" t="str">
            <v>Zehra Habib Tharwani</v>
          </cell>
          <cell r="C126" t="str">
            <v>BSCN03039</v>
          </cell>
          <cell r="D126">
            <v>52500</v>
          </cell>
          <cell r="E126">
            <v>2511.15</v>
          </cell>
          <cell r="F126">
            <v>55011.15</v>
          </cell>
          <cell r="G126">
            <v>0</v>
          </cell>
          <cell r="I126">
            <v>55011.15</v>
          </cell>
          <cell r="M126">
            <v>0</v>
          </cell>
          <cell r="P126" t="str">
            <v/>
          </cell>
          <cell r="Q126" t="str">
            <v/>
          </cell>
          <cell r="R126">
            <v>55011.15</v>
          </cell>
        </row>
        <row r="127">
          <cell r="A127" t="str">
            <v>CLASS OF 2005 - From Dec 31, 2006</v>
          </cell>
          <cell r="D127">
            <v>848523</v>
          </cell>
          <cell r="E127">
            <v>33962.280576000005</v>
          </cell>
          <cell r="F127">
            <v>882485.28057600011</v>
          </cell>
          <cell r="G127">
            <v>0</v>
          </cell>
          <cell r="H127">
            <v>0</v>
          </cell>
          <cell r="I127">
            <v>882485.28057600011</v>
          </cell>
          <cell r="J127">
            <v>0</v>
          </cell>
          <cell r="K127">
            <v>0</v>
          </cell>
          <cell r="L127">
            <v>0</v>
          </cell>
          <cell r="M127">
            <v>0</v>
          </cell>
          <cell r="N127">
            <v>161948</v>
          </cell>
          <cell r="O127">
            <v>0</v>
          </cell>
          <cell r="P127">
            <v>0</v>
          </cell>
          <cell r="Q127">
            <v>-161948</v>
          </cell>
          <cell r="R127">
            <v>720537.28057600011</v>
          </cell>
        </row>
        <row r="128">
          <cell r="A128">
            <v>1</v>
          </cell>
          <cell r="B128" t="str">
            <v>Umme -e-Kulsum</v>
          </cell>
          <cell r="C128" t="str">
            <v>BSCN04003</v>
          </cell>
          <cell r="D128">
            <v>72225</v>
          </cell>
          <cell r="E128">
            <v>2321.3000000000002</v>
          </cell>
          <cell r="F128">
            <v>74546.3</v>
          </cell>
          <cell r="G128">
            <v>43840</v>
          </cell>
          <cell r="I128">
            <v>118386.3</v>
          </cell>
          <cell r="P128" t="str">
            <v/>
          </cell>
          <cell r="R128">
            <v>118386.3</v>
          </cell>
          <cell r="S128" t="str">
            <v/>
          </cell>
        </row>
        <row r="129">
          <cell r="A129">
            <v>2</v>
          </cell>
          <cell r="B129" t="str">
            <v>FatimaGohar Ayoub</v>
          </cell>
          <cell r="C129" t="str">
            <v>BSCN04006</v>
          </cell>
          <cell r="D129">
            <v>55125</v>
          </cell>
          <cell r="E129">
            <v>1929.5</v>
          </cell>
          <cell r="F129">
            <v>57054.5</v>
          </cell>
          <cell r="G129">
            <v>41350</v>
          </cell>
          <cell r="I129">
            <v>98404.5</v>
          </cell>
          <cell r="P129" t="str">
            <v/>
          </cell>
          <cell r="R129">
            <v>98404.5</v>
          </cell>
        </row>
        <row r="130">
          <cell r="A130">
            <v>3</v>
          </cell>
          <cell r="B130" t="str">
            <v xml:space="preserve">Shahina Ayub </v>
          </cell>
          <cell r="C130" t="str">
            <v>BSCN04007</v>
          </cell>
          <cell r="D130">
            <v>72225</v>
          </cell>
          <cell r="E130">
            <v>2321.3000000000002</v>
          </cell>
          <cell r="F130">
            <v>74546.3</v>
          </cell>
          <cell r="G130">
            <v>43840</v>
          </cell>
          <cell r="I130">
            <v>118386.3</v>
          </cell>
          <cell r="P130" t="str">
            <v/>
          </cell>
          <cell r="R130">
            <v>118386.3</v>
          </cell>
        </row>
        <row r="131">
          <cell r="A131">
            <v>4</v>
          </cell>
          <cell r="B131" t="str">
            <v>Shahida begum Nazar</v>
          </cell>
          <cell r="C131" t="str">
            <v>BSCN04025</v>
          </cell>
          <cell r="D131">
            <v>81165</v>
          </cell>
          <cell r="E131">
            <v>2500.1</v>
          </cell>
          <cell r="F131">
            <v>83665.100000000006</v>
          </cell>
          <cell r="G131">
            <v>43840</v>
          </cell>
          <cell r="I131">
            <v>127505.1</v>
          </cell>
          <cell r="P131" t="str">
            <v/>
          </cell>
          <cell r="R131">
            <v>127505.1</v>
          </cell>
        </row>
        <row r="132">
          <cell r="A132">
            <v>5</v>
          </cell>
          <cell r="B132" t="str">
            <v>Sobia Parveen Abdul Rashid</v>
          </cell>
          <cell r="C132" t="str">
            <v>BSCN04028</v>
          </cell>
          <cell r="D132">
            <v>81165</v>
          </cell>
          <cell r="E132">
            <v>2500.1</v>
          </cell>
          <cell r="F132">
            <v>83665.100000000006</v>
          </cell>
          <cell r="G132">
            <v>43840</v>
          </cell>
          <cell r="I132">
            <v>127505.1</v>
          </cell>
          <cell r="P132" t="str">
            <v/>
          </cell>
          <cell r="R132">
            <v>127505.1</v>
          </cell>
        </row>
        <row r="133">
          <cell r="A133">
            <v>6</v>
          </cell>
          <cell r="B133" t="str">
            <v>Zeenat Amrali Keswani</v>
          </cell>
          <cell r="C133" t="str">
            <v>BSCN03013</v>
          </cell>
          <cell r="D133">
            <v>44310</v>
          </cell>
          <cell r="E133">
            <v>1790.124</v>
          </cell>
          <cell r="F133">
            <v>46100.124000000003</v>
          </cell>
          <cell r="G133">
            <v>0</v>
          </cell>
          <cell r="I133">
            <v>46100.124000000003</v>
          </cell>
          <cell r="P133" t="str">
            <v/>
          </cell>
          <cell r="R133">
            <v>46100.124000000003</v>
          </cell>
        </row>
        <row r="134">
          <cell r="A134">
            <v>7</v>
          </cell>
          <cell r="B134" t="str">
            <v>Navroz Bibi Hazir</v>
          </cell>
          <cell r="C134" t="str">
            <v>BSCN04030</v>
          </cell>
          <cell r="D134">
            <v>81165</v>
          </cell>
          <cell r="E134">
            <v>2500.1</v>
          </cell>
          <cell r="F134">
            <v>83665.100000000006</v>
          </cell>
          <cell r="G134">
            <v>43840</v>
          </cell>
          <cell r="I134">
            <v>127505.1</v>
          </cell>
          <cell r="P134" t="str">
            <v/>
          </cell>
          <cell r="R134">
            <v>127505.1</v>
          </cell>
        </row>
        <row r="135">
          <cell r="A135">
            <v>8</v>
          </cell>
          <cell r="B135" t="str">
            <v>Anita Ashiq Ali</v>
          </cell>
          <cell r="C135" t="str">
            <v>BSCN04032</v>
          </cell>
          <cell r="D135">
            <v>41300</v>
          </cell>
          <cell r="E135">
            <v>826</v>
          </cell>
          <cell r="F135">
            <v>42126</v>
          </cell>
          <cell r="G135">
            <v>0</v>
          </cell>
          <cell r="I135">
            <v>42126</v>
          </cell>
          <cell r="P135" t="str">
            <v/>
          </cell>
          <cell r="R135">
            <v>42126</v>
          </cell>
        </row>
        <row r="136">
          <cell r="A136" t="str">
            <v>CLASS OF 2006 - From Dec 31, 2007</v>
          </cell>
          <cell r="D136">
            <v>528680</v>
          </cell>
          <cell r="E136">
            <v>16688.524000000001</v>
          </cell>
          <cell r="F136">
            <v>545368.52399999998</v>
          </cell>
          <cell r="G136">
            <v>260550</v>
          </cell>
          <cell r="H136">
            <v>0</v>
          </cell>
          <cell r="I136">
            <v>805918.52399999986</v>
          </cell>
          <cell r="K136">
            <v>0</v>
          </cell>
          <cell r="L136">
            <v>0</v>
          </cell>
          <cell r="M136">
            <v>0</v>
          </cell>
          <cell r="N136">
            <v>0</v>
          </cell>
          <cell r="O136">
            <v>0</v>
          </cell>
          <cell r="P136">
            <v>0</v>
          </cell>
          <cell r="Q136">
            <v>0</v>
          </cell>
          <cell r="R136">
            <v>805918.52399999986</v>
          </cell>
        </row>
        <row r="137">
          <cell r="A137">
            <v>110</v>
          </cell>
          <cell r="B137" t="str">
            <v>TOTAL</v>
          </cell>
          <cell r="D137">
            <v>6638586.1699999999</v>
          </cell>
          <cell r="E137">
            <v>546965.91752459446</v>
          </cell>
          <cell r="F137">
            <v>7185552.0875245957</v>
          </cell>
          <cell r="G137">
            <v>260550</v>
          </cell>
          <cell r="H137">
            <v>0</v>
          </cell>
          <cell r="I137">
            <v>7446102.0875245957</v>
          </cell>
          <cell r="K137">
            <v>287884.91414742963</v>
          </cell>
          <cell r="L137">
            <v>3970779.8352050656</v>
          </cell>
          <cell r="M137">
            <v>2999730.2</v>
          </cell>
          <cell r="N137">
            <v>701539</v>
          </cell>
          <cell r="O137">
            <v>-1.5</v>
          </cell>
          <cell r="P137">
            <v>1021968.8609400042</v>
          </cell>
          <cell r="Q137">
            <v>-752458.38641331648</v>
          </cell>
          <cell r="R137">
            <v>3744833.9765203926</v>
          </cell>
          <cell r="S137">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ow r="1">
          <cell r="A1" t="str">
            <v>CUSTOMERS NAME</v>
          </cell>
        </row>
      </sheetData>
      <sheetData sheetId="173" refreshError="1"/>
      <sheetData sheetId="174">
        <row r="1">
          <cell r="B1" t="str">
            <v>?</v>
          </cell>
        </row>
      </sheetData>
      <sheetData sheetId="175" refreshError="1"/>
      <sheetData sheetId="176" refreshError="1"/>
      <sheetData sheetId="177" refreshError="1"/>
      <sheetData sheetId="178">
        <row r="1">
          <cell r="B1" t="str">
            <v>?</v>
          </cell>
        </row>
      </sheetData>
      <sheetData sheetId="179">
        <row r="1">
          <cell r="B1" t="str">
            <v>?</v>
          </cell>
        </row>
      </sheetData>
      <sheetData sheetId="180"/>
      <sheetData sheetId="181">
        <row r="1">
          <cell r="A1" t="str">
            <v>CUSTOMERS NAME</v>
          </cell>
        </row>
      </sheetData>
      <sheetData sheetId="182">
        <row r="1">
          <cell r="B1" t="str">
            <v>?</v>
          </cell>
        </row>
      </sheetData>
      <sheetData sheetId="183">
        <row r="1">
          <cell r="A1" t="str">
            <v>CUSTOMERS NAME</v>
          </cell>
        </row>
      </sheetData>
      <sheetData sheetId="184">
        <row r="1">
          <cell r="A1" t="str">
            <v>CUSTOMERS NAME</v>
          </cell>
        </row>
      </sheetData>
      <sheetData sheetId="185">
        <row r="7">
          <cell r="A7" t="str">
            <v>DEWAN</v>
          </cell>
        </row>
      </sheetData>
      <sheetData sheetId="186">
        <row r="1">
          <cell r="A1" t="str">
            <v>A F Ferguson &amp; Co.</v>
          </cell>
        </row>
      </sheetData>
      <sheetData sheetId="187">
        <row r="1">
          <cell r="B1" t="str">
            <v>?</v>
          </cell>
        </row>
      </sheetData>
      <sheetData sheetId="188">
        <row r="7">
          <cell r="A7" t="str">
            <v>DEWAN</v>
          </cell>
        </row>
      </sheetData>
      <sheetData sheetId="189">
        <row r="1">
          <cell r="B1" t="str">
            <v>?</v>
          </cell>
        </row>
      </sheetData>
      <sheetData sheetId="190">
        <row r="3">
          <cell r="C3" t="str">
            <v>Currency?</v>
          </cell>
        </row>
      </sheetData>
      <sheetData sheetId="191">
        <row r="1">
          <cell r="A1" t="str">
            <v>A F Ferguson &amp; Co.</v>
          </cell>
        </row>
      </sheetData>
      <sheetData sheetId="192">
        <row r="1">
          <cell r="B1" t="str">
            <v>?</v>
          </cell>
        </row>
      </sheetData>
      <sheetData sheetId="193">
        <row r="1">
          <cell r="A1" t="str">
            <v>A F Ferguson &amp; Co.</v>
          </cell>
        </row>
      </sheetData>
      <sheetData sheetId="194">
        <row r="1">
          <cell r="A1" t="str">
            <v>CUSTOMERS NAME</v>
          </cell>
        </row>
      </sheetData>
      <sheetData sheetId="195">
        <row r="1">
          <cell r="A1" t="str">
            <v>CUSTOMERS NAME</v>
          </cell>
        </row>
      </sheetData>
      <sheetData sheetId="196">
        <row r="1">
          <cell r="A1" t="str">
            <v>CUSTOMERS NAME</v>
          </cell>
        </row>
      </sheetData>
      <sheetData sheetId="197">
        <row r="1">
          <cell r="B1" t="str">
            <v>?</v>
          </cell>
        </row>
      </sheetData>
      <sheetData sheetId="198">
        <row r="1">
          <cell r="A1" t="str">
            <v>CUSTOMERS NAME</v>
          </cell>
        </row>
      </sheetData>
      <sheetData sheetId="199" refreshError="1"/>
      <sheetData sheetId="200">
        <row r="1">
          <cell r="A1" t="str">
            <v>CUSTOMERS NAME</v>
          </cell>
        </row>
      </sheetData>
      <sheetData sheetId="201" refreshError="1"/>
      <sheetData sheetId="202" refreshError="1"/>
      <sheetData sheetId="203" refreshError="1"/>
      <sheetData sheetId="204" refreshError="1"/>
      <sheetData sheetId="205">
        <row r="7">
          <cell r="A7" t="str">
            <v>DEWAN</v>
          </cell>
        </row>
      </sheetData>
      <sheetData sheetId="206">
        <row r="1">
          <cell r="A1" t="str">
            <v>A F Ferguson &amp; Co.</v>
          </cell>
        </row>
      </sheetData>
      <sheetData sheetId="207" refreshError="1"/>
      <sheetData sheetId="208" refreshError="1"/>
      <sheetData sheetId="209" refreshError="1"/>
      <sheetData sheetId="210" refreshError="1"/>
      <sheetData sheetId="211"/>
      <sheetData sheetId="212">
        <row r="3">
          <cell r="C3" t="str">
            <v>Currency?</v>
          </cell>
        </row>
      </sheetData>
      <sheetData sheetId="213"/>
      <sheetData sheetId="214">
        <row r="1">
          <cell r="B1" t="str">
            <v>?</v>
          </cell>
        </row>
      </sheetData>
      <sheetData sheetId="215">
        <row r="3">
          <cell r="C3" t="str">
            <v>Currency?</v>
          </cell>
        </row>
      </sheetData>
      <sheetData sheetId="216">
        <row r="7">
          <cell r="A7" t="str">
            <v>DEWAN</v>
          </cell>
        </row>
      </sheetData>
      <sheetData sheetId="217"/>
      <sheetData sheetId="218"/>
      <sheetData sheetId="219"/>
      <sheetData sheetId="220"/>
      <sheetData sheetId="221"/>
      <sheetData sheetId="222">
        <row r="3">
          <cell r="C3" t="str">
            <v>Currency?</v>
          </cell>
        </row>
      </sheetData>
      <sheetData sheetId="223"/>
      <sheetData sheetId="224">
        <row r="6336">
          <cell r="D6336">
            <v>583</v>
          </cell>
        </row>
      </sheetData>
      <sheetData sheetId="225">
        <row r="7">
          <cell r="A7" t="str">
            <v>DEWAN</v>
          </cell>
        </row>
      </sheetData>
      <sheetData sheetId="226">
        <row r="1">
          <cell r="A1" t="str">
            <v>CUSTOMERS NAME</v>
          </cell>
        </row>
      </sheetData>
      <sheetData sheetId="227">
        <row r="7">
          <cell r="A7" t="str">
            <v>DEWAN</v>
          </cell>
        </row>
      </sheetData>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row r="1">
          <cell r="B1" t="str">
            <v>?</v>
          </cell>
        </row>
      </sheetData>
      <sheetData sheetId="242">
        <row r="1">
          <cell r="A1" t="str">
            <v>CUSTOMERS NAME</v>
          </cell>
        </row>
      </sheetData>
      <sheetData sheetId="243">
        <row r="1">
          <cell r="A1" t="str">
            <v>CUSTOMERS NAME</v>
          </cell>
        </row>
      </sheetData>
      <sheetData sheetId="244">
        <row r="2">
          <cell r="CI2" t="str">
            <v>03/4現在</v>
          </cell>
        </row>
      </sheetData>
      <sheetData sheetId="245">
        <row r="1">
          <cell r="A1" t="str">
            <v>CUSTOMERS NAME</v>
          </cell>
        </row>
      </sheetData>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ow r="1">
          <cell r="A1" t="str">
            <v>A F Ferguson &amp; Co.</v>
          </cell>
        </row>
      </sheetData>
      <sheetData sheetId="325"/>
      <sheetData sheetId="326" refreshError="1"/>
      <sheetData sheetId="327">
        <row r="1">
          <cell r="B1" t="str">
            <v>?</v>
          </cell>
        </row>
      </sheetData>
      <sheetData sheetId="328" refreshError="1"/>
      <sheetData sheetId="329" refreshError="1"/>
      <sheetData sheetId="330"/>
      <sheetData sheetId="331" refreshError="1"/>
      <sheetData sheetId="332"/>
      <sheetData sheetId="333">
        <row r="7">
          <cell r="A7" t="str">
            <v>DEWAN</v>
          </cell>
        </row>
      </sheetData>
      <sheetData sheetId="334" refreshError="1"/>
      <sheetData sheetId="335" refreshError="1"/>
      <sheetData sheetId="336" refreshError="1"/>
      <sheetData sheetId="337" refreshError="1"/>
      <sheetData sheetId="338" refreshError="1"/>
      <sheetData sheetId="339" refreshError="1"/>
      <sheetData sheetId="340">
        <row r="1">
          <cell r="B1" t="str">
            <v>?</v>
          </cell>
        </row>
      </sheetData>
      <sheetData sheetId="341"/>
      <sheetData sheetId="342">
        <row r="1">
          <cell r="B1" t="str">
            <v>?</v>
          </cell>
        </row>
      </sheetData>
      <sheetData sheetId="343"/>
      <sheetData sheetId="344">
        <row r="3">
          <cell r="C3" t="str">
            <v>Currency?</v>
          </cell>
        </row>
      </sheetData>
      <sheetData sheetId="345" refreshError="1"/>
      <sheetData sheetId="346" refreshError="1"/>
      <sheetData sheetId="347" refreshError="1"/>
      <sheetData sheetId="348">
        <row r="2">
          <cell r="CI2" t="str">
            <v>03/4現在</v>
          </cell>
        </row>
      </sheetData>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ow r="1">
          <cell r="B1" t="str">
            <v>?</v>
          </cell>
        </row>
      </sheetData>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ow r="1">
          <cell r="A1" t="str">
            <v>CUSTOMERS NAME</v>
          </cell>
        </row>
      </sheetData>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ow r="1">
          <cell r="B1" t="str">
            <v>?</v>
          </cell>
        </row>
      </sheetData>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ow r="48">
          <cell r="H48">
            <v>2</v>
          </cell>
        </row>
      </sheetData>
      <sheetData sheetId="669"/>
      <sheetData sheetId="670" refreshError="1"/>
      <sheetData sheetId="671" refreshError="1"/>
      <sheetData sheetId="672" refreshError="1"/>
      <sheetData sheetId="673" refreshError="1"/>
      <sheetData sheetId="674"/>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sheetData sheetId="763"/>
      <sheetData sheetId="764">
        <row r="5">
          <cell r="D5" t="str">
            <v>Pak Shaheen Group</v>
          </cell>
        </row>
      </sheetData>
      <sheetData sheetId="765">
        <row r="1">
          <cell r="B1" t="str">
            <v>The Aga Khan Hospital and Medical College Foundation</v>
          </cell>
        </row>
      </sheetData>
      <sheetData sheetId="766">
        <row r="4">
          <cell r="D4">
            <v>17640000</v>
          </cell>
        </row>
      </sheetData>
      <sheetData sheetId="767"/>
      <sheetData sheetId="768"/>
      <sheetData sheetId="769"/>
      <sheetData sheetId="770"/>
      <sheetData sheetId="771"/>
      <sheetData sheetId="772"/>
      <sheetData sheetId="773">
        <row r="6336">
          <cell r="D6336">
            <v>583</v>
          </cell>
        </row>
      </sheetData>
      <sheetData sheetId="774"/>
      <sheetData sheetId="775"/>
      <sheetData sheetId="776"/>
      <sheetData sheetId="777"/>
      <sheetData sheetId="778">
        <row r="1">
          <cell r="A1" t="str">
            <v>Order_#</v>
          </cell>
        </row>
      </sheetData>
      <sheetData sheetId="779"/>
      <sheetData sheetId="780">
        <row r="1">
          <cell r="B1" t="str">
            <v>?</v>
          </cell>
        </row>
      </sheetData>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sheetData sheetId="886"/>
      <sheetData sheetId="887"/>
      <sheetData sheetId="888"/>
      <sheetData sheetId="889">
        <row r="3">
          <cell r="C3" t="str">
            <v>Currency?</v>
          </cell>
        </row>
      </sheetData>
      <sheetData sheetId="890"/>
      <sheetData sheetId="891" refreshError="1"/>
      <sheetData sheetId="892"/>
      <sheetData sheetId="893"/>
      <sheetData sheetId="894"/>
      <sheetData sheetId="895"/>
      <sheetData sheetId="896"/>
      <sheetData sheetId="897">
        <row r="1">
          <cell r="A1" t="str">
            <v>Order_#</v>
          </cell>
        </row>
      </sheetData>
      <sheetData sheetId="898">
        <row r="1">
          <cell r="A1" t="str">
            <v>A F Ferguson &amp; Co.</v>
          </cell>
        </row>
      </sheetData>
      <sheetData sheetId="899"/>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ow r="1">
          <cell r="A1" t="str">
            <v>A F Ferguson &amp; Co.</v>
          </cell>
        </row>
      </sheetData>
      <sheetData sheetId="1065" refreshError="1"/>
      <sheetData sheetId="1066" refreshError="1"/>
      <sheetData sheetId="1067" refreshError="1"/>
      <sheetData sheetId="1068" refreshError="1"/>
      <sheetData sheetId="1069" refreshError="1"/>
      <sheetData sheetId="1070">
        <row r="1">
          <cell r="A1" t="str">
            <v>A F Ferguson &amp; Co.</v>
          </cell>
        </row>
      </sheetData>
      <sheetData sheetId="1071">
        <row r="3">
          <cell r="C3" t="str">
            <v>Currency?</v>
          </cell>
        </row>
      </sheetData>
      <sheetData sheetId="1072"/>
      <sheetData sheetId="1073">
        <row r="7">
          <cell r="A7" t="str">
            <v>DEWAN</v>
          </cell>
        </row>
      </sheetData>
      <sheetData sheetId="1074"/>
      <sheetData sheetId="1075">
        <row r="7">
          <cell r="A7" t="str">
            <v>DEWAN</v>
          </cell>
        </row>
      </sheetData>
      <sheetData sheetId="1076">
        <row r="1">
          <cell r="B1" t="str">
            <v>The Aga Khan Hospital and Medical College Foundation</v>
          </cell>
        </row>
      </sheetData>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ow r="7">
          <cell r="A7" t="str">
            <v>DEWAN</v>
          </cell>
        </row>
      </sheetData>
      <sheetData sheetId="1099" refreshError="1"/>
      <sheetData sheetId="1100" refreshError="1"/>
      <sheetData sheetId="1101">
        <row r="3">
          <cell r="C3" t="str">
            <v>Currency?</v>
          </cell>
        </row>
      </sheetData>
      <sheetData sheetId="1102">
        <row r="1">
          <cell r="A1" t="str">
            <v>A F Ferguson &amp; Co.</v>
          </cell>
        </row>
      </sheetData>
      <sheetData sheetId="1103">
        <row r="1">
          <cell r="A1" t="str">
            <v>A F Ferguson &amp; Co.</v>
          </cell>
        </row>
      </sheetData>
      <sheetData sheetId="1104">
        <row r="1">
          <cell r="A1" t="str">
            <v>A F Ferguson &amp; Co.</v>
          </cell>
        </row>
      </sheetData>
      <sheetData sheetId="1105">
        <row r="1">
          <cell r="B1" t="str">
            <v>?</v>
          </cell>
        </row>
      </sheetData>
      <sheetData sheetId="1106">
        <row r="1">
          <cell r="A1" t="str">
            <v>Order_#</v>
          </cell>
        </row>
      </sheetData>
      <sheetData sheetId="1107">
        <row r="1">
          <cell r="A1" t="str">
            <v>CUSTOMERS NAME</v>
          </cell>
        </row>
      </sheetData>
      <sheetData sheetId="1108">
        <row r="1">
          <cell r="A1" t="str">
            <v>CUSTOMERS NAME</v>
          </cell>
        </row>
      </sheetData>
      <sheetData sheetId="1109"/>
      <sheetData sheetId="1110" refreshError="1"/>
      <sheetData sheetId="1111" refreshError="1"/>
      <sheetData sheetId="1112"/>
      <sheetData sheetId="1113">
        <row r="12">
          <cell r="J12">
            <v>0</v>
          </cell>
        </row>
      </sheetData>
      <sheetData sheetId="1114"/>
      <sheetData sheetId="1115"/>
      <sheetData sheetId="1116"/>
      <sheetData sheetId="1117"/>
      <sheetData sheetId="1118"/>
      <sheetData sheetId="1119"/>
      <sheetData sheetId="1120"/>
      <sheetData sheetId="1121"/>
      <sheetData sheetId="1122">
        <row r="1">
          <cell r="B1" t="str">
            <v>The Aga Khan Hospital and Medical College Foundation</v>
          </cell>
        </row>
      </sheetData>
      <sheetData sheetId="1123">
        <row r="2">
          <cell r="A2" t="str">
            <v>Type of analytic…</v>
          </cell>
        </row>
      </sheetData>
      <sheetData sheetId="1124"/>
      <sheetData sheetId="1125">
        <row r="1">
          <cell r="A1" t="str">
            <v>Lakson Tobacco Company Limited</v>
          </cell>
        </row>
      </sheetData>
      <sheetData sheetId="1126">
        <row r="1">
          <cell r="B1" t="str">
            <v>?</v>
          </cell>
        </row>
      </sheetData>
      <sheetData sheetId="1127">
        <row r="3">
          <cell r="C3" t="str">
            <v>US$</v>
          </cell>
        </row>
      </sheetData>
      <sheetData sheetId="1128">
        <row r="4">
          <cell r="D4">
            <v>17640000</v>
          </cell>
        </row>
      </sheetData>
      <sheetData sheetId="1129">
        <row r="1">
          <cell r="B1" t="str">
            <v>?</v>
          </cell>
        </row>
      </sheetData>
      <sheetData sheetId="1130">
        <row r="1">
          <cell r="B1" t="str">
            <v>?</v>
          </cell>
        </row>
      </sheetData>
      <sheetData sheetId="1131">
        <row r="48">
          <cell r="H48">
            <v>2</v>
          </cell>
        </row>
      </sheetData>
      <sheetData sheetId="1132"/>
      <sheetData sheetId="1133"/>
      <sheetData sheetId="1134">
        <row r="3">
          <cell r="C3" t="str">
            <v>US$</v>
          </cell>
        </row>
      </sheetData>
      <sheetData sheetId="1135"/>
      <sheetData sheetId="1136">
        <row r="7">
          <cell r="A7" t="str">
            <v>DEWAN</v>
          </cell>
        </row>
      </sheetData>
      <sheetData sheetId="1137"/>
      <sheetData sheetId="1138"/>
      <sheetData sheetId="1139"/>
      <sheetData sheetId="1140">
        <row r="1">
          <cell r="B1" t="str">
            <v>The Aga Khan Hospital and Medical College Foundation</v>
          </cell>
        </row>
      </sheetData>
      <sheetData sheetId="1141">
        <row r="2">
          <cell r="A2" t="str">
            <v>Type of analytic…</v>
          </cell>
        </row>
      </sheetData>
      <sheetData sheetId="1142"/>
      <sheetData sheetId="1143"/>
      <sheetData sheetId="1144">
        <row r="1">
          <cell r="B1" t="str">
            <v>The Aga Khan Hospital and Medical College Foundation</v>
          </cell>
        </row>
      </sheetData>
      <sheetData sheetId="1145">
        <row r="2">
          <cell r="A2" t="str">
            <v>Type of analytic…</v>
          </cell>
        </row>
      </sheetData>
      <sheetData sheetId="1146">
        <row r="4">
          <cell r="D4">
            <v>17640000</v>
          </cell>
        </row>
      </sheetData>
      <sheetData sheetId="1147"/>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ow r="1">
          <cell r="A1" t="str">
            <v>A F Ferguson &amp; Co.</v>
          </cell>
        </row>
      </sheetData>
      <sheetData sheetId="1172" refreshError="1"/>
      <sheetData sheetId="1173">
        <row r="3">
          <cell r="B3" t="str">
            <v xml:space="preserve"> STATEMENT SHOWING DEDUCTION , PAYMENTS AND</v>
          </cell>
        </row>
      </sheetData>
      <sheetData sheetId="1174">
        <row r="1">
          <cell r="B1" t="str">
            <v>The Aga Khan Hospital and Medical College Foundation</v>
          </cell>
        </row>
      </sheetData>
      <sheetData sheetId="1175">
        <row r="1">
          <cell r="B1" t="str">
            <v>The Aga Khan Hospital and Medical College Foundation</v>
          </cell>
        </row>
      </sheetData>
      <sheetData sheetId="1176">
        <row r="2">
          <cell r="A2" t="str">
            <v>Type of analytic…</v>
          </cell>
        </row>
      </sheetData>
      <sheetData sheetId="1177">
        <row r="4">
          <cell r="D4">
            <v>17640000</v>
          </cell>
        </row>
      </sheetData>
      <sheetData sheetId="1178"/>
      <sheetData sheetId="1179">
        <row r="57">
          <cell r="C57" t="e">
            <v>#NAME?</v>
          </cell>
        </row>
      </sheetData>
      <sheetData sheetId="1180"/>
      <sheetData sheetId="1181" refreshError="1"/>
      <sheetData sheetId="1182"/>
      <sheetData sheetId="1183">
        <row r="1">
          <cell r="A1" t="str">
            <v>A F Ferguson &amp; Co.</v>
          </cell>
        </row>
      </sheetData>
      <sheetData sheetId="1184"/>
      <sheetData sheetId="1185"/>
      <sheetData sheetId="1186"/>
      <sheetData sheetId="1187"/>
      <sheetData sheetId="1188"/>
      <sheetData sheetId="1189"/>
      <sheetData sheetId="1190"/>
      <sheetData sheetId="1191"/>
      <sheetData sheetId="1192">
        <row r="1">
          <cell r="B1" t="str">
            <v>The Aga Khan Hospital and Medical College Foundation</v>
          </cell>
        </row>
      </sheetData>
      <sheetData sheetId="1193">
        <row r="2">
          <cell r="A2" t="str">
            <v>Type of analytic…</v>
          </cell>
        </row>
      </sheetData>
      <sheetData sheetId="1194"/>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ow r="4">
          <cell r="D4">
            <v>17640000</v>
          </cell>
        </row>
      </sheetData>
      <sheetData sheetId="1317">
        <row r="1">
          <cell r="B1" t="str">
            <v>?</v>
          </cell>
        </row>
      </sheetData>
      <sheetData sheetId="1318">
        <row r="3">
          <cell r="C3" t="str">
            <v>US$</v>
          </cell>
        </row>
      </sheetData>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ow r="7">
          <cell r="A7" t="str">
            <v>DEWAN</v>
          </cell>
        </row>
      </sheetData>
      <sheetData sheetId="1333">
        <row r="1">
          <cell r="B1" t="str">
            <v>?</v>
          </cell>
        </row>
      </sheetData>
      <sheetData sheetId="1334">
        <row r="1">
          <cell r="B1" t="str">
            <v>The Aga Khan Hospital and Medical College Foundation</v>
          </cell>
        </row>
      </sheetData>
      <sheetData sheetId="1335">
        <row r="1">
          <cell r="B1" t="str">
            <v>?</v>
          </cell>
        </row>
      </sheetData>
      <sheetData sheetId="1336">
        <row r="3">
          <cell r="C3" t="str">
            <v>US$</v>
          </cell>
        </row>
      </sheetData>
      <sheetData sheetId="1337">
        <row r="1">
          <cell r="B1" t="str">
            <v>The Aga Khan Hospital and Medical College Foundation</v>
          </cell>
        </row>
      </sheetData>
      <sheetData sheetId="1338">
        <row r="1">
          <cell r="B1" t="str">
            <v>?</v>
          </cell>
        </row>
      </sheetData>
      <sheetData sheetId="1339">
        <row r="1">
          <cell r="B1" t="str">
            <v>?</v>
          </cell>
        </row>
      </sheetData>
      <sheetData sheetId="1340">
        <row r="1">
          <cell r="A1" t="str">
            <v>A F Ferguson &amp; Co.</v>
          </cell>
        </row>
      </sheetData>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ow r="2">
          <cell r="CI2" t="str">
            <v>03/4現在</v>
          </cell>
        </row>
      </sheetData>
      <sheetData sheetId="1362">
        <row r="2">
          <cell r="CI2" t="str">
            <v>03/4現在</v>
          </cell>
        </row>
      </sheetData>
      <sheetData sheetId="1363">
        <row r="1">
          <cell r="B1" t="str">
            <v>The Aga Khan Hospital and Medical College Foundation</v>
          </cell>
        </row>
      </sheetData>
      <sheetData sheetId="1364" refreshError="1"/>
      <sheetData sheetId="1365">
        <row r="1">
          <cell r="B1" t="str">
            <v>?</v>
          </cell>
        </row>
      </sheetData>
      <sheetData sheetId="1366"/>
      <sheetData sheetId="1367">
        <row r="1">
          <cell r="B1" t="str">
            <v>?</v>
          </cell>
        </row>
      </sheetData>
      <sheetData sheetId="1368">
        <row r="1">
          <cell r="B1" t="str">
            <v>?</v>
          </cell>
        </row>
      </sheetData>
      <sheetData sheetId="1369">
        <row r="1">
          <cell r="B1" t="str">
            <v>?</v>
          </cell>
        </row>
      </sheetData>
      <sheetData sheetId="1370" refreshError="1"/>
      <sheetData sheetId="1371">
        <row r="1">
          <cell r="B1" t="str">
            <v>?</v>
          </cell>
        </row>
      </sheetData>
      <sheetData sheetId="1372" refreshError="1"/>
      <sheetData sheetId="1373" refreshError="1"/>
      <sheetData sheetId="1374" refreshError="1"/>
      <sheetData sheetId="1375">
        <row r="1">
          <cell r="B1" t="str">
            <v>The Aga Khan Hospital and Medical College Foundation</v>
          </cell>
        </row>
      </sheetData>
      <sheetData sheetId="1376" refreshError="1"/>
      <sheetData sheetId="1377" refreshError="1"/>
      <sheetData sheetId="1378" refreshError="1"/>
      <sheetData sheetId="1379" refreshError="1"/>
      <sheetData sheetId="1380" refreshError="1"/>
      <sheetData sheetId="1381">
        <row r="1">
          <cell r="B1" t="str">
            <v>The Aga Khan Hospital and Medical College Foundation</v>
          </cell>
        </row>
      </sheetData>
      <sheetData sheetId="1382">
        <row r="1">
          <cell r="B1" t="str">
            <v>The Aga Khan Hospital and Medical College Foundation</v>
          </cell>
        </row>
      </sheetData>
      <sheetData sheetId="1383"/>
      <sheetData sheetId="1384"/>
      <sheetData sheetId="1385">
        <row r="2">
          <cell r="A2" t="str">
            <v>FOR THE PERIOD SEP'03 TO AUG'04</v>
          </cell>
        </row>
      </sheetData>
      <sheetData sheetId="1386">
        <row r="3">
          <cell r="B3" t="str">
            <v xml:space="preserve"> STATEMENT SHOWING DEDUCTION , PAYMENTS AND</v>
          </cell>
        </row>
      </sheetData>
      <sheetData sheetId="1387">
        <row r="2">
          <cell r="A2" t="str">
            <v>FOR THE PERIOD SEP'03 TO AUG'04</v>
          </cell>
        </row>
      </sheetData>
      <sheetData sheetId="1388">
        <row r="1">
          <cell r="B1" t="str">
            <v>The Aga Khan Hospital and Medical College Foundation</v>
          </cell>
        </row>
      </sheetData>
      <sheetData sheetId="1389">
        <row r="1">
          <cell r="A1" t="str">
            <v>A F Ferguson &amp; Co.</v>
          </cell>
        </row>
      </sheetData>
      <sheetData sheetId="1390">
        <row r="1">
          <cell r="B1" t="str">
            <v>The Aga Khan Hospital and Medical College Foundation</v>
          </cell>
        </row>
      </sheetData>
      <sheetData sheetId="1391"/>
      <sheetData sheetId="1392"/>
      <sheetData sheetId="1393">
        <row r="1">
          <cell r="B1" t="str">
            <v>The Aga Khan Hospital and Medical College Foundation</v>
          </cell>
        </row>
      </sheetData>
      <sheetData sheetId="1394">
        <row r="1">
          <cell r="B1" t="str">
            <v>The Aga Khan Hospital and Medical College Foundation</v>
          </cell>
        </row>
      </sheetData>
      <sheetData sheetId="1395"/>
      <sheetData sheetId="1396"/>
      <sheetData sheetId="1397">
        <row r="57">
          <cell r="C57" t="e">
            <v>#NAME?</v>
          </cell>
        </row>
      </sheetData>
      <sheetData sheetId="1398"/>
      <sheetData sheetId="1399"/>
      <sheetData sheetId="1400"/>
      <sheetData sheetId="1401"/>
      <sheetData sheetId="1402"/>
      <sheetData sheetId="1403"/>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ow r="1">
          <cell r="B1" t="str">
            <v>The Aga Khan Hospital and Medical College Foundation</v>
          </cell>
        </row>
      </sheetData>
      <sheetData sheetId="1431">
        <row r="2">
          <cell r="A2" t="str">
            <v>Type of analytic…</v>
          </cell>
        </row>
      </sheetData>
      <sheetData sheetId="1432">
        <row r="1">
          <cell r="A1" t="str">
            <v>Lakson Tobacco Company Limited</v>
          </cell>
        </row>
      </sheetData>
      <sheetData sheetId="1433">
        <row r="1">
          <cell r="A1" t="str">
            <v>Lakson Tobacco Company Limited</v>
          </cell>
        </row>
      </sheetData>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sheetData sheetId="1452">
        <row r="3">
          <cell r="C3" t="str">
            <v>Currency?</v>
          </cell>
        </row>
      </sheetData>
      <sheetData sheetId="1453" refreshError="1"/>
      <sheetData sheetId="1454">
        <row r="7">
          <cell r="A7" t="str">
            <v>DEWAN</v>
          </cell>
        </row>
      </sheetData>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ow r="15">
          <cell r="C15">
            <v>-17805316</v>
          </cell>
        </row>
      </sheetData>
      <sheetData sheetId="1469">
        <row r="3">
          <cell r="C3" t="str">
            <v>Currency?</v>
          </cell>
        </row>
      </sheetData>
      <sheetData sheetId="1470" refreshError="1"/>
      <sheetData sheetId="1471" refreshError="1"/>
      <sheetData sheetId="1472" refreshError="1"/>
      <sheetData sheetId="1473"/>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sheetData sheetId="1483" refreshError="1"/>
      <sheetData sheetId="1484" refreshError="1"/>
      <sheetData sheetId="1485" refreshError="1"/>
      <sheetData sheetId="1486" refreshError="1"/>
      <sheetData sheetId="1487" refreshError="1"/>
      <sheetData sheetId="1488" refreshError="1"/>
      <sheetData sheetId="1489"/>
      <sheetData sheetId="1490"/>
      <sheetData sheetId="1491"/>
      <sheetData sheetId="1492"/>
      <sheetData sheetId="1493"/>
      <sheetData sheetId="1494"/>
      <sheetData sheetId="1495">
        <row r="1">
          <cell r="A1" t="str">
            <v>CUSTOMERS NAME</v>
          </cell>
        </row>
      </sheetData>
      <sheetData sheetId="1496">
        <row r="1">
          <cell r="A1" t="str">
            <v>A F Ferguson &amp; Co.</v>
          </cell>
        </row>
      </sheetData>
      <sheetData sheetId="1497">
        <row r="1">
          <cell r="B1" t="str">
            <v>?</v>
          </cell>
        </row>
      </sheetData>
      <sheetData sheetId="1498">
        <row r="7">
          <cell r="A7" t="str">
            <v>DEWAN</v>
          </cell>
        </row>
      </sheetData>
      <sheetData sheetId="1499">
        <row r="1">
          <cell r="A1" t="str">
            <v>A F Ferguson &amp; Co.</v>
          </cell>
        </row>
      </sheetData>
      <sheetData sheetId="1500">
        <row r="1">
          <cell r="B1" t="str">
            <v>?</v>
          </cell>
        </row>
      </sheetData>
      <sheetData sheetId="1501">
        <row r="7">
          <cell r="A7" t="str">
            <v>DEWAN</v>
          </cell>
        </row>
      </sheetData>
      <sheetData sheetId="1502">
        <row r="3">
          <cell r="C3" t="str">
            <v>Currency?</v>
          </cell>
        </row>
      </sheetData>
      <sheetData sheetId="1503">
        <row r="1">
          <cell r="A1" t="str">
            <v>A F Ferguson &amp; Co.</v>
          </cell>
        </row>
      </sheetData>
      <sheetData sheetId="1504">
        <row r="1">
          <cell r="B1" t="str">
            <v>?</v>
          </cell>
        </row>
      </sheetData>
      <sheetData sheetId="1505">
        <row r="1">
          <cell r="B1" t="str">
            <v>?</v>
          </cell>
        </row>
      </sheetData>
      <sheetData sheetId="1506">
        <row r="3">
          <cell r="C3" t="str">
            <v>Currency?</v>
          </cell>
        </row>
      </sheetData>
      <sheetData sheetId="1507"/>
      <sheetData sheetId="1508">
        <row r="7">
          <cell r="A7" t="str">
            <v>DEWAN</v>
          </cell>
        </row>
      </sheetData>
      <sheetData sheetId="1509" refreshError="1"/>
      <sheetData sheetId="1510">
        <row r="1">
          <cell r="B1" t="str">
            <v>?</v>
          </cell>
        </row>
      </sheetData>
      <sheetData sheetId="1511" refreshError="1"/>
      <sheetData sheetId="1512" refreshError="1"/>
      <sheetData sheetId="1513" refreshError="1"/>
      <sheetData sheetId="1514" refreshError="1"/>
      <sheetData sheetId="1515">
        <row r="7">
          <cell r="A7" t="str">
            <v>DEWAN</v>
          </cell>
        </row>
      </sheetData>
      <sheetData sheetId="1516" refreshError="1"/>
      <sheetData sheetId="1517" refreshError="1"/>
      <sheetData sheetId="1518" refreshError="1"/>
      <sheetData sheetId="1519"/>
      <sheetData sheetId="1520">
        <row r="7">
          <cell r="A7" t="str">
            <v>DEWAN</v>
          </cell>
        </row>
      </sheetData>
      <sheetData sheetId="1521"/>
      <sheetData sheetId="1522">
        <row r="7">
          <cell r="A7" t="str">
            <v>DEWAN</v>
          </cell>
        </row>
      </sheetData>
      <sheetData sheetId="1523"/>
      <sheetData sheetId="1524">
        <row r="7">
          <cell r="A7" t="str">
            <v>DEWAN</v>
          </cell>
        </row>
      </sheetData>
      <sheetData sheetId="1525"/>
      <sheetData sheetId="1526"/>
      <sheetData sheetId="1527"/>
      <sheetData sheetId="1528"/>
      <sheetData sheetId="1529"/>
      <sheetData sheetId="1530"/>
      <sheetData sheetId="1531"/>
      <sheetData sheetId="1532">
        <row r="1">
          <cell r="B1" t="str">
            <v>?</v>
          </cell>
        </row>
      </sheetData>
      <sheetData sheetId="1533"/>
      <sheetData sheetId="1534">
        <row r="7">
          <cell r="A7" t="str">
            <v>DEWAN</v>
          </cell>
        </row>
      </sheetData>
      <sheetData sheetId="1535">
        <row r="3">
          <cell r="C3" t="str">
            <v>Currency?</v>
          </cell>
        </row>
      </sheetData>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sheetData sheetId="1573"/>
      <sheetData sheetId="1574" refreshError="1"/>
      <sheetData sheetId="1575">
        <row r="1">
          <cell r="A1" t="str">
            <v>A F Ferguson &amp; Co.</v>
          </cell>
        </row>
      </sheetData>
      <sheetData sheetId="1576" refreshError="1"/>
      <sheetData sheetId="1577" refreshError="1"/>
      <sheetData sheetId="1578">
        <row r="1">
          <cell r="A1" t="str">
            <v>A F Ferguson &amp; Co.</v>
          </cell>
        </row>
      </sheetData>
      <sheetData sheetId="1579">
        <row r="1">
          <cell r="A1" t="str">
            <v>A F Ferguson &amp; Co.</v>
          </cell>
        </row>
      </sheetData>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ow r="1">
          <cell r="B1" t="str">
            <v>The Aga Khan Hospital and Medical College Foundation</v>
          </cell>
        </row>
      </sheetData>
      <sheetData sheetId="1603">
        <row r="2">
          <cell r="A2" t="str">
            <v>Type of analytic…</v>
          </cell>
        </row>
      </sheetData>
      <sheetData sheetId="1604"/>
      <sheetData sheetId="1605"/>
      <sheetData sheetId="1606"/>
      <sheetData sheetId="1607"/>
      <sheetData sheetId="1608">
        <row r="4">
          <cell r="D4">
            <v>17640000</v>
          </cell>
        </row>
      </sheetData>
      <sheetData sheetId="1609"/>
      <sheetData sheetId="1610">
        <row r="1">
          <cell r="B1" t="str">
            <v>?</v>
          </cell>
        </row>
      </sheetData>
      <sheetData sheetId="1611">
        <row r="3">
          <cell r="C3" t="str">
            <v>US$</v>
          </cell>
        </row>
      </sheetData>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ow r="2">
          <cell r="A2" t="str">
            <v>-</v>
          </cell>
        </row>
      </sheetData>
      <sheetData sheetId="1624"/>
      <sheetData sheetId="1625">
        <row r="57">
          <cell r="C57" t="e">
            <v>#NAME?</v>
          </cell>
        </row>
      </sheetData>
      <sheetData sheetId="1626">
        <row r="2">
          <cell r="A2" t="str">
            <v>-</v>
          </cell>
        </row>
      </sheetData>
      <sheetData sheetId="1627">
        <row r="57">
          <cell r="C57" t="e">
            <v>#NAME?</v>
          </cell>
        </row>
      </sheetData>
      <sheetData sheetId="1628" refreshError="1"/>
      <sheetData sheetId="1629">
        <row r="6336">
          <cell r="D6336">
            <v>583</v>
          </cell>
        </row>
      </sheetData>
      <sheetData sheetId="1630" refreshError="1"/>
      <sheetData sheetId="1631"/>
      <sheetData sheetId="1632">
        <row r="2">
          <cell r="A2" t="str">
            <v>-</v>
          </cell>
        </row>
      </sheetData>
      <sheetData sheetId="1633" refreshError="1"/>
      <sheetData sheetId="1634" refreshError="1"/>
      <sheetData sheetId="1635" refreshError="1"/>
      <sheetData sheetId="1636" refreshError="1"/>
      <sheetData sheetId="1637" refreshError="1"/>
      <sheetData sheetId="1638" refreshError="1"/>
      <sheetData sheetId="1639" refreshError="1"/>
      <sheetData sheetId="1640"/>
      <sheetData sheetId="1641" refreshError="1"/>
      <sheetData sheetId="1642" refreshError="1"/>
      <sheetData sheetId="1643"/>
      <sheetData sheetId="1644" refreshError="1"/>
      <sheetData sheetId="1645" refreshError="1"/>
      <sheetData sheetId="1646">
        <row r="1">
          <cell r="A1" t="str">
            <v>Projects</v>
          </cell>
        </row>
      </sheetData>
      <sheetData sheetId="1647">
        <row r="6336">
          <cell r="D6336">
            <v>583</v>
          </cell>
        </row>
      </sheetData>
      <sheetData sheetId="1648">
        <row r="1">
          <cell r="A1" t="str">
            <v>CUSTOMERS NAME</v>
          </cell>
        </row>
      </sheetData>
      <sheetData sheetId="1649" refreshError="1"/>
      <sheetData sheetId="1650" refreshError="1"/>
      <sheetData sheetId="1651" refreshError="1"/>
      <sheetData sheetId="1652" refreshError="1"/>
      <sheetData sheetId="1653" refreshError="1"/>
      <sheetData sheetId="1654" refreshError="1"/>
      <sheetData sheetId="1655">
        <row r="57">
          <cell r="C57" t="e">
            <v>#NAME?</v>
          </cell>
        </row>
      </sheetData>
      <sheetData sheetId="1656" refreshError="1"/>
      <sheetData sheetId="1657"/>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sheetData sheetId="1669"/>
      <sheetData sheetId="1670"/>
      <sheetData sheetId="1671">
        <row r="6336">
          <cell r="D6336">
            <v>583</v>
          </cell>
        </row>
      </sheetData>
      <sheetData sheetId="1672"/>
      <sheetData sheetId="1673" refreshError="1"/>
      <sheetData sheetId="1674" refreshError="1"/>
      <sheetData sheetId="1675" refreshError="1"/>
      <sheetData sheetId="1676" refreshError="1"/>
      <sheetData sheetId="1677" refreshError="1"/>
      <sheetData sheetId="1678"/>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sheetData sheetId="1692"/>
      <sheetData sheetId="1693"/>
      <sheetData sheetId="1694" refreshError="1"/>
      <sheetData sheetId="1695" refreshError="1"/>
      <sheetData sheetId="1696" refreshError="1"/>
      <sheetData sheetId="1697" refreshError="1"/>
      <sheetData sheetId="1698" refreshError="1"/>
      <sheetData sheetId="1699"/>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sheetData sheetId="1807" refreshError="1"/>
      <sheetData sheetId="1808" refreshError="1"/>
      <sheetData sheetId="1809"/>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sheetData sheetId="1829">
        <row r="1">
          <cell r="A1" t="str">
            <v>CUSTOMERS NAME</v>
          </cell>
        </row>
      </sheetData>
      <sheetData sheetId="1830"/>
      <sheetData sheetId="1831"/>
      <sheetData sheetId="1832">
        <row r="1">
          <cell r="A1" t="str">
            <v>CUSTOMERS NAME</v>
          </cell>
        </row>
      </sheetData>
      <sheetData sheetId="1833"/>
      <sheetData sheetId="1834"/>
      <sheetData sheetId="1835"/>
      <sheetData sheetId="1836"/>
      <sheetData sheetId="1837"/>
      <sheetData sheetId="1838"/>
      <sheetData sheetId="1839"/>
      <sheetData sheetId="1840">
        <row r="1">
          <cell r="B1" t="str">
            <v>?</v>
          </cell>
        </row>
      </sheetData>
      <sheetData sheetId="1841">
        <row r="3">
          <cell r="C3" t="str">
            <v>US$</v>
          </cell>
        </row>
      </sheetData>
      <sheetData sheetId="1842"/>
      <sheetData sheetId="1843"/>
      <sheetData sheetId="1844"/>
      <sheetData sheetId="1845"/>
      <sheetData sheetId="1846"/>
      <sheetData sheetId="1847"/>
      <sheetData sheetId="1848"/>
      <sheetData sheetId="1849"/>
      <sheetData sheetId="1850">
        <row r="1">
          <cell r="A1" t="str">
            <v>A F Ferguson &amp; Co.</v>
          </cell>
        </row>
      </sheetData>
      <sheetData sheetId="1851"/>
      <sheetData sheetId="1852"/>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sheetData sheetId="1879">
        <row r="1">
          <cell r="A1" t="str">
            <v>A F Ferguson &amp; Co.</v>
          </cell>
        </row>
      </sheetData>
      <sheetData sheetId="1880"/>
      <sheetData sheetId="1881" refreshError="1"/>
      <sheetData sheetId="1882"/>
      <sheetData sheetId="1883">
        <row r="1">
          <cell r="A1" t="str">
            <v>CUSTOMERS NAME</v>
          </cell>
        </row>
      </sheetData>
      <sheetData sheetId="1884">
        <row r="1">
          <cell r="A1" t="str">
            <v>CUSTOMERS NAME</v>
          </cell>
        </row>
      </sheetData>
      <sheetData sheetId="1885">
        <row r="3">
          <cell r="B3" t="str">
            <v xml:space="preserve"> STATEMENT SHOWING DEDUCTION , PAYMENTS AND</v>
          </cell>
        </row>
      </sheetData>
      <sheetData sheetId="1886">
        <row r="1">
          <cell r="A1" t="str">
            <v>A F Ferguson &amp; Co.</v>
          </cell>
        </row>
      </sheetData>
      <sheetData sheetId="1887" refreshError="1"/>
      <sheetData sheetId="1888">
        <row r="1">
          <cell r="A1" t="str">
            <v>A F Ferguson &amp; Co.</v>
          </cell>
        </row>
      </sheetData>
      <sheetData sheetId="1889" refreshError="1"/>
      <sheetData sheetId="1890" refreshError="1"/>
      <sheetData sheetId="1891" refreshError="1"/>
      <sheetData sheetId="1892">
        <row r="3">
          <cell r="B3" t="str">
            <v xml:space="preserve"> STATEMENT SHOWING DEDUCTION , PAYMENTS AND</v>
          </cell>
        </row>
      </sheetData>
      <sheetData sheetId="1893"/>
      <sheetData sheetId="1894">
        <row r="3">
          <cell r="B3" t="str">
            <v xml:space="preserve"> STATEMENT SHOWING DEDUCTION , PAYMENTS AND</v>
          </cell>
        </row>
      </sheetData>
      <sheetData sheetId="1895"/>
      <sheetData sheetId="1896"/>
      <sheetData sheetId="1897">
        <row r="3">
          <cell r="B3" t="str">
            <v xml:space="preserve"> STATEMENT SHOWING DEDUCTION , PAYMENTS AND</v>
          </cell>
        </row>
      </sheetData>
      <sheetData sheetId="1898"/>
      <sheetData sheetId="1899"/>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sheetData sheetId="1918">
        <row r="1">
          <cell r="A1" t="str">
            <v>A F Ferguson &amp; Co.</v>
          </cell>
        </row>
      </sheetData>
      <sheetData sheetId="1919"/>
      <sheetData sheetId="1920"/>
      <sheetData sheetId="1921">
        <row r="1">
          <cell r="A1" t="str">
            <v>A F Ferguson &amp; Co.</v>
          </cell>
        </row>
      </sheetData>
      <sheetData sheetId="1922">
        <row r="3">
          <cell r="B3" t="str">
            <v xml:space="preserve"> STATEMENT SHOWING DEDUCTION , PAYMENTS AND</v>
          </cell>
        </row>
      </sheetData>
      <sheetData sheetId="1923"/>
      <sheetData sheetId="1924"/>
      <sheetData sheetId="1925">
        <row r="3">
          <cell r="B3" t="str">
            <v xml:space="preserve"> STATEMENT SHOWING DEDUCTION , PAYMENTS AND</v>
          </cell>
        </row>
      </sheetData>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ow r="1">
          <cell r="A1" t="str">
            <v>CUSTOMERS NAME</v>
          </cell>
        </row>
      </sheetData>
      <sheetData sheetId="1945">
        <row r="1">
          <cell r="A1" t="str">
            <v>CUSTOMERS NAME</v>
          </cell>
        </row>
      </sheetData>
      <sheetData sheetId="1946">
        <row r="1">
          <cell r="A1" t="str">
            <v>CUSTOMERS NAME</v>
          </cell>
        </row>
      </sheetData>
      <sheetData sheetId="1947">
        <row r="1">
          <cell r="A1" t="str">
            <v>CUSTOMERS NAME</v>
          </cell>
        </row>
      </sheetData>
      <sheetData sheetId="1948">
        <row r="1">
          <cell r="A1" t="str">
            <v>CUSTOMERS NAME</v>
          </cell>
        </row>
      </sheetData>
      <sheetData sheetId="1949">
        <row r="1">
          <cell r="A1" t="str">
            <v>CUSTOMERS NAME</v>
          </cell>
        </row>
      </sheetData>
      <sheetData sheetId="1950">
        <row r="1">
          <cell r="A1" t="str">
            <v>CUSTOMERS NAME</v>
          </cell>
        </row>
      </sheetData>
      <sheetData sheetId="1951">
        <row r="1">
          <cell r="A1" t="str">
            <v>CUSTOMERS NAME</v>
          </cell>
        </row>
      </sheetData>
      <sheetData sheetId="1952">
        <row r="1">
          <cell r="A1" t="str">
            <v>CUSTOMERS NAME</v>
          </cell>
        </row>
      </sheetData>
      <sheetData sheetId="1953">
        <row r="1">
          <cell r="A1" t="str">
            <v>CUSTOMERS NAME</v>
          </cell>
        </row>
      </sheetData>
      <sheetData sheetId="1954">
        <row r="1">
          <cell r="A1" t="str">
            <v>CUSTOMERS NAME</v>
          </cell>
        </row>
      </sheetData>
      <sheetData sheetId="1955">
        <row r="1">
          <cell r="A1" t="str">
            <v>CUSTOMERS NAME</v>
          </cell>
        </row>
      </sheetData>
      <sheetData sheetId="1956">
        <row r="1">
          <cell r="A1" t="str">
            <v>CUSTOMERS NAME</v>
          </cell>
        </row>
      </sheetData>
      <sheetData sheetId="1957">
        <row r="1">
          <cell r="A1" t="str">
            <v>CUSTOMERS NAME</v>
          </cell>
        </row>
      </sheetData>
      <sheetData sheetId="1958">
        <row r="1">
          <cell r="A1" t="str">
            <v>CUSTOMERS NAME</v>
          </cell>
        </row>
      </sheetData>
      <sheetData sheetId="1959">
        <row r="1">
          <cell r="A1" t="str">
            <v>CUSTOMERS NAME</v>
          </cell>
        </row>
      </sheetData>
      <sheetData sheetId="1960">
        <row r="1">
          <cell r="A1" t="str">
            <v>A F Ferguson &amp; Co.</v>
          </cell>
        </row>
      </sheetData>
      <sheetData sheetId="1961">
        <row r="1">
          <cell r="A1" t="str">
            <v>CUSTOMERS NAME</v>
          </cell>
        </row>
      </sheetData>
      <sheetData sheetId="1962">
        <row r="1">
          <cell r="A1" t="str">
            <v>CUSTOMERS NAME</v>
          </cell>
        </row>
      </sheetData>
      <sheetData sheetId="1963">
        <row r="1">
          <cell r="A1" t="str">
            <v>CUSTOMERS NAME</v>
          </cell>
        </row>
      </sheetData>
      <sheetData sheetId="1964">
        <row r="1">
          <cell r="A1" t="str">
            <v>CUSTOMERS NAME</v>
          </cell>
        </row>
      </sheetData>
      <sheetData sheetId="1965"/>
      <sheetData sheetId="1966" refreshError="1"/>
      <sheetData sheetId="1967" refreshError="1"/>
      <sheetData sheetId="1968" refreshError="1"/>
      <sheetData sheetId="1969" refreshError="1"/>
      <sheetData sheetId="1970" refreshError="1"/>
      <sheetData sheetId="1971" refreshError="1"/>
      <sheetData sheetId="1972" refreshError="1"/>
      <sheetData sheetId="1973"/>
      <sheetData sheetId="1974">
        <row r="2">
          <cell r="A2" t="str">
            <v>-</v>
          </cell>
        </row>
      </sheetData>
      <sheetData sheetId="1975"/>
      <sheetData sheetId="1976" refreshError="1"/>
      <sheetData sheetId="1977" refreshError="1"/>
      <sheetData sheetId="1978" refreshError="1"/>
      <sheetData sheetId="1979">
        <row r="1">
          <cell r="A1" t="str">
            <v>CUSTOMERS NAME</v>
          </cell>
        </row>
      </sheetData>
      <sheetData sheetId="1980">
        <row r="1">
          <cell r="A1" t="str">
            <v>CUSTOMERS NAME</v>
          </cell>
        </row>
      </sheetData>
      <sheetData sheetId="1981" refreshError="1"/>
      <sheetData sheetId="1982" refreshError="1"/>
      <sheetData sheetId="1983" refreshError="1"/>
      <sheetData sheetId="1984" refreshError="1"/>
      <sheetData sheetId="1985" refreshError="1"/>
      <sheetData sheetId="1986"/>
      <sheetData sheetId="1987">
        <row r="129">
          <cell r="L129" t="str">
            <v>{SELECT S66}</v>
          </cell>
        </row>
      </sheetData>
      <sheetData sheetId="1988"/>
      <sheetData sheetId="1989"/>
      <sheetData sheetId="1990">
        <row r="2">
          <cell r="I2">
            <v>0</v>
          </cell>
        </row>
      </sheetData>
      <sheetData sheetId="1991">
        <row r="11">
          <cell r="C11" t="str">
            <v>TFCs and Sukuks</v>
          </cell>
        </row>
      </sheetData>
      <sheetData sheetId="1992">
        <row r="2">
          <cell r="I2">
            <v>0</v>
          </cell>
        </row>
      </sheetData>
      <sheetData sheetId="1993"/>
      <sheetData sheetId="1994">
        <row r="2">
          <cell r="I2">
            <v>0</v>
          </cell>
        </row>
      </sheetData>
      <sheetData sheetId="1995"/>
      <sheetData sheetId="1996"/>
      <sheetData sheetId="1997"/>
      <sheetData sheetId="1998"/>
      <sheetData sheetId="1999">
        <row r="2">
          <cell r="I2">
            <v>0</v>
          </cell>
        </row>
      </sheetData>
      <sheetData sheetId="2000">
        <row r="2">
          <cell r="I2">
            <v>0</v>
          </cell>
        </row>
      </sheetData>
      <sheetData sheetId="2001">
        <row r="11">
          <cell r="C11" t="str">
            <v>TFCs and Sukuks</v>
          </cell>
        </row>
      </sheetData>
      <sheetData sheetId="2002"/>
      <sheetData sheetId="2003">
        <row r="1">
          <cell r="B1" t="str">
            <v>?</v>
          </cell>
        </row>
      </sheetData>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sheetData sheetId="2025"/>
      <sheetData sheetId="2026"/>
      <sheetData sheetId="2027"/>
      <sheetData sheetId="2028"/>
      <sheetData sheetId="2029"/>
      <sheetData sheetId="2030"/>
      <sheetData sheetId="2031">
        <row r="6336">
          <cell r="D6336">
            <v>583</v>
          </cell>
        </row>
      </sheetData>
      <sheetData sheetId="2032">
        <row r="1">
          <cell r="A1" t="str">
            <v>CUSTOMERS NAME</v>
          </cell>
        </row>
      </sheetData>
      <sheetData sheetId="2033"/>
      <sheetData sheetId="2034">
        <row r="1">
          <cell r="B1" t="str">
            <v>?</v>
          </cell>
        </row>
      </sheetData>
      <sheetData sheetId="2035">
        <row r="3">
          <cell r="C3" t="str">
            <v>Currency?</v>
          </cell>
        </row>
      </sheetData>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ow r="1">
          <cell r="B1" t="str">
            <v>?</v>
          </cell>
        </row>
      </sheetData>
      <sheetData sheetId="2066">
        <row r="3">
          <cell r="C3" t="str">
            <v>Currency?</v>
          </cell>
        </row>
      </sheetData>
      <sheetData sheetId="2067"/>
      <sheetData sheetId="2068"/>
      <sheetData sheetId="2069"/>
      <sheetData sheetId="2070"/>
      <sheetData sheetId="2071">
        <row r="2">
          <cell r="I2">
            <v>0</v>
          </cell>
        </row>
      </sheetData>
      <sheetData sheetId="2072"/>
      <sheetData sheetId="2073"/>
      <sheetData sheetId="2074"/>
      <sheetData sheetId="2075"/>
      <sheetData sheetId="2076"/>
      <sheetData sheetId="2077"/>
      <sheetData sheetId="2078"/>
      <sheetData sheetId="2079"/>
      <sheetData sheetId="2080">
        <row r="11">
          <cell r="C11" t="str">
            <v>TFCs and Sukuks</v>
          </cell>
        </row>
      </sheetData>
      <sheetData sheetId="2081"/>
      <sheetData sheetId="2082"/>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sheetData sheetId="2139"/>
      <sheetData sheetId="2140"/>
      <sheetData sheetId="2141"/>
      <sheetData sheetId="2142"/>
      <sheetData sheetId="2143"/>
      <sheetData sheetId="2144"/>
      <sheetData sheetId="2145"/>
      <sheetData sheetId="2146"/>
      <sheetData sheetId="2147" refreshError="1"/>
      <sheetData sheetId="2148" refreshError="1"/>
      <sheetData sheetId="2149" refreshError="1"/>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ow r="1">
          <cell r="A1" t="str">
            <v>CUSTOMERS NAME</v>
          </cell>
        </row>
      </sheetData>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refreshError="1"/>
      <sheetData sheetId="2333"/>
      <sheetData sheetId="2334" refreshError="1"/>
      <sheetData sheetId="2335" refreshError="1"/>
      <sheetData sheetId="2336" refreshError="1"/>
      <sheetData sheetId="2337"/>
      <sheetData sheetId="2338"/>
      <sheetData sheetId="2339" refreshError="1"/>
      <sheetData sheetId="2340" refreshError="1"/>
      <sheetData sheetId="2341" refreshError="1"/>
      <sheetData sheetId="2342"/>
      <sheetData sheetId="2343"/>
      <sheetData sheetId="2344"/>
      <sheetData sheetId="2345">
        <row r="1">
          <cell r="A1" t="str">
            <v>CUSTOMERS NAME</v>
          </cell>
        </row>
      </sheetData>
      <sheetData sheetId="2346">
        <row r="1">
          <cell r="A1" t="str">
            <v>CUSTOMERS NAME</v>
          </cell>
        </row>
      </sheetData>
      <sheetData sheetId="2347">
        <row r="1">
          <cell r="A1" t="str">
            <v>CUSTOMERS NAME</v>
          </cell>
        </row>
      </sheetData>
      <sheetData sheetId="2348"/>
      <sheetData sheetId="2349"/>
      <sheetData sheetId="2350"/>
      <sheetData sheetId="2351">
        <row r="1">
          <cell r="B1" t="str">
            <v>?</v>
          </cell>
        </row>
      </sheetData>
      <sheetData sheetId="2352">
        <row r="3">
          <cell r="C3" t="str">
            <v>US$</v>
          </cell>
        </row>
      </sheetData>
      <sheetData sheetId="2353"/>
      <sheetData sheetId="2354"/>
      <sheetData sheetId="2355"/>
      <sheetData sheetId="2356"/>
      <sheetData sheetId="2357"/>
      <sheetData sheetId="2358"/>
      <sheetData sheetId="2359" refreshError="1"/>
      <sheetData sheetId="2360" refreshError="1"/>
      <sheetData sheetId="2361" refreshError="1"/>
      <sheetData sheetId="2362" refreshError="1"/>
      <sheetData sheetId="2363"/>
      <sheetData sheetId="2364"/>
      <sheetData sheetId="2365"/>
      <sheetData sheetId="2366"/>
      <sheetData sheetId="2367"/>
      <sheetData sheetId="2368">
        <row r="1">
          <cell r="A1" t="str">
            <v>A F Ferguson &amp; Co.</v>
          </cell>
        </row>
      </sheetData>
      <sheetData sheetId="2369"/>
      <sheetData sheetId="2370"/>
      <sheetData sheetId="2371"/>
      <sheetData sheetId="2372">
        <row r="3">
          <cell r="B3" t="str">
            <v xml:space="preserve"> STATEMENT SHOWING DEDUCTION , PAYMENTS AND</v>
          </cell>
        </row>
      </sheetData>
      <sheetData sheetId="2373"/>
      <sheetData sheetId="2374"/>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ow r="7">
          <cell r="A7" t="str">
            <v>DEWAN</v>
          </cell>
        </row>
      </sheetData>
      <sheetData sheetId="2442" refreshError="1"/>
      <sheetData sheetId="2443"/>
      <sheetData sheetId="2444">
        <row r="3">
          <cell r="B3" t="str">
            <v xml:space="preserve"> STATEMENT SHOWING DEDUCTION , PAYMENTS AND</v>
          </cell>
        </row>
      </sheetData>
      <sheetData sheetId="2445">
        <row r="1">
          <cell r="B1" t="str">
            <v>?</v>
          </cell>
        </row>
      </sheetData>
      <sheetData sheetId="2446">
        <row r="3">
          <cell r="C3" t="str">
            <v>US$</v>
          </cell>
        </row>
      </sheetData>
      <sheetData sheetId="2447"/>
      <sheetData sheetId="2448"/>
      <sheetData sheetId="2449"/>
      <sheetData sheetId="2450"/>
      <sheetData sheetId="2451"/>
      <sheetData sheetId="2452" refreshError="1"/>
      <sheetData sheetId="2453" refreshError="1"/>
      <sheetData sheetId="2454" refreshError="1"/>
      <sheetData sheetId="2455"/>
      <sheetData sheetId="2456" refreshError="1"/>
      <sheetData sheetId="2457"/>
      <sheetData sheetId="2458">
        <row r="3">
          <cell r="B3" t="str">
            <v xml:space="preserve"> STATEMENT SHOWING DEDUCTION , PAYMENTS AND</v>
          </cell>
        </row>
      </sheetData>
      <sheetData sheetId="2459"/>
      <sheetData sheetId="2460"/>
      <sheetData sheetId="2461"/>
      <sheetData sheetId="2462">
        <row r="1">
          <cell r="A1" t="str">
            <v>A F Ferguson &amp; Co.</v>
          </cell>
        </row>
      </sheetData>
      <sheetData sheetId="2463">
        <row r="1">
          <cell r="B1" t="str">
            <v>The Aga Khan Hospital and Medical College Foundation</v>
          </cell>
        </row>
      </sheetData>
      <sheetData sheetId="2464">
        <row r="2">
          <cell r="A2" t="str">
            <v>Type of analytic…</v>
          </cell>
        </row>
      </sheetData>
      <sheetData sheetId="2465"/>
      <sheetData sheetId="2466">
        <row r="3">
          <cell r="B3" t="str">
            <v xml:space="preserve"> STATEMENT SHOWING DEDUCTION , PAYMENTS AND</v>
          </cell>
        </row>
      </sheetData>
      <sheetData sheetId="2467"/>
      <sheetData sheetId="2468">
        <row r="4">
          <cell r="D4">
            <v>17640000</v>
          </cell>
        </row>
      </sheetData>
      <sheetData sheetId="2469"/>
      <sheetData sheetId="2470"/>
      <sheetData sheetId="2471"/>
      <sheetData sheetId="2472"/>
      <sheetData sheetId="2473"/>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ow r="1">
          <cell r="A1" t="str">
            <v>A F Ferguson &amp; Co.</v>
          </cell>
        </row>
      </sheetData>
      <sheetData sheetId="2576" refreshError="1"/>
      <sheetData sheetId="2577" refreshError="1"/>
      <sheetData sheetId="2578" refreshError="1"/>
      <sheetData sheetId="2579" refreshError="1"/>
      <sheetData sheetId="2580" refreshError="1"/>
      <sheetData sheetId="2581" refreshError="1"/>
      <sheetData sheetId="2582"/>
      <sheetData sheetId="2583"/>
      <sheetData sheetId="2584">
        <row r="1">
          <cell r="A1" t="str">
            <v>A F Ferguson &amp; Co.</v>
          </cell>
        </row>
      </sheetData>
      <sheetData sheetId="2585">
        <row r="1">
          <cell r="B1" t="str">
            <v>?</v>
          </cell>
        </row>
      </sheetData>
      <sheetData sheetId="2586"/>
      <sheetData sheetId="2587"/>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ow r="1">
          <cell r="A1" t="str">
            <v>CUSTOMERS NAME</v>
          </cell>
        </row>
      </sheetData>
      <sheetData sheetId="2610" refreshError="1"/>
      <sheetData sheetId="2611" refreshError="1"/>
      <sheetData sheetId="2612">
        <row r="1">
          <cell r="A1" t="str">
            <v>CUSTOMERS NAME</v>
          </cell>
        </row>
      </sheetData>
      <sheetData sheetId="2613">
        <row r="1">
          <cell r="A1" t="str">
            <v>A F Ferguson &amp; Co.</v>
          </cell>
        </row>
      </sheetData>
      <sheetData sheetId="2614">
        <row r="1">
          <cell r="B1" t="str">
            <v>?</v>
          </cell>
        </row>
      </sheetData>
      <sheetData sheetId="2615">
        <row r="1">
          <cell r="A1" t="str">
            <v>A F Ferguson &amp; Co.</v>
          </cell>
        </row>
      </sheetData>
      <sheetData sheetId="2616">
        <row r="7">
          <cell r="A7" t="str">
            <v>DEWAN</v>
          </cell>
        </row>
      </sheetData>
      <sheetData sheetId="2617">
        <row r="57">
          <cell r="C57" t="e">
            <v>#NAME?</v>
          </cell>
        </row>
      </sheetData>
      <sheetData sheetId="2618">
        <row r="1">
          <cell r="B1" t="str">
            <v>?</v>
          </cell>
        </row>
      </sheetData>
      <sheetData sheetId="2619">
        <row r="3">
          <cell r="C3" t="str">
            <v>Currency?</v>
          </cell>
        </row>
      </sheetData>
      <sheetData sheetId="2620">
        <row r="7">
          <cell r="A7" t="str">
            <v>DEWAN</v>
          </cell>
        </row>
      </sheetData>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ow r="7">
          <cell r="A7" t="str">
            <v>DEWAN</v>
          </cell>
        </row>
      </sheetData>
      <sheetData sheetId="2641">
        <row r="7">
          <cell r="A7" t="str">
            <v>DEWAN</v>
          </cell>
        </row>
      </sheetData>
      <sheetData sheetId="2642" refreshError="1"/>
      <sheetData sheetId="2643">
        <row r="1">
          <cell r="A1" t="str">
            <v>A F Ferguson &amp; Co.</v>
          </cell>
        </row>
      </sheetData>
      <sheetData sheetId="2644" refreshError="1"/>
      <sheetData sheetId="2645" refreshError="1"/>
      <sheetData sheetId="2646">
        <row r="7">
          <cell r="A7" t="str">
            <v>DEWAN</v>
          </cell>
        </row>
      </sheetData>
      <sheetData sheetId="2647"/>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ow r="1">
          <cell r="B1" t="str">
            <v>?</v>
          </cell>
        </row>
      </sheetData>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sheetData sheetId="3051">
        <row r="1">
          <cell r="B1" t="str">
            <v>?</v>
          </cell>
        </row>
      </sheetData>
      <sheetData sheetId="3052">
        <row r="3">
          <cell r="C3" t="str">
            <v>US$</v>
          </cell>
        </row>
      </sheetData>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ow r="3">
          <cell r="B3" t="str">
            <v xml:space="preserve"> STATEMENT SHOWING DEDUCTION , PAYMENTS AND</v>
          </cell>
        </row>
      </sheetData>
      <sheetData sheetId="318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ow r="1">
          <cell r="A1" t="str">
            <v>CUSTOMERS NAME</v>
          </cell>
        </row>
      </sheetData>
      <sheetData sheetId="3201">
        <row r="1">
          <cell r="A1" t="str">
            <v>CUSTOMERS NAME</v>
          </cell>
        </row>
      </sheetData>
      <sheetData sheetId="3202">
        <row r="1">
          <cell r="A1" t="str">
            <v>CUSTOMERS NAME</v>
          </cell>
        </row>
      </sheetData>
      <sheetData sheetId="3203">
        <row r="3">
          <cell r="B3" t="str">
            <v xml:space="preserve"> STATEMENT SHOWING DEDUCTION , PAYMENTS AND</v>
          </cell>
        </row>
      </sheetData>
      <sheetData sheetId="3204"/>
      <sheetData sheetId="3205"/>
      <sheetData sheetId="3206">
        <row r="4">
          <cell r="D4">
            <v>17640000</v>
          </cell>
        </row>
      </sheetData>
      <sheetData sheetId="3207"/>
      <sheetData sheetId="3208"/>
      <sheetData sheetId="3209"/>
      <sheetData sheetId="3210"/>
      <sheetData sheetId="321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ow r="2">
          <cell r="A2" t="str">
            <v>-</v>
          </cell>
        </row>
      </sheetData>
      <sheetData sheetId="3259"/>
      <sheetData sheetId="3260"/>
      <sheetData sheetId="3261">
        <row r="1">
          <cell r="A1" t="str">
            <v>CUSTOMERS NAME</v>
          </cell>
        </row>
      </sheetData>
      <sheetData sheetId="3262" refreshError="1"/>
      <sheetData sheetId="3263">
        <row r="1">
          <cell r="A1" t="str">
            <v>CUSTOMERS NAME</v>
          </cell>
        </row>
      </sheetData>
      <sheetData sheetId="3264" refreshError="1"/>
      <sheetData sheetId="3265">
        <row r="57">
          <cell r="C57" t="e">
            <v>#NAME?</v>
          </cell>
        </row>
      </sheetData>
      <sheetData sheetId="3266">
        <row r="2">
          <cell r="A2" t="str">
            <v>-</v>
          </cell>
        </row>
      </sheetData>
      <sheetData sheetId="3267" refreshError="1"/>
      <sheetData sheetId="3268" refreshError="1"/>
      <sheetData sheetId="3269" refreshError="1"/>
      <sheetData sheetId="3270" refreshError="1"/>
      <sheetData sheetId="3271" refreshError="1"/>
      <sheetData sheetId="3272" refreshError="1"/>
      <sheetData sheetId="3273" refreshError="1"/>
      <sheetData sheetId="3274">
        <row r="3">
          <cell r="B3" t="str">
            <v xml:space="preserve"> STATEMENT SHOWING DEDUCTION , PAYMENTS AND</v>
          </cell>
        </row>
      </sheetData>
      <sheetData sheetId="3275" refreshError="1"/>
      <sheetData sheetId="3276" refreshError="1"/>
      <sheetData sheetId="3277"/>
      <sheetData sheetId="3278" refreshError="1"/>
      <sheetData sheetId="3279" refreshError="1"/>
      <sheetData sheetId="3280"/>
      <sheetData sheetId="3281">
        <row r="6336">
          <cell r="D6336">
            <v>583</v>
          </cell>
        </row>
      </sheetData>
      <sheetData sheetId="3282"/>
      <sheetData sheetId="3283" refreshError="1"/>
      <sheetData sheetId="3284" refreshError="1"/>
      <sheetData sheetId="3285" refreshError="1"/>
      <sheetData sheetId="3286" refreshError="1"/>
      <sheetData sheetId="3287" refreshError="1"/>
      <sheetData sheetId="3288" refreshError="1"/>
      <sheetData sheetId="3289">
        <row r="3">
          <cell r="B3" t="str">
            <v xml:space="preserve"> STATEMENT SHOWING DEDUCTION , PAYMENTS AND</v>
          </cell>
        </row>
      </sheetData>
      <sheetData sheetId="3290" refreshError="1"/>
      <sheetData sheetId="329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ow r="1">
          <cell r="A1" t="str">
            <v>CUSTOMERS NAME</v>
          </cell>
        </row>
      </sheetData>
      <sheetData sheetId="3302">
        <row r="1">
          <cell r="A1" t="str">
            <v>CUSTOMERS NAME</v>
          </cell>
        </row>
      </sheetData>
      <sheetData sheetId="3303">
        <row r="1">
          <cell r="A1" t="str">
            <v>CUSTOMERS NAME</v>
          </cell>
        </row>
      </sheetData>
      <sheetData sheetId="3304">
        <row r="1">
          <cell r="A1" t="str">
            <v>CUSTOMERS NAME</v>
          </cell>
        </row>
      </sheetData>
      <sheetData sheetId="3305">
        <row r="1">
          <cell r="A1" t="str">
            <v>CUSTOMERS NAME</v>
          </cell>
        </row>
      </sheetData>
      <sheetData sheetId="3306" refreshError="1"/>
      <sheetData sheetId="3307" refreshError="1"/>
      <sheetData sheetId="3308" refreshError="1"/>
      <sheetData sheetId="3309" refreshError="1"/>
      <sheetData sheetId="3310"/>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sheetData sheetId="3324"/>
      <sheetData sheetId="3325"/>
      <sheetData sheetId="3326" refreshError="1"/>
      <sheetData sheetId="3327" refreshError="1"/>
      <sheetData sheetId="3328" refreshError="1"/>
      <sheetData sheetId="3329" refreshError="1"/>
      <sheetData sheetId="3330" refreshError="1"/>
      <sheetData sheetId="333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sheetData sheetId="3436" refreshError="1"/>
      <sheetData sheetId="3437" refreshError="1"/>
      <sheetData sheetId="3438"/>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sheetData sheetId="3506"/>
      <sheetData sheetId="3507"/>
      <sheetData sheetId="3508" refreshError="1"/>
      <sheetData sheetId="3509"/>
      <sheetData sheetId="3510"/>
      <sheetData sheetId="3511"/>
      <sheetData sheetId="3512"/>
      <sheetData sheetId="3513"/>
      <sheetData sheetId="3514" refreshError="1"/>
      <sheetData sheetId="3515"/>
      <sheetData sheetId="3516" refreshError="1"/>
      <sheetData sheetId="3517" refreshError="1"/>
      <sheetData sheetId="3518" refreshError="1"/>
      <sheetData sheetId="3519"/>
      <sheetData sheetId="3520"/>
      <sheetData sheetId="3521">
        <row r="7">
          <cell r="A7" t="str">
            <v>DEWAN</v>
          </cell>
        </row>
      </sheetData>
      <sheetData sheetId="3522"/>
      <sheetData sheetId="3523"/>
      <sheetData sheetId="3524"/>
      <sheetData sheetId="3525"/>
      <sheetData sheetId="3526">
        <row r="3">
          <cell r="B3" t="str">
            <v xml:space="preserve"> STATEMENT SHOWING DEDUCTION , PAYMENTS AND</v>
          </cell>
        </row>
      </sheetData>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sheetData sheetId="3544">
        <row r="1">
          <cell r="A1" t="str">
            <v>A F Ferguson &amp; Co.</v>
          </cell>
        </row>
      </sheetData>
      <sheetData sheetId="3545">
        <row r="1">
          <cell r="B1" t="str">
            <v>The Aga Khan Hospital and Medical College Foundation</v>
          </cell>
        </row>
      </sheetData>
      <sheetData sheetId="3546">
        <row r="2">
          <cell r="A2" t="str">
            <v>Type of analytic…</v>
          </cell>
        </row>
      </sheetData>
      <sheetData sheetId="3547">
        <row r="4">
          <cell r="D4">
            <v>17640000</v>
          </cell>
        </row>
      </sheetData>
      <sheetData sheetId="3548">
        <row r="3">
          <cell r="B3" t="str">
            <v xml:space="preserve"> STATEMENT SHOWING DEDUCTION , PAYMENTS AND</v>
          </cell>
        </row>
      </sheetData>
      <sheetData sheetId="3549">
        <row r="7">
          <cell r="A7" t="str">
            <v>DEWAN</v>
          </cell>
        </row>
      </sheetData>
      <sheetData sheetId="3550">
        <row r="4">
          <cell r="D4">
            <v>17640000</v>
          </cell>
        </row>
      </sheetData>
      <sheetData sheetId="3551">
        <row r="4">
          <cell r="D4">
            <v>17640000</v>
          </cell>
        </row>
      </sheetData>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ow r="1">
          <cell r="A1" t="str">
            <v>CUSTOMERS NAME</v>
          </cell>
        </row>
      </sheetData>
      <sheetData sheetId="3578">
        <row r="1">
          <cell r="A1" t="str">
            <v>CUSTOMERS NAME</v>
          </cell>
        </row>
      </sheetData>
      <sheetData sheetId="3579"/>
      <sheetData sheetId="3580"/>
      <sheetData sheetId="3581"/>
      <sheetData sheetId="3582"/>
      <sheetData sheetId="3583"/>
      <sheetData sheetId="3584"/>
      <sheetData sheetId="3585"/>
      <sheetData sheetId="3586"/>
      <sheetData sheetId="3587"/>
      <sheetData sheetId="3588"/>
      <sheetData sheetId="3589"/>
      <sheetData sheetId="3590">
        <row r="1">
          <cell r="A1" t="str">
            <v>CUSTOMERS NAME</v>
          </cell>
        </row>
      </sheetData>
      <sheetData sheetId="3591">
        <row r="1">
          <cell r="A1" t="str">
            <v>CUSTOMERS NAME</v>
          </cell>
        </row>
      </sheetData>
      <sheetData sheetId="3592"/>
      <sheetData sheetId="3593"/>
      <sheetData sheetId="3594"/>
      <sheetData sheetId="3595"/>
      <sheetData sheetId="3596">
        <row r="1">
          <cell r="A1" t="str">
            <v>CUSTOMERS NAME</v>
          </cell>
        </row>
      </sheetData>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sheetData sheetId="3612">
        <row r="1">
          <cell r="A1" t="str">
            <v>CUSTOMERS NAME</v>
          </cell>
        </row>
      </sheetData>
      <sheetData sheetId="3613">
        <row r="1">
          <cell r="A1" t="str">
            <v>CUSTOMERS NAME</v>
          </cell>
        </row>
      </sheetData>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ow r="2">
          <cell r="A2" t="str">
            <v>please select…</v>
          </cell>
        </row>
      </sheetData>
      <sheetData sheetId="3745" refreshError="1"/>
      <sheetData sheetId="3746" refreshError="1"/>
      <sheetData sheetId="3747" refreshError="1"/>
      <sheetData sheetId="3748">
        <row r="1">
          <cell r="G1" t="str">
            <v>Cost Category</v>
          </cell>
        </row>
      </sheetData>
      <sheetData sheetId="3749">
        <row r="2">
          <cell r="A2" t="str">
            <v>please select…</v>
          </cell>
        </row>
      </sheetData>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sheetData sheetId="3763"/>
      <sheetData sheetId="3764">
        <row r="9">
          <cell r="D9">
            <v>-314441.35080000013</v>
          </cell>
        </row>
      </sheetData>
      <sheetData sheetId="3765"/>
      <sheetData sheetId="3766"/>
      <sheetData sheetId="3767">
        <row r="15">
          <cell r="E15">
            <v>976114</v>
          </cell>
        </row>
      </sheetData>
      <sheetData sheetId="3768" refreshError="1"/>
      <sheetData sheetId="3769"/>
      <sheetData sheetId="3770"/>
      <sheetData sheetId="3771"/>
      <sheetData sheetId="3772"/>
      <sheetData sheetId="3773"/>
      <sheetData sheetId="3774"/>
      <sheetData sheetId="3775">
        <row r="1">
          <cell r="G1" t="str">
            <v>Cost Category</v>
          </cell>
        </row>
      </sheetData>
      <sheetData sheetId="3776">
        <row r="2">
          <cell r="A2" t="str">
            <v>EXW – EX WORKS</v>
          </cell>
        </row>
      </sheetData>
      <sheetData sheetId="3777">
        <row r="2">
          <cell r="A2" t="str">
            <v>Please select…</v>
          </cell>
        </row>
      </sheetData>
      <sheetData sheetId="3778">
        <row r="1">
          <cell r="G1" t="str">
            <v>Cost Category</v>
          </cell>
        </row>
      </sheetData>
      <sheetData sheetId="3779">
        <row r="2">
          <cell r="A2" t="str">
            <v>please select…</v>
          </cell>
        </row>
      </sheetData>
      <sheetData sheetId="3780">
        <row r="2">
          <cell r="A2" t="str">
            <v>SC-01-0002</v>
          </cell>
        </row>
      </sheetData>
      <sheetData sheetId="3781">
        <row r="2">
          <cell r="A2" t="str">
            <v>SC-01-0002</v>
          </cell>
        </row>
      </sheetData>
      <sheetData sheetId="3782">
        <row r="2">
          <cell r="A2" t="str">
            <v>Please select…</v>
          </cell>
        </row>
      </sheetData>
      <sheetData sheetId="3783">
        <row r="1">
          <cell r="G1" t="str">
            <v>Cost Category</v>
          </cell>
        </row>
      </sheetData>
      <sheetData sheetId="3784">
        <row r="2">
          <cell r="A2" t="str">
            <v>Please select…</v>
          </cell>
        </row>
      </sheetData>
      <sheetData sheetId="3785">
        <row r="2">
          <cell r="A2" t="str">
            <v>please select…</v>
          </cell>
        </row>
      </sheetData>
      <sheetData sheetId="3786">
        <row r="2">
          <cell r="A2" t="str">
            <v>please select…</v>
          </cell>
        </row>
      </sheetData>
      <sheetData sheetId="3787">
        <row r="2">
          <cell r="A2" t="str">
            <v>Please Select…</v>
          </cell>
        </row>
      </sheetData>
      <sheetData sheetId="3788">
        <row r="1">
          <cell r="G1" t="str">
            <v>Cost Category</v>
          </cell>
        </row>
      </sheetData>
      <sheetData sheetId="3789">
        <row r="1">
          <cell r="G1" t="str">
            <v>Cost Category</v>
          </cell>
        </row>
      </sheetData>
      <sheetData sheetId="3790">
        <row r="2">
          <cell r="A2" t="str">
            <v>EXW – EX WORKS</v>
          </cell>
        </row>
      </sheetData>
      <sheetData sheetId="3791">
        <row r="13">
          <cell r="P13">
            <v>0</v>
          </cell>
        </row>
      </sheetData>
      <sheetData sheetId="3792">
        <row r="1">
          <cell r="G1" t="str">
            <v>Cost Category</v>
          </cell>
        </row>
      </sheetData>
      <sheetData sheetId="3793">
        <row r="2">
          <cell r="A2" t="str">
            <v>EXW – EX WORKS</v>
          </cell>
        </row>
      </sheetData>
      <sheetData sheetId="3794">
        <row r="2">
          <cell r="A2" t="str">
            <v>EXW – EX WORKS</v>
          </cell>
        </row>
      </sheetData>
      <sheetData sheetId="3795">
        <row r="2">
          <cell r="E2" t="str">
            <v>DHS (Demographic and Health Survey)</v>
          </cell>
        </row>
      </sheetData>
      <sheetData sheetId="3796">
        <row r="2">
          <cell r="A2" t="str">
            <v>EXW – EX WORKS</v>
          </cell>
        </row>
      </sheetData>
      <sheetData sheetId="3797" refreshError="1"/>
      <sheetData sheetId="3798">
        <row r="2">
          <cell r="A2" t="str">
            <v>SC-01-0002</v>
          </cell>
        </row>
      </sheetData>
      <sheetData sheetId="3799">
        <row r="2">
          <cell r="A2" t="str">
            <v>EXW – EX WORKS</v>
          </cell>
        </row>
      </sheetData>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ow r="2">
          <cell r="A2" t="str">
            <v>EXW – EX WORKS</v>
          </cell>
        </row>
      </sheetData>
      <sheetData sheetId="3830">
        <row r="2">
          <cell r="A2" t="str">
            <v>please select…</v>
          </cell>
        </row>
      </sheetData>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ow r="2">
          <cell r="A2" t="str">
            <v>EXW – EX WORKS</v>
          </cell>
        </row>
      </sheetData>
      <sheetData sheetId="3840">
        <row r="27">
          <cell r="B27">
            <v>4272821.6046142206</v>
          </cell>
        </row>
      </sheetData>
      <sheetData sheetId="3841">
        <row r="9">
          <cell r="D9">
            <v>-314441.35080000013</v>
          </cell>
        </row>
      </sheetData>
      <sheetData sheetId="3842"/>
      <sheetData sheetId="3843"/>
      <sheetData sheetId="3844">
        <row r="15">
          <cell r="E15">
            <v>976114</v>
          </cell>
        </row>
      </sheetData>
      <sheetData sheetId="3845" refreshError="1"/>
      <sheetData sheetId="3846"/>
      <sheetData sheetId="3847"/>
      <sheetData sheetId="3848"/>
      <sheetData sheetId="3849"/>
      <sheetData sheetId="3850"/>
      <sheetData sheetId="3851"/>
      <sheetData sheetId="3852">
        <row r="1">
          <cell r="G1" t="str">
            <v>Cost Category</v>
          </cell>
        </row>
      </sheetData>
      <sheetData sheetId="3853">
        <row r="2">
          <cell r="A2" t="str">
            <v>EXW – EX WORKS</v>
          </cell>
        </row>
      </sheetData>
      <sheetData sheetId="3854">
        <row r="2">
          <cell r="A2" t="str">
            <v>Please select…</v>
          </cell>
        </row>
      </sheetData>
      <sheetData sheetId="3855">
        <row r="1">
          <cell r="G1" t="str">
            <v>Cost Category</v>
          </cell>
        </row>
      </sheetData>
      <sheetData sheetId="3856">
        <row r="2">
          <cell r="A2" t="str">
            <v>please select…</v>
          </cell>
        </row>
      </sheetData>
      <sheetData sheetId="3857">
        <row r="2">
          <cell r="A2" t="str">
            <v>SC-01-0002</v>
          </cell>
        </row>
      </sheetData>
      <sheetData sheetId="3858">
        <row r="2">
          <cell r="A2" t="str">
            <v>SC-01-0002</v>
          </cell>
        </row>
      </sheetData>
      <sheetData sheetId="3859">
        <row r="2">
          <cell r="A2" t="str">
            <v>Please select…</v>
          </cell>
        </row>
      </sheetData>
      <sheetData sheetId="3860">
        <row r="1">
          <cell r="G1" t="str">
            <v>Cost Category</v>
          </cell>
        </row>
      </sheetData>
      <sheetData sheetId="3861">
        <row r="2">
          <cell r="A2" t="str">
            <v>Please select…</v>
          </cell>
        </row>
      </sheetData>
      <sheetData sheetId="3862">
        <row r="2">
          <cell r="A2" t="str">
            <v>please select…</v>
          </cell>
        </row>
      </sheetData>
      <sheetData sheetId="3863">
        <row r="2">
          <cell r="A2" t="str">
            <v>please select…</v>
          </cell>
        </row>
      </sheetData>
      <sheetData sheetId="3864">
        <row r="1">
          <cell r="B1" t="str">
            <v>?</v>
          </cell>
        </row>
      </sheetData>
      <sheetData sheetId="3865">
        <row r="1">
          <cell r="G1" t="str">
            <v>Cost Category</v>
          </cell>
        </row>
      </sheetData>
      <sheetData sheetId="3866">
        <row r="1">
          <cell r="G1" t="str">
            <v>Cost Category</v>
          </cell>
        </row>
      </sheetData>
      <sheetData sheetId="3867">
        <row r="2">
          <cell r="A2" t="str">
            <v>EXW – EX WORKS</v>
          </cell>
        </row>
      </sheetData>
      <sheetData sheetId="3868">
        <row r="13">
          <cell r="P13">
            <v>0</v>
          </cell>
        </row>
      </sheetData>
      <sheetData sheetId="3869">
        <row r="1">
          <cell r="G1" t="str">
            <v>Cost Category</v>
          </cell>
        </row>
      </sheetData>
      <sheetData sheetId="3870">
        <row r="2">
          <cell r="A2" t="str">
            <v>EXW – EX WORKS</v>
          </cell>
        </row>
      </sheetData>
      <sheetData sheetId="3871">
        <row r="2">
          <cell r="A2" t="str">
            <v>EXW – EX WORKS</v>
          </cell>
        </row>
      </sheetData>
      <sheetData sheetId="3872">
        <row r="2">
          <cell r="E2" t="str">
            <v>DHS (Demographic and Health Survey)</v>
          </cell>
        </row>
      </sheetData>
      <sheetData sheetId="3873">
        <row r="2">
          <cell r="A2" t="str">
            <v>EXW – EX WORKS</v>
          </cell>
        </row>
      </sheetData>
      <sheetData sheetId="3874" refreshError="1"/>
      <sheetData sheetId="3875">
        <row r="2">
          <cell r="A2" t="str">
            <v>SC-01-0002</v>
          </cell>
        </row>
      </sheetData>
      <sheetData sheetId="3876">
        <row r="2">
          <cell r="A2" t="str">
            <v>EXW – EX WORKS</v>
          </cell>
        </row>
      </sheetData>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ow r="2">
          <cell r="A2" t="str">
            <v>please select…</v>
          </cell>
        </row>
      </sheetData>
      <sheetData sheetId="3900" refreshError="1"/>
      <sheetData sheetId="3901" refreshError="1"/>
      <sheetData sheetId="3902" refreshError="1"/>
      <sheetData sheetId="3903">
        <row r="1">
          <cell r="G1" t="str">
            <v>Cost Category</v>
          </cell>
        </row>
      </sheetData>
      <sheetData sheetId="3904">
        <row r="2">
          <cell r="A2" t="str">
            <v>please select…</v>
          </cell>
        </row>
      </sheetData>
      <sheetData sheetId="3905" refreshError="1"/>
      <sheetData sheetId="3906">
        <row r="1">
          <cell r="B1" t="str">
            <v>Desp</v>
          </cell>
        </row>
      </sheetData>
      <sheetData sheetId="3907">
        <row r="1">
          <cell r="G1" t="str">
            <v>Cost Category</v>
          </cell>
        </row>
      </sheetData>
      <sheetData sheetId="3908">
        <row r="1">
          <cell r="A1" t="str">
            <v>Day</v>
          </cell>
        </row>
      </sheetData>
      <sheetData sheetId="3909">
        <row r="2">
          <cell r="A2" t="str">
            <v>EXW – EX WORKS</v>
          </cell>
        </row>
      </sheetData>
      <sheetData sheetId="3910">
        <row r="1">
          <cell r="G1" t="str">
            <v>Cost Category</v>
          </cell>
        </row>
      </sheetData>
      <sheetData sheetId="3911">
        <row r="2">
          <cell r="A2" t="str">
            <v>EXW – EX WORKS</v>
          </cell>
        </row>
      </sheetData>
      <sheetData sheetId="3912">
        <row r="2">
          <cell r="A2" t="str">
            <v>EXW – EX WORKS</v>
          </cell>
        </row>
      </sheetData>
      <sheetData sheetId="3913">
        <row r="2">
          <cell r="E2" t="str">
            <v>DHS (Demographic and Health Survey)</v>
          </cell>
        </row>
      </sheetData>
      <sheetData sheetId="3914">
        <row r="2">
          <cell r="A2" t="str">
            <v>EXW – EX WORKS</v>
          </cell>
        </row>
      </sheetData>
      <sheetData sheetId="3915">
        <row r="2">
          <cell r="A2" t="str">
            <v>SC-01-0002</v>
          </cell>
        </row>
      </sheetData>
      <sheetData sheetId="3916">
        <row r="2">
          <cell r="A2" t="str">
            <v>SC-01-0002</v>
          </cell>
        </row>
      </sheetData>
      <sheetData sheetId="3917">
        <row r="2">
          <cell r="A2" t="str">
            <v>EXW – EX WORKS</v>
          </cell>
        </row>
      </sheetData>
      <sheetData sheetId="3918">
        <row r="2">
          <cell r="A2" t="str">
            <v>please select…</v>
          </cell>
        </row>
      </sheetData>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sheetData sheetId="3959" refreshError="1"/>
      <sheetData sheetId="3960" refreshError="1"/>
      <sheetData sheetId="3961" refreshError="1"/>
      <sheetData sheetId="3962" refreshError="1"/>
      <sheetData sheetId="3963"/>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ow r="2">
          <cell r="A2" t="str">
            <v>SC-01-0002</v>
          </cell>
        </row>
      </sheetData>
      <sheetData sheetId="4158">
        <row r="2">
          <cell r="A2" t="str">
            <v>SC-01-0002</v>
          </cell>
        </row>
      </sheetData>
      <sheetData sheetId="4159">
        <row r="2">
          <cell r="A2" t="str">
            <v>Please select…</v>
          </cell>
        </row>
      </sheetData>
      <sheetData sheetId="4160">
        <row r="1">
          <cell r="G1" t="str">
            <v>Cost Category</v>
          </cell>
        </row>
      </sheetData>
      <sheetData sheetId="4161">
        <row r="2">
          <cell r="A2" t="str">
            <v>Please select…</v>
          </cell>
        </row>
      </sheetData>
      <sheetData sheetId="4162">
        <row r="2">
          <cell r="A2" t="str">
            <v>please select…</v>
          </cell>
        </row>
      </sheetData>
      <sheetData sheetId="4163">
        <row r="2">
          <cell r="A2" t="str">
            <v>please select…</v>
          </cell>
        </row>
      </sheetData>
      <sheetData sheetId="4164">
        <row r="2">
          <cell r="A2" t="str">
            <v>Please Select…</v>
          </cell>
        </row>
      </sheetData>
      <sheetData sheetId="4165">
        <row r="1">
          <cell r="G1" t="str">
            <v>Cost Category</v>
          </cell>
        </row>
      </sheetData>
      <sheetData sheetId="4166">
        <row r="1">
          <cell r="G1" t="str">
            <v>Cost Category</v>
          </cell>
        </row>
      </sheetData>
      <sheetData sheetId="4167">
        <row r="2">
          <cell r="A2" t="str">
            <v>EXW – EX WORKS</v>
          </cell>
        </row>
      </sheetData>
      <sheetData sheetId="4168">
        <row r="1">
          <cell r="G1" t="str">
            <v>Cost Category</v>
          </cell>
        </row>
      </sheetData>
      <sheetData sheetId="4169">
        <row r="1">
          <cell r="G1" t="str">
            <v>Cost Category</v>
          </cell>
        </row>
      </sheetData>
      <sheetData sheetId="4170">
        <row r="2">
          <cell r="A2" t="str">
            <v>EXW – EX WORKS</v>
          </cell>
        </row>
      </sheetData>
      <sheetData sheetId="4171">
        <row r="2">
          <cell r="A2" t="str">
            <v>EXW – EX WORKS</v>
          </cell>
        </row>
      </sheetData>
      <sheetData sheetId="4172"/>
      <sheetData sheetId="4173" refreshError="1"/>
      <sheetData sheetId="4174">
        <row r="1">
          <cell r="G1" t="str">
            <v>Cost Category</v>
          </cell>
        </row>
      </sheetData>
      <sheetData sheetId="4175"/>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refreshError="1"/>
      <sheetData sheetId="4272"/>
      <sheetData sheetId="4273"/>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sheetData sheetId="4283"/>
      <sheetData sheetId="4284"/>
      <sheetData sheetId="4285"/>
      <sheetData sheetId="4286"/>
      <sheetData sheetId="4287"/>
      <sheetData sheetId="4288"/>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sheetData sheetId="4302"/>
      <sheetData sheetId="4303"/>
      <sheetData sheetId="4304"/>
      <sheetData sheetId="4305"/>
      <sheetData sheetId="4306"/>
      <sheetData sheetId="4307" refreshError="1"/>
      <sheetData sheetId="4308"/>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row r="54">
          <cell r="H54">
            <v>539432482.32390201</v>
          </cell>
        </row>
      </sheetData>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row r="317">
          <cell r="A317" t="str">
            <v>51-00-00</v>
          </cell>
        </row>
      </sheetData>
      <sheetData sheetId="4445">
        <row r="1">
          <cell r="B1" t="str">
            <v>Desp</v>
          </cell>
        </row>
      </sheetData>
      <sheetData sheetId="4446">
        <row r="1">
          <cell r="A1" t="str">
            <v>No</v>
          </cell>
        </row>
      </sheetData>
      <sheetData sheetId="4447">
        <row r="1">
          <cell r="A1" t="str">
            <v>Day</v>
          </cell>
        </row>
      </sheetData>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sheetData sheetId="4458"/>
      <sheetData sheetId="4459"/>
      <sheetData sheetId="4460"/>
      <sheetData sheetId="4461"/>
      <sheetData sheetId="4462"/>
      <sheetData sheetId="4463"/>
      <sheetData sheetId="4464"/>
      <sheetData sheetId="4465"/>
      <sheetData sheetId="4466">
        <row r="8">
          <cell r="A8" t="str">
            <v>42-00-00</v>
          </cell>
        </row>
      </sheetData>
      <sheetData sheetId="4467"/>
      <sheetData sheetId="4468"/>
      <sheetData sheetId="4469">
        <row r="12">
          <cell r="A12" t="str">
            <v>01-00-00</v>
          </cell>
        </row>
      </sheetData>
      <sheetData sheetId="4470"/>
      <sheetData sheetId="4471"/>
      <sheetData sheetId="4472"/>
      <sheetData sheetId="4473"/>
      <sheetData sheetId="4474"/>
      <sheetData sheetId="4475" refreshError="1"/>
      <sheetData sheetId="4476" refreshError="1"/>
      <sheetData sheetId="4477" refreshError="1"/>
      <sheetData sheetId="4478" refreshError="1"/>
      <sheetData sheetId="4479" refreshError="1"/>
      <sheetData sheetId="4480" refreshError="1"/>
      <sheetData sheetId="4481">
        <row r="317">
          <cell r="A317" t="str">
            <v>51-00-00</v>
          </cell>
        </row>
      </sheetData>
      <sheetData sheetId="4482" refreshError="1"/>
      <sheetData sheetId="4483">
        <row r="319">
          <cell r="A319" t="str">
            <v>51-00-00</v>
          </cell>
        </row>
      </sheetData>
      <sheetData sheetId="4484"/>
      <sheetData sheetId="4485" refreshError="1"/>
      <sheetData sheetId="4486"/>
      <sheetData sheetId="4487" refreshError="1"/>
      <sheetData sheetId="4488" refreshError="1"/>
      <sheetData sheetId="4489" refreshError="1"/>
      <sheetData sheetId="4490" refreshError="1"/>
      <sheetData sheetId="4491" refreshError="1"/>
      <sheetData sheetId="4492"/>
      <sheetData sheetId="4493"/>
      <sheetData sheetId="4494"/>
      <sheetData sheetId="4495"/>
      <sheetData sheetId="4496"/>
      <sheetData sheetId="4497"/>
      <sheetData sheetId="4498"/>
      <sheetData sheetId="4499"/>
      <sheetData sheetId="4500"/>
      <sheetData sheetId="4501"/>
      <sheetData sheetId="4502"/>
      <sheetData sheetId="4503">
        <row r="8">
          <cell r="A8" t="str">
            <v>42-00-00</v>
          </cell>
        </row>
      </sheetData>
      <sheetData sheetId="4504"/>
      <sheetData sheetId="4505"/>
      <sheetData sheetId="4506">
        <row r="12">
          <cell r="A12" t="str">
            <v>01-00-00</v>
          </cell>
        </row>
      </sheetData>
      <sheetData sheetId="4507"/>
      <sheetData sheetId="4508"/>
      <sheetData sheetId="4509"/>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ow r="54">
          <cell r="H54">
            <v>539432482.32390201</v>
          </cell>
        </row>
      </sheetData>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row r="20">
          <cell r="K20">
            <v>150941909.0626775</v>
          </cell>
        </row>
      </sheetData>
      <sheetData sheetId="4646" refreshError="1"/>
      <sheetData sheetId="4647" refreshError="1"/>
      <sheetData sheetId="4648" refreshError="1"/>
      <sheetData sheetId="4649" refreshError="1"/>
      <sheetData sheetId="4650" refreshError="1"/>
      <sheetData sheetId="4651" refreshError="1"/>
      <sheetData sheetId="4652"/>
      <sheetData sheetId="4653" refreshError="1"/>
      <sheetData sheetId="4654" refreshError="1"/>
      <sheetData sheetId="4655">
        <row r="31">
          <cell r="L31">
            <v>25089358.001482703</v>
          </cell>
        </row>
      </sheetData>
      <sheetData sheetId="4656"/>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ow r="17">
          <cell r="S17">
            <v>523795.32718500122</v>
          </cell>
        </row>
      </sheetData>
      <sheetData sheetId="4673" refreshError="1"/>
      <sheetData sheetId="4674" refreshError="1"/>
      <sheetData sheetId="4675">
        <row r="10">
          <cell r="C10">
            <v>25007</v>
          </cell>
        </row>
      </sheetData>
      <sheetData sheetId="4676">
        <row r="8">
          <cell r="E8">
            <v>116124.77</v>
          </cell>
        </row>
      </sheetData>
      <sheetData sheetId="4677"/>
      <sheetData sheetId="4678"/>
      <sheetData sheetId="4679"/>
      <sheetData sheetId="4680"/>
      <sheetData sheetId="4681" refreshError="1"/>
      <sheetData sheetId="4682" refreshError="1"/>
      <sheetData sheetId="4683" refreshError="1"/>
      <sheetData sheetId="4684"/>
      <sheetData sheetId="4685"/>
      <sheetData sheetId="4686"/>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sheetData sheetId="4696"/>
      <sheetData sheetId="4697"/>
      <sheetData sheetId="4698"/>
      <sheetData sheetId="4699">
        <row r="2">
          <cell r="A2" t="str">
            <v>EXW – EX WORKS</v>
          </cell>
        </row>
      </sheetData>
      <sheetData sheetId="4700">
        <row r="2">
          <cell r="A2" t="str">
            <v>please select…</v>
          </cell>
        </row>
      </sheetData>
      <sheetData sheetId="4701"/>
      <sheetData sheetId="4702">
        <row r="12">
          <cell r="A12" t="str">
            <v>01-00-00</v>
          </cell>
        </row>
      </sheetData>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row r="1">
          <cell r="A1" t="str">
            <v>Cur/P/S</v>
          </cell>
        </row>
      </sheetData>
      <sheetData sheetId="4721">
        <row r="1">
          <cell r="A1" t="str">
            <v>Cur/P/S</v>
          </cell>
        </row>
      </sheetData>
      <sheetData sheetId="4722"/>
      <sheetData sheetId="4723">
        <row r="54">
          <cell r="H54">
            <v>539432482.32390201</v>
          </cell>
        </row>
      </sheetData>
      <sheetData sheetId="4724"/>
      <sheetData sheetId="4725"/>
      <sheetData sheetId="4726"/>
      <sheetData sheetId="4727"/>
      <sheetData sheetId="4728"/>
      <sheetData sheetId="4729"/>
      <sheetData sheetId="4730"/>
      <sheetData sheetId="4731">
        <row r="132">
          <cell r="C132" t="str">
            <v>TOTAL RECOVERY OF STUCK-UP ADVANCES REPORT</v>
          </cell>
        </row>
      </sheetData>
      <sheetData sheetId="4732">
        <row r="132">
          <cell r="C132" t="str">
            <v>TOTAL RECOVERY OF STUCK-UP ADVANCES REPORT</v>
          </cell>
        </row>
      </sheetData>
      <sheetData sheetId="4733">
        <row r="132">
          <cell r="C132" t="str">
            <v>TOTAL RECOVERY OF STUCK-UP ADVANCES REPORT</v>
          </cell>
        </row>
      </sheetData>
      <sheetData sheetId="4734"/>
      <sheetData sheetId="4735"/>
      <sheetData sheetId="4736"/>
      <sheetData sheetId="4737"/>
      <sheetData sheetId="4738"/>
      <sheetData sheetId="4739">
        <row r="2">
          <cell r="A2" t="str">
            <v>Please select…</v>
          </cell>
        </row>
      </sheetData>
      <sheetData sheetId="4740"/>
      <sheetData sheetId="4741"/>
      <sheetData sheetId="4742"/>
      <sheetData sheetId="4743" refreshError="1"/>
      <sheetData sheetId="4744"/>
      <sheetData sheetId="4745"/>
      <sheetData sheetId="4746"/>
      <sheetData sheetId="4747"/>
      <sheetData sheetId="4748">
        <row r="132">
          <cell r="C132" t="str">
            <v>TOTAL RECOVERY OF STUCK-UP ADVANCES REPORT</v>
          </cell>
        </row>
      </sheetData>
      <sheetData sheetId="4749">
        <row r="8">
          <cell r="BG8">
            <v>31402.68</v>
          </cell>
        </row>
      </sheetData>
      <sheetData sheetId="4750"/>
      <sheetData sheetId="4751">
        <row r="8">
          <cell r="BG8">
            <v>31402.68</v>
          </cell>
        </row>
      </sheetData>
      <sheetData sheetId="4752"/>
      <sheetData sheetId="4753">
        <row r="8">
          <cell r="BG8">
            <v>31402.68</v>
          </cell>
        </row>
      </sheetData>
      <sheetData sheetId="4754"/>
      <sheetData sheetId="4755">
        <row r="8">
          <cell r="BG8">
            <v>31402.68</v>
          </cell>
        </row>
      </sheetData>
      <sheetData sheetId="4756"/>
      <sheetData sheetId="4757"/>
      <sheetData sheetId="4758"/>
      <sheetData sheetId="4759"/>
      <sheetData sheetId="4760"/>
      <sheetData sheetId="4761"/>
      <sheetData sheetId="4762"/>
      <sheetData sheetId="4763">
        <row r="3">
          <cell r="AM3">
            <v>22009155.373849999</v>
          </cell>
        </row>
      </sheetData>
      <sheetData sheetId="4764"/>
      <sheetData sheetId="4765">
        <row r="3">
          <cell r="AM3">
            <v>22009155.373849999</v>
          </cell>
        </row>
      </sheetData>
      <sheetData sheetId="4766"/>
      <sheetData sheetId="4767">
        <row r="3">
          <cell r="AM3">
            <v>22009155.373849999</v>
          </cell>
        </row>
      </sheetData>
      <sheetData sheetId="4768"/>
      <sheetData sheetId="4769">
        <row r="3">
          <cell r="AM3">
            <v>22009155.373849999</v>
          </cell>
        </row>
      </sheetData>
      <sheetData sheetId="4770"/>
      <sheetData sheetId="4771">
        <row r="3">
          <cell r="AM3">
            <v>22009155.373849999</v>
          </cell>
        </row>
      </sheetData>
      <sheetData sheetId="4772"/>
      <sheetData sheetId="4773"/>
      <sheetData sheetId="4774"/>
      <sheetData sheetId="4775"/>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sheetData sheetId="4995">
        <row r="1">
          <cell r="B1" t="str">
            <v>The Aga Khan Hospital and Medical College Foundation</v>
          </cell>
        </row>
      </sheetData>
      <sheetData sheetId="4996"/>
      <sheetData sheetId="4997">
        <row r="7">
          <cell r="A7" t="str">
            <v>DEWAN</v>
          </cell>
        </row>
      </sheetData>
      <sheetData sheetId="4998"/>
      <sheetData sheetId="4999">
        <row r="6">
          <cell r="A6" t="str">
            <v>A Company Ltd</v>
          </cell>
        </row>
      </sheetData>
      <sheetData sheetId="5000">
        <row r="1">
          <cell r="A1" t="str">
            <v>Al- Ghubrah Power &amp; Desalination Company SAOC</v>
          </cell>
        </row>
      </sheetData>
      <sheetData sheetId="5001"/>
      <sheetData sheetId="5002"/>
      <sheetData sheetId="5003"/>
      <sheetData sheetId="5004"/>
      <sheetData sheetId="5005"/>
      <sheetData sheetId="5006">
        <row r="1">
          <cell r="A1" t="str">
            <v>CUSTOMERS NAME</v>
          </cell>
        </row>
      </sheetData>
      <sheetData sheetId="5007">
        <row r="11">
          <cell r="D11">
            <v>0</v>
          </cell>
        </row>
      </sheetData>
      <sheetData sheetId="5008"/>
      <sheetData sheetId="5009"/>
      <sheetData sheetId="5010"/>
      <sheetData sheetId="5011"/>
      <sheetData sheetId="5012"/>
      <sheetData sheetId="5013"/>
      <sheetData sheetId="5014"/>
      <sheetData sheetId="5015">
        <row r="6">
          <cell r="A6" t="str">
            <v>A Company Ltd</v>
          </cell>
        </row>
      </sheetData>
      <sheetData sheetId="5016"/>
      <sheetData sheetId="5017">
        <row r="1">
          <cell r="B1" t="str">
            <v>The Aga Khan Hospital and Medical College Foundation</v>
          </cell>
        </row>
      </sheetData>
      <sheetData sheetId="5018">
        <row r="2">
          <cell r="A2" t="str">
            <v>Type of analytic…</v>
          </cell>
        </row>
      </sheetData>
      <sheetData sheetId="5019"/>
      <sheetData sheetId="5020">
        <row r="1">
          <cell r="B1" t="str">
            <v>The Aga Khan Hospital and Medical College Foundation</v>
          </cell>
        </row>
      </sheetData>
      <sheetData sheetId="5021">
        <row r="2">
          <cell r="A2" t="str">
            <v>Type of analytic…</v>
          </cell>
        </row>
      </sheetData>
      <sheetData sheetId="5022"/>
      <sheetData sheetId="5023">
        <row r="4">
          <cell r="D4">
            <v>17640000</v>
          </cell>
        </row>
      </sheetData>
      <sheetData sheetId="5024"/>
      <sheetData sheetId="5025">
        <row r="4">
          <cell r="D4">
            <v>17640000</v>
          </cell>
        </row>
      </sheetData>
      <sheetData sheetId="5026">
        <row r="48">
          <cell r="H48">
            <v>2</v>
          </cell>
        </row>
      </sheetData>
      <sheetData sheetId="5027">
        <row r="48">
          <cell r="H48">
            <v>2</v>
          </cell>
        </row>
      </sheetData>
      <sheetData sheetId="5028"/>
      <sheetData sheetId="5029"/>
      <sheetData sheetId="5030"/>
      <sheetData sheetId="5031">
        <row r="1">
          <cell r="A1" t="str">
            <v>A F Ferguson &amp; Co.</v>
          </cell>
        </row>
      </sheetData>
      <sheetData sheetId="5032"/>
      <sheetData sheetId="5033"/>
      <sheetData sheetId="5034">
        <row r="1">
          <cell r="A1" t="str">
            <v>A F Ferguson &amp; Co.</v>
          </cell>
        </row>
      </sheetData>
      <sheetData sheetId="5035"/>
      <sheetData sheetId="5036"/>
      <sheetData sheetId="5037"/>
      <sheetData sheetId="5038"/>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sheetData sheetId="5048"/>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ow r="132">
          <cell r="C132" t="str">
            <v>TOTAL RECOVERY OF STUCK-UP ADVANCES REPORT</v>
          </cell>
        </row>
      </sheetData>
      <sheetData sheetId="5061">
        <row r="132">
          <cell r="C132" t="str">
            <v>TOTAL RECOVERY OF STUCK-UP ADVANCES REPORT</v>
          </cell>
        </row>
      </sheetData>
      <sheetData sheetId="5062">
        <row r="132">
          <cell r="C132" t="str">
            <v>TOTAL RECOVERY OF STUCK-UP ADVANCES REPORT</v>
          </cell>
        </row>
      </sheetData>
      <sheetData sheetId="5063" refreshError="1"/>
      <sheetData sheetId="5064" refreshError="1"/>
      <sheetData sheetId="5065"/>
      <sheetData sheetId="5066"/>
      <sheetData sheetId="5067"/>
      <sheetData sheetId="5068"/>
      <sheetData sheetId="5069"/>
      <sheetData sheetId="5070"/>
      <sheetData sheetId="5071" refreshError="1"/>
      <sheetData sheetId="5072" refreshError="1"/>
      <sheetData sheetId="5073" refreshError="1"/>
      <sheetData sheetId="5074" refreshError="1"/>
      <sheetData sheetId="5075" refreshError="1"/>
      <sheetData sheetId="5076" refreshError="1"/>
      <sheetData sheetId="5077">
        <row r="132">
          <cell r="C132" t="str">
            <v>TOTAL RECOVERY OF STUCK-UP ADVANCES REPORT</v>
          </cell>
        </row>
      </sheetData>
      <sheetData sheetId="5078">
        <row r="10">
          <cell r="C10">
            <v>25007</v>
          </cell>
        </row>
      </sheetData>
      <sheetData sheetId="5079" refreshError="1"/>
      <sheetData sheetId="5080" refreshError="1"/>
      <sheetData sheetId="5081" refreshError="1"/>
      <sheetData sheetId="5082" refreshError="1"/>
      <sheetData sheetId="5083" refreshError="1"/>
      <sheetData sheetId="5084" refreshError="1"/>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refreshError="1"/>
      <sheetData sheetId="5131" refreshError="1"/>
      <sheetData sheetId="5132" refreshError="1"/>
      <sheetData sheetId="5133" refreshError="1"/>
      <sheetData sheetId="5134" refreshError="1"/>
      <sheetData sheetId="5135" refreshError="1"/>
      <sheetData sheetId="5136"/>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ow r="8">
          <cell r="F8" t="str">
            <v>1 - Amalgamating Company</v>
          </cell>
        </row>
      </sheetData>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row r="1">
          <cell r="A1" t="str">
            <v>CUSTOMERS NAME</v>
          </cell>
        </row>
      </sheetData>
      <sheetData sheetId="5221">
        <row r="1">
          <cell r="A1" t="str">
            <v>CUSTOMERS NAME</v>
          </cell>
        </row>
      </sheetData>
      <sheetData sheetId="5222">
        <row r="5">
          <cell r="B5">
            <v>1</v>
          </cell>
        </row>
      </sheetData>
      <sheetData sheetId="5223">
        <row r="1">
          <cell r="A1" t="str">
            <v>CUSTOMERS NAME</v>
          </cell>
        </row>
      </sheetData>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row r="7">
          <cell r="A7" t="str">
            <v>DEWAN</v>
          </cell>
        </row>
      </sheetData>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refreshError="1"/>
      <sheetData sheetId="5266" refreshError="1"/>
      <sheetData sheetId="5267" refreshError="1"/>
      <sheetData sheetId="5268" refreshError="1"/>
      <sheetData sheetId="5269" refreshError="1"/>
      <sheetData sheetId="5270" refreshError="1"/>
      <sheetData sheetId="527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ow r="3">
          <cell r="C3" t="str">
            <v>Currency?</v>
          </cell>
        </row>
      </sheetData>
      <sheetData sheetId="5321"/>
      <sheetData sheetId="5322"/>
      <sheetData sheetId="5323"/>
      <sheetData sheetId="5324"/>
      <sheetData sheetId="5325">
        <row r="3">
          <cell r="C3" t="str">
            <v>Currency?</v>
          </cell>
        </row>
      </sheetData>
      <sheetData sheetId="5326"/>
      <sheetData sheetId="5327" refreshError="1"/>
      <sheetData sheetId="5328" refreshError="1"/>
      <sheetData sheetId="5329"/>
      <sheetData sheetId="5330"/>
      <sheetData sheetId="5331"/>
      <sheetData sheetId="5332"/>
      <sheetData sheetId="5333" refreshError="1"/>
      <sheetData sheetId="5334" refreshError="1"/>
      <sheetData sheetId="5335" refreshError="1"/>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refreshError="1"/>
      <sheetData sheetId="5386"/>
      <sheetData sheetId="5387"/>
      <sheetData sheetId="5388"/>
      <sheetData sheetId="5389"/>
      <sheetData sheetId="5390"/>
      <sheetData sheetId="5391"/>
      <sheetData sheetId="5392"/>
      <sheetData sheetId="5393"/>
      <sheetData sheetId="5394"/>
      <sheetData sheetId="5395"/>
      <sheetData sheetId="5396"/>
      <sheetData sheetId="5397" refreshError="1"/>
      <sheetData sheetId="5398" refreshError="1"/>
      <sheetData sheetId="5399" refreshError="1"/>
      <sheetData sheetId="5400">
        <row r="1">
          <cell r="B1" t="str">
            <v>?</v>
          </cell>
        </row>
      </sheetData>
      <sheetData sheetId="5401" refreshError="1"/>
      <sheetData sheetId="5402" refreshError="1"/>
      <sheetData sheetId="5403"/>
      <sheetData sheetId="5404">
        <row r="1">
          <cell r="B1" t="str">
            <v>?</v>
          </cell>
        </row>
      </sheetData>
      <sheetData sheetId="5405" refreshError="1"/>
      <sheetData sheetId="5406" refreshError="1"/>
      <sheetData sheetId="5407">
        <row r="1">
          <cell r="B1" t="str">
            <v>?</v>
          </cell>
        </row>
      </sheetData>
      <sheetData sheetId="5408">
        <row r="7">
          <cell r="A7" t="str">
            <v>DEWAN</v>
          </cell>
        </row>
      </sheetData>
      <sheetData sheetId="5409">
        <row r="1">
          <cell r="A1" t="str">
            <v>A F Ferguson &amp; Co.</v>
          </cell>
        </row>
      </sheetData>
      <sheetData sheetId="5410">
        <row r="7">
          <cell r="A7" t="str">
            <v>DEWAN</v>
          </cell>
        </row>
      </sheetData>
      <sheetData sheetId="5411">
        <row r="7">
          <cell r="A7" t="str">
            <v>DEWAN</v>
          </cell>
        </row>
      </sheetData>
      <sheetData sheetId="5412">
        <row r="1">
          <cell r="B1" t="str">
            <v>?</v>
          </cell>
        </row>
      </sheetData>
      <sheetData sheetId="5413">
        <row r="3">
          <cell r="C3" t="str">
            <v>Currency?</v>
          </cell>
        </row>
      </sheetData>
      <sheetData sheetId="5414">
        <row r="7">
          <cell r="A7" t="str">
            <v>DEWAN</v>
          </cell>
        </row>
      </sheetData>
      <sheetData sheetId="5415" refreshError="1"/>
      <sheetData sheetId="5416">
        <row r="1">
          <cell r="A1" t="str">
            <v>A F Ferguson &amp; Co.</v>
          </cell>
        </row>
      </sheetData>
      <sheetData sheetId="5417">
        <row r="1">
          <cell r="B1" t="str">
            <v>?</v>
          </cell>
        </row>
      </sheetData>
      <sheetData sheetId="5418" refreshError="1"/>
      <sheetData sheetId="5419" refreshError="1"/>
      <sheetData sheetId="5420"/>
      <sheetData sheetId="5421">
        <row r="7">
          <cell r="A7" t="str">
            <v>DEWAN</v>
          </cell>
        </row>
      </sheetData>
      <sheetData sheetId="5422"/>
      <sheetData sheetId="5423"/>
      <sheetData sheetId="5424"/>
      <sheetData sheetId="5425">
        <row r="7">
          <cell r="A7" t="str">
            <v>DEWAN</v>
          </cell>
        </row>
      </sheetData>
      <sheetData sheetId="5426">
        <row r="1">
          <cell r="A1" t="str">
            <v>A F Ferguson &amp; Co.</v>
          </cell>
        </row>
      </sheetData>
      <sheetData sheetId="5427"/>
      <sheetData sheetId="5428"/>
      <sheetData sheetId="5429"/>
      <sheetData sheetId="5430"/>
      <sheetData sheetId="5431">
        <row r="7">
          <cell r="A7" t="str">
            <v>DEWAN</v>
          </cell>
        </row>
      </sheetData>
      <sheetData sheetId="5432" refreshError="1"/>
      <sheetData sheetId="5433">
        <row r="7">
          <cell r="A7" t="str">
            <v>DEWAN</v>
          </cell>
        </row>
      </sheetData>
      <sheetData sheetId="5434"/>
      <sheetData sheetId="5435">
        <row r="7">
          <cell r="A7" t="str">
            <v>DEWAN</v>
          </cell>
        </row>
      </sheetData>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refreshError="1"/>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ow r="3">
          <cell r="C3" t="str">
            <v>Currency?</v>
          </cell>
        </row>
      </sheetData>
      <sheetData sheetId="5515"/>
      <sheetData sheetId="5516">
        <row r="7">
          <cell r="A7" t="str">
            <v>DEWAN</v>
          </cell>
        </row>
      </sheetData>
      <sheetData sheetId="5517"/>
      <sheetData sheetId="5518">
        <row r="7">
          <cell r="A7" t="str">
            <v>DEWAN</v>
          </cell>
        </row>
      </sheetData>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row r="7">
          <cell r="A7" t="str">
            <v>DEWAN</v>
          </cell>
        </row>
      </sheetData>
      <sheetData sheetId="5533"/>
      <sheetData sheetId="5534" refreshError="1"/>
      <sheetData sheetId="5535" refreshError="1"/>
      <sheetData sheetId="5536" refreshError="1"/>
      <sheetData sheetId="5537" refreshError="1"/>
      <sheetData sheetId="5538"/>
      <sheetData sheetId="5539"/>
      <sheetData sheetId="5540"/>
      <sheetData sheetId="5541"/>
      <sheetData sheetId="5542"/>
      <sheetData sheetId="5543">
        <row r="7">
          <cell r="A7" t="str">
            <v>DEWAN</v>
          </cell>
        </row>
      </sheetData>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sheetData sheetId="5611"/>
      <sheetData sheetId="5612"/>
      <sheetData sheetId="5613"/>
      <sheetData sheetId="5614"/>
      <sheetData sheetId="5615"/>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sheetData sheetId="5643"/>
      <sheetData sheetId="5644"/>
      <sheetData sheetId="5645"/>
      <sheetData sheetId="5646"/>
      <sheetData sheetId="5647"/>
      <sheetData sheetId="5648"/>
      <sheetData sheetId="5649"/>
      <sheetData sheetId="5650"/>
      <sheetData sheetId="5651" refreshError="1"/>
      <sheetData sheetId="5652" refreshError="1"/>
      <sheetData sheetId="5653" refreshError="1"/>
      <sheetData sheetId="5654" refreshError="1"/>
      <sheetData sheetId="5655" refreshError="1"/>
      <sheetData sheetId="5656" refreshError="1"/>
      <sheetData sheetId="5657" refreshError="1"/>
      <sheetData sheetId="5658"/>
      <sheetData sheetId="5659"/>
      <sheetData sheetId="5660"/>
      <sheetData sheetId="5661"/>
      <sheetData sheetId="5662"/>
      <sheetData sheetId="5663"/>
      <sheetData sheetId="5664" refreshError="1"/>
      <sheetData sheetId="5665" refreshError="1"/>
      <sheetData sheetId="5666" refreshError="1"/>
      <sheetData sheetId="5667"/>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refreshError="1"/>
      <sheetData sheetId="5746" refreshError="1"/>
      <sheetData sheetId="5747" refreshError="1"/>
      <sheetData sheetId="5748" refreshError="1"/>
      <sheetData sheetId="5749" refreshError="1"/>
      <sheetData sheetId="5750" refreshError="1"/>
      <sheetData sheetId="5751"/>
      <sheetData sheetId="5752" refreshError="1"/>
      <sheetData sheetId="5753" refreshError="1"/>
      <sheetData sheetId="5754">
        <row r="1">
          <cell r="B1" t="str">
            <v>?</v>
          </cell>
        </row>
      </sheetData>
      <sheetData sheetId="5755" refreshError="1"/>
      <sheetData sheetId="5756" refreshError="1"/>
      <sheetData sheetId="5757"/>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sheetData sheetId="5786"/>
      <sheetData sheetId="5787"/>
      <sheetData sheetId="5788"/>
      <sheetData sheetId="5789"/>
      <sheetData sheetId="5790"/>
      <sheetData sheetId="579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sheetData sheetId="5808" refreshError="1"/>
      <sheetData sheetId="5809" refreshError="1"/>
      <sheetData sheetId="5810">
        <row r="626">
          <cell r="D626">
            <v>-7005925</v>
          </cell>
        </row>
      </sheetData>
      <sheetData sheetId="5811" refreshError="1"/>
      <sheetData sheetId="5812" refreshError="1"/>
      <sheetData sheetId="5813" refreshError="1"/>
      <sheetData sheetId="5814"/>
      <sheetData sheetId="5815"/>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sheetData sheetId="5837"/>
      <sheetData sheetId="5838"/>
      <sheetData sheetId="5839"/>
      <sheetData sheetId="5840"/>
      <sheetData sheetId="5841" refreshError="1"/>
      <sheetData sheetId="5842">
        <row r="28">
          <cell r="M28">
            <v>25518769.103220712</v>
          </cell>
        </row>
      </sheetData>
      <sheetData sheetId="5843"/>
      <sheetData sheetId="5844"/>
      <sheetData sheetId="5845"/>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ow r="2">
          <cell r="A2" t="str">
            <v>please select…</v>
          </cell>
        </row>
      </sheetData>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sheetData sheetId="7470"/>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sheetData sheetId="7495" refreshError="1"/>
      <sheetData sheetId="7496" refreshError="1"/>
      <sheetData sheetId="7497"/>
      <sheetData sheetId="7498" refreshError="1"/>
      <sheetData sheetId="7499" refreshError="1"/>
      <sheetData sheetId="7500"/>
      <sheetData sheetId="7501"/>
      <sheetData sheetId="7502"/>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sheetData sheetId="7522"/>
      <sheetData sheetId="7523"/>
      <sheetData sheetId="7524"/>
      <sheetData sheetId="7525"/>
      <sheetData sheetId="7526"/>
      <sheetData sheetId="7527"/>
      <sheetData sheetId="7528"/>
      <sheetData sheetId="7529" refreshError="1"/>
      <sheetData sheetId="7530" refreshError="1"/>
      <sheetData sheetId="7531"/>
      <sheetData sheetId="7532"/>
      <sheetData sheetId="7533"/>
      <sheetData sheetId="7534"/>
      <sheetData sheetId="7535"/>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sheetData sheetId="7549"/>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M"/>
      <sheetName val="DALY"/>
      <sheetName val="O-N"/>
      <sheetName val="F-HL"/>
      <sheetName val="F-RR"/>
      <sheetName val="F-REP"/>
      <sheetName val="T-HL"/>
      <sheetName val="T.REP"/>
      <sheetName val="T.RR"/>
      <sheetName val="P-HL"/>
      <sheetName val="P-RR"/>
      <sheetName val="P-REP"/>
      <sheetName val="TFC-H"/>
      <sheetName val="TFC-RR"/>
      <sheetName val="NIT"/>
      <sheetName val="COI"/>
      <sheetName val="SHR"/>
      <sheetName val="SHR-RR"/>
      <sheetName val="TENOR"/>
      <sheetName val="SUM"/>
      <sheetName val="SUM1"/>
      <sheetName val="SHAMS"/>
      <sheetName val="BR"/>
      <sheetName val="AMOR"/>
      <sheetName val="MTM"/>
      <sheetName val="AVA"/>
      <sheetName val="KH-32"/>
      <sheetName val="PREV"/>
      <sheetName val="HO"/>
      <sheetName val="ACCT"/>
      <sheetName val="ANA"/>
      <sheetName val="IN-EX"/>
      <sheetName val="TBPRICE"/>
      <sheetName val="BK"/>
      <sheetName val="Sheet1"/>
      <sheetName val="34-38.2"/>
      <sheetName val="H-7.1 Listed TFC"/>
    </sheetNames>
    <sheetDataSet>
      <sheetData sheetId="0"/>
      <sheetData sheetId="1"/>
      <sheetData sheetId="2"/>
      <sheetData sheetId="3">
        <row r="1">
          <cell r="AH1">
            <v>37342</v>
          </cell>
        </row>
      </sheetData>
      <sheetData sheetId="4">
        <row r="1">
          <cell r="AI1">
            <v>0</v>
          </cell>
        </row>
      </sheetData>
      <sheetData sheetId="5">
        <row r="2">
          <cell r="D2">
            <v>37341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F5">
            <v>37340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M"/>
      <sheetName val="DALY"/>
      <sheetName val="O-N"/>
      <sheetName val="F-HL"/>
      <sheetName val="F-RR"/>
      <sheetName val="F-REP"/>
      <sheetName val="T-HL"/>
      <sheetName val="T.REP"/>
      <sheetName val="T.RR"/>
      <sheetName val="P-HL"/>
      <sheetName val="P-RR"/>
      <sheetName val="P-REP"/>
      <sheetName val="TFC-H"/>
      <sheetName val="TFC-RR"/>
      <sheetName val="NIT"/>
      <sheetName val="COI"/>
      <sheetName val="SHR"/>
      <sheetName val="SHR-RR"/>
      <sheetName val="TENOR"/>
      <sheetName val="SUM"/>
      <sheetName val="SUM1"/>
      <sheetName val="SHAMS"/>
      <sheetName val="BR"/>
      <sheetName val="AMOR"/>
      <sheetName val="MTM"/>
      <sheetName val="AVA"/>
      <sheetName val="KH-32"/>
      <sheetName val="PREV"/>
      <sheetName val="HO"/>
      <sheetName val="ACCT"/>
      <sheetName val="ANA"/>
      <sheetName val="IN-EX"/>
      <sheetName val="TBPRICE"/>
      <sheetName val="BK"/>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amp;L"/>
      <sheetName val="A"/>
      <sheetName val="Balance_Sheet"/>
      <sheetName val="FG"/>
      <sheetName val="NORMAL"/>
      <sheetName val="Repay IFC A"/>
      <sheetName val="Balance_Sheet1"/>
      <sheetName val="ProfitProv"/>
      <sheetName val="DEAL REGISTER"/>
      <sheetName val="Overview"/>
      <sheetName val="GMS.1"/>
      <sheetName val="Calculation sheet"/>
      <sheetName val="BS-OVS"/>
      <sheetName val="Repay_IFC_A"/>
      <sheetName val="1-bwb(cb)"/>
      <sheetName val="acct"/>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
      <sheetName val="BAHRAIN"/>
      <sheetName val="PAKISTAN"/>
      <sheetName val="DOHA QATAR "/>
      <sheetName val="UAE"/>
      <sheetName val="TOTAL CURR WISE "/>
      <sheetName val="OVERSEAS BRANCHES "/>
      <sheetName val="USD"/>
      <sheetName val="T-BILL"/>
      <sheetName val="budget"/>
      <sheetName val="OUTSTANDING FX-SWAP"/>
    </sheetNames>
    <sheetDataSet>
      <sheetData sheetId="0" refreshError="1"/>
      <sheetData sheetId="1" refreshError="1">
        <row r="14">
          <cell r="A14" t="str">
            <v>AED</v>
          </cell>
          <cell r="B14">
            <v>137</v>
          </cell>
          <cell r="C14" t="str">
            <v>-</v>
          </cell>
          <cell r="D14">
            <v>137</v>
          </cell>
          <cell r="E14">
            <v>37.299210454669208</v>
          </cell>
          <cell r="F14">
            <v>0.5</v>
          </cell>
        </row>
        <row r="15">
          <cell r="A15" t="str">
            <v>BHD</v>
          </cell>
          <cell r="B15">
            <v>1427</v>
          </cell>
          <cell r="C15" t="str">
            <v>-</v>
          </cell>
          <cell r="D15">
            <v>1427</v>
          </cell>
          <cell r="E15">
            <v>3785.1458885941643</v>
          </cell>
        </row>
        <row r="16">
          <cell r="A16" t="str">
            <v>CHF</v>
          </cell>
          <cell r="B16">
            <v>2</v>
          </cell>
          <cell r="C16" t="str">
            <v>-</v>
          </cell>
          <cell r="D16">
            <v>2</v>
          </cell>
          <cell r="E16">
            <v>1.64866870002473</v>
          </cell>
        </row>
        <row r="17">
          <cell r="A17" t="str">
            <v>EUR</v>
          </cell>
          <cell r="B17">
            <v>4</v>
          </cell>
          <cell r="C17" t="str">
            <v>-</v>
          </cell>
          <cell r="D17">
            <v>4</v>
          </cell>
          <cell r="E17">
            <v>5.32</v>
          </cell>
          <cell r="F17">
            <v>0.15</v>
          </cell>
        </row>
        <row r="18">
          <cell r="A18" t="str">
            <v>GBP</v>
          </cell>
          <cell r="B18">
            <v>10</v>
          </cell>
          <cell r="C18" t="str">
            <v>-</v>
          </cell>
          <cell r="D18">
            <v>10</v>
          </cell>
          <cell r="E18">
            <v>19.713999999999999</v>
          </cell>
          <cell r="F18">
            <v>0.15</v>
          </cell>
        </row>
        <row r="19">
          <cell r="A19" t="str">
            <v>JPY</v>
          </cell>
          <cell r="B19">
            <v>2740</v>
          </cell>
          <cell r="C19" t="str">
            <v>-</v>
          </cell>
          <cell r="D19">
            <v>2740</v>
          </cell>
          <cell r="E19">
            <v>23.224275300898455</v>
          </cell>
          <cell r="F19">
            <v>0.1</v>
          </cell>
        </row>
        <row r="20">
          <cell r="A20" t="str">
            <v>PKR</v>
          </cell>
          <cell r="B20">
            <v>29452</v>
          </cell>
          <cell r="D20">
            <v>29452</v>
          </cell>
          <cell r="E20">
            <v>483.37436402429017</v>
          </cell>
          <cell r="F20">
            <v>0.5</v>
          </cell>
        </row>
        <row r="21">
          <cell r="A21" t="str">
            <v>QAR</v>
          </cell>
          <cell r="B21">
            <v>1</v>
          </cell>
          <cell r="C21" t="str">
            <v>-</v>
          </cell>
          <cell r="D21">
            <v>1</v>
          </cell>
          <cell r="E21">
            <v>0.27461211039406835</v>
          </cell>
        </row>
        <row r="22">
          <cell r="A22" t="str">
            <v>SAR</v>
          </cell>
          <cell r="B22">
            <v>3</v>
          </cell>
          <cell r="C22" t="str">
            <v>-</v>
          </cell>
          <cell r="D22">
            <v>3</v>
          </cell>
          <cell r="E22">
            <v>0.8</v>
          </cell>
          <cell r="F22">
            <v>0.2</v>
          </cell>
        </row>
        <row r="23">
          <cell r="A23" t="str">
            <v>USD</v>
          </cell>
          <cell r="B23">
            <v>-3209</v>
          </cell>
          <cell r="D23">
            <v>-3209</v>
          </cell>
          <cell r="E23">
            <v>-3209</v>
          </cell>
          <cell r="F23">
            <v>10</v>
          </cell>
        </row>
      </sheetData>
      <sheetData sheetId="2" refreshError="1">
        <row r="9">
          <cell r="B9" t="str">
            <v>AED</v>
          </cell>
          <cell r="D9">
            <v>1120068.1200000001</v>
          </cell>
          <cell r="E9">
            <v>-176750</v>
          </cell>
          <cell r="F9">
            <v>943318.12</v>
          </cell>
          <cell r="H9">
            <v>16.5839</v>
          </cell>
          <cell r="J9">
            <v>16.5839</v>
          </cell>
          <cell r="K9">
            <v>256.83620703116071</v>
          </cell>
          <cell r="L9">
            <v>15643.893370268001</v>
          </cell>
        </row>
        <row r="10">
          <cell r="B10" t="str">
            <v>AUD</v>
          </cell>
          <cell r="D10">
            <v>68905.03</v>
          </cell>
          <cell r="E10">
            <v>0</v>
          </cell>
          <cell r="F10">
            <v>68905.03</v>
          </cell>
          <cell r="H10">
            <v>48.048900000000003</v>
          </cell>
          <cell r="J10">
            <v>48.048900000000003</v>
          </cell>
          <cell r="K10">
            <v>54.355785519077337</v>
          </cell>
          <cell r="L10">
            <v>3310.8108959670003</v>
          </cell>
        </row>
        <row r="11">
          <cell r="B11" t="str">
            <v>CAD</v>
          </cell>
          <cell r="D11">
            <v>602246.19999999995</v>
          </cell>
          <cell r="E11">
            <v>35000</v>
          </cell>
          <cell r="F11">
            <v>637246.19999999995</v>
          </cell>
          <cell r="H11">
            <v>52.254100000000001</v>
          </cell>
          <cell r="J11">
            <v>52.254100000000001</v>
          </cell>
          <cell r="K11">
            <v>546.68735280610736</v>
          </cell>
          <cell r="L11">
            <v>33298.726659419997</v>
          </cell>
        </row>
        <row r="12">
          <cell r="B12" t="str">
            <v>CHF</v>
          </cell>
          <cell r="D12">
            <v>78401.009999999995</v>
          </cell>
          <cell r="E12">
            <v>43079.01</v>
          </cell>
          <cell r="F12">
            <v>121480.02</v>
          </cell>
          <cell r="H12">
            <v>49.985599999999998</v>
          </cell>
          <cell r="J12">
            <v>49.985599999999998</v>
          </cell>
          <cell r="K12">
            <v>99.692196481891315</v>
          </cell>
          <cell r="L12">
            <v>6072.2516877119997</v>
          </cell>
        </row>
        <row r="13">
          <cell r="B13" t="str">
            <v>DKK</v>
          </cell>
          <cell r="D13">
            <v>722909.35</v>
          </cell>
          <cell r="E13">
            <v>0</v>
          </cell>
          <cell r="F13">
            <v>722909.35</v>
          </cell>
          <cell r="H13">
            <v>10.7821</v>
          </cell>
          <cell r="J13">
            <v>10.7821</v>
          </cell>
          <cell r="K13">
            <v>127.96717948834346</v>
          </cell>
          <cell r="L13">
            <v>7794.4809026349994</v>
          </cell>
        </row>
        <row r="14">
          <cell r="B14" t="str">
            <v>EUR</v>
          </cell>
          <cell r="D14">
            <v>-14295809.159999998</v>
          </cell>
          <cell r="E14">
            <v>13788844.83</v>
          </cell>
          <cell r="F14">
            <v>-506964.32999999868</v>
          </cell>
          <cell r="H14">
            <v>80.413399999999996</v>
          </cell>
          <cell r="J14">
            <v>80.413399999999996</v>
          </cell>
          <cell r="K14">
            <v>-669.29445828307166</v>
          </cell>
          <cell r="L14">
            <v>-40766.725454021893</v>
          </cell>
        </row>
        <row r="15">
          <cell r="B15" t="str">
            <v>GBP</v>
          </cell>
          <cell r="D15">
            <v>-16851490.040000003</v>
          </cell>
          <cell r="E15">
            <v>17223004.890000001</v>
          </cell>
          <cell r="F15">
            <v>371514.84999999823</v>
          </cell>
          <cell r="H15">
            <v>119.3501</v>
          </cell>
          <cell r="J15">
            <v>119.3501</v>
          </cell>
          <cell r="K15">
            <v>727.96477588219989</v>
          </cell>
          <cell r="L15">
            <v>44340.33449898479</v>
          </cell>
        </row>
        <row r="16">
          <cell r="B16" t="str">
            <v>HKD</v>
          </cell>
          <cell r="D16">
            <v>144020.47</v>
          </cell>
          <cell r="E16">
            <v>0</v>
          </cell>
          <cell r="F16">
            <v>144020.47</v>
          </cell>
          <cell r="H16">
            <v>7.8311000000000002</v>
          </cell>
          <cell r="J16">
            <v>7.8311000000000002</v>
          </cell>
          <cell r="K16">
            <v>18.516478453735022</v>
          </cell>
          <cell r="L16">
            <v>1127.8387026170001</v>
          </cell>
        </row>
        <row r="17">
          <cell r="B17" t="str">
            <v>JPY</v>
          </cell>
          <cell r="D17">
            <v>433079801.19</v>
          </cell>
          <cell r="E17">
            <v>-555283492</v>
          </cell>
          <cell r="F17">
            <v>-122203690.81</v>
          </cell>
          <cell r="H17">
            <v>0.51180000000000003</v>
          </cell>
          <cell r="J17">
            <v>0.51180000000000003</v>
          </cell>
          <cell r="K17">
            <v>-1026.823985495945</v>
          </cell>
          <cell r="L17">
            <v>-62543.848956558002</v>
          </cell>
        </row>
        <row r="18">
          <cell r="B18" t="str">
            <v>KWD</v>
          </cell>
          <cell r="D18">
            <v>-218.95</v>
          </cell>
          <cell r="E18">
            <v>0</v>
          </cell>
          <cell r="F18">
            <v>-218.95</v>
          </cell>
          <cell r="H18">
            <v>210.65190000000001</v>
          </cell>
          <cell r="J18">
            <v>210.65190000000001</v>
          </cell>
          <cell r="K18">
            <v>-0.75721939755376799</v>
          </cell>
          <cell r="L18">
            <v>-46.122233505000004</v>
          </cell>
        </row>
        <row r="19">
          <cell r="B19" t="str">
            <v>NOK</v>
          </cell>
          <cell r="D19">
            <v>510438.45</v>
          </cell>
          <cell r="E19">
            <v>0</v>
          </cell>
          <cell r="F19">
            <v>510438.45</v>
          </cell>
          <cell r="H19">
            <v>9.7683</v>
          </cell>
          <cell r="J19">
            <v>9.7683</v>
          </cell>
          <cell r="K19">
            <v>81.860382714414726</v>
          </cell>
          <cell r="L19">
            <v>4986.1159111349998</v>
          </cell>
        </row>
        <row r="20">
          <cell r="B20" t="str">
            <v>NZD</v>
          </cell>
          <cell r="D20">
            <v>72339.350000000006</v>
          </cell>
          <cell r="E20">
            <v>0</v>
          </cell>
          <cell r="F20">
            <v>72339.350000000006</v>
          </cell>
          <cell r="H20">
            <v>42.905000000000001</v>
          </cell>
          <cell r="J20">
            <v>42.905000000000001</v>
          </cell>
          <cell r="K20">
            <v>50.955833389427035</v>
          </cell>
          <cell r="L20">
            <v>3103.7198117500002</v>
          </cell>
        </row>
        <row r="21">
          <cell r="B21" t="str">
            <v>SAR</v>
          </cell>
          <cell r="D21">
            <v>780298.23</v>
          </cell>
          <cell r="E21">
            <v>0</v>
          </cell>
          <cell r="F21">
            <v>780298.23</v>
          </cell>
          <cell r="H21">
            <v>16.241199999999999</v>
          </cell>
          <cell r="J21">
            <v>16.241199999999999</v>
          </cell>
          <cell r="K21">
            <v>208.06073900962076</v>
          </cell>
          <cell r="L21">
            <v>12672.979613075999</v>
          </cell>
        </row>
        <row r="22">
          <cell r="B22" t="str">
            <v>SEK</v>
          </cell>
          <cell r="D22">
            <v>274216.90999999997</v>
          </cell>
          <cell r="E22">
            <v>0</v>
          </cell>
          <cell r="F22">
            <v>274216.90999999997</v>
          </cell>
          <cell r="H22">
            <v>8.8939000000000004</v>
          </cell>
          <cell r="J22">
            <v>8.8939000000000004</v>
          </cell>
          <cell r="K22">
            <v>40.040350941536701</v>
          </cell>
          <cell r="L22">
            <v>2438.8577758490001</v>
          </cell>
        </row>
        <row r="23">
          <cell r="B23" t="str">
            <v>SGD</v>
          </cell>
          <cell r="D23">
            <v>142017.14000000001</v>
          </cell>
          <cell r="E23">
            <v>0</v>
          </cell>
          <cell r="F23">
            <v>142017.14000000001</v>
          </cell>
          <cell r="H23">
            <v>39.723500000000001</v>
          </cell>
          <cell r="J23">
            <v>39.723500000000001</v>
          </cell>
          <cell r="K23">
            <v>92.6189108650468</v>
          </cell>
          <cell r="L23">
            <v>5641.4178607900003</v>
          </cell>
        </row>
        <row r="24">
          <cell r="B24" t="str">
            <v>USD</v>
          </cell>
          <cell r="D24">
            <v>84564500.700000033</v>
          </cell>
          <cell r="E24">
            <v>-79545792.020000011</v>
          </cell>
          <cell r="F24">
            <v>5018708.6800000276</v>
          </cell>
          <cell r="H24">
            <v>60.91</v>
          </cell>
          <cell r="J24">
            <v>60.91</v>
          </cell>
          <cell r="K24">
            <v>5018.7086800000288</v>
          </cell>
          <cell r="L24">
            <v>305689.5456988017</v>
          </cell>
        </row>
      </sheetData>
      <sheetData sheetId="3" refreshError="1">
        <row r="14">
          <cell r="A14" t="str">
            <v>AED</v>
          </cell>
          <cell r="B14">
            <v>-65.855159999999998</v>
          </cell>
          <cell r="C14" t="str">
            <v>-</v>
          </cell>
          <cell r="D14">
            <v>-65.855159999999998</v>
          </cell>
          <cell r="E14">
            <v>0</v>
          </cell>
          <cell r="F14">
            <v>16.5839</v>
          </cell>
          <cell r="G14">
            <v>-17.930313379149567</v>
          </cell>
          <cell r="H14">
            <v>-65.27693761948025</v>
          </cell>
          <cell r="J14" t="str">
            <v>AED</v>
          </cell>
          <cell r="K14">
            <v>-65.855159999999998</v>
          </cell>
          <cell r="L14" t="str">
            <v>-</v>
          </cell>
          <cell r="M14">
            <v>-65.855159999999998</v>
          </cell>
          <cell r="N14">
            <v>-17.92952899537163</v>
          </cell>
          <cell r="O14">
            <v>300</v>
          </cell>
        </row>
        <row r="15">
          <cell r="A15" t="str">
            <v>AUD</v>
          </cell>
          <cell r="B15" t="str">
            <v>-</v>
          </cell>
          <cell r="C15" t="str">
            <v>-</v>
          </cell>
          <cell r="D15">
            <v>0</v>
          </cell>
          <cell r="E15">
            <v>0</v>
          </cell>
          <cell r="F15">
            <v>48.048900000000003</v>
          </cell>
          <cell r="G15">
            <v>0</v>
          </cell>
          <cell r="H15">
            <v>0</v>
          </cell>
          <cell r="J15" t="str">
            <v>AUD</v>
          </cell>
          <cell r="K15" t="str">
            <v>-</v>
          </cell>
          <cell r="L15" t="str">
            <v>-</v>
          </cell>
          <cell r="M15" t="str">
            <v>-</v>
          </cell>
        </row>
        <row r="16">
          <cell r="A16" t="str">
            <v>BHD</v>
          </cell>
          <cell r="B16">
            <v>2.055196</v>
          </cell>
          <cell r="C16" t="str">
            <v>-</v>
          </cell>
          <cell r="D16">
            <v>2.055196</v>
          </cell>
          <cell r="E16">
            <v>0</v>
          </cell>
          <cell r="F16">
            <v>161.56280000000001</v>
          </cell>
          <cell r="G16">
            <v>5.4513744920177318</v>
          </cell>
          <cell r="H16">
            <v>19.846224944939873</v>
          </cell>
          <cell r="J16" t="str">
            <v>BHD</v>
          </cell>
          <cell r="K16">
            <v>2.055196</v>
          </cell>
          <cell r="L16" t="str">
            <v>-</v>
          </cell>
          <cell r="M16">
            <v>2.055196</v>
          </cell>
          <cell r="N16">
            <v>5.4514482758620693</v>
          </cell>
          <cell r="O16">
            <v>20</v>
          </cell>
        </row>
        <row r="17">
          <cell r="A17" t="str">
            <v>CAD</v>
          </cell>
          <cell r="B17" t="str">
            <v>-</v>
          </cell>
          <cell r="C17" t="str">
            <v>-</v>
          </cell>
          <cell r="D17">
            <v>0</v>
          </cell>
          <cell r="E17">
            <v>0</v>
          </cell>
          <cell r="F17">
            <v>52.254100000000001</v>
          </cell>
          <cell r="G17">
            <v>0</v>
          </cell>
          <cell r="H17">
            <v>0</v>
          </cell>
          <cell r="J17" t="str">
            <v>CAD</v>
          </cell>
          <cell r="K17" t="str">
            <v>-</v>
          </cell>
          <cell r="L17" t="str">
            <v>-</v>
          </cell>
          <cell r="M17" t="str">
            <v>-</v>
          </cell>
        </row>
        <row r="18">
          <cell r="A18" t="str">
            <v>CHF</v>
          </cell>
          <cell r="B18" t="str">
            <v>-</v>
          </cell>
          <cell r="C18" t="str">
            <v>-</v>
          </cell>
          <cell r="D18">
            <v>0</v>
          </cell>
          <cell r="E18">
            <v>0</v>
          </cell>
          <cell r="F18">
            <v>49.985599999999998</v>
          </cell>
          <cell r="G18">
            <v>0</v>
          </cell>
          <cell r="H18">
            <v>0</v>
          </cell>
          <cell r="J18" t="str">
            <v>CHF</v>
          </cell>
          <cell r="K18" t="str">
            <v>-</v>
          </cell>
          <cell r="L18" t="str">
            <v>-</v>
          </cell>
          <cell r="M18" t="str">
            <v>-</v>
          </cell>
        </row>
        <row r="19">
          <cell r="A19" t="str">
            <v>DKK</v>
          </cell>
          <cell r="B19" t="str">
            <v>-</v>
          </cell>
          <cell r="C19" t="str">
            <v>-</v>
          </cell>
          <cell r="D19">
            <v>0</v>
          </cell>
          <cell r="E19">
            <v>0</v>
          </cell>
          <cell r="F19">
            <v>10.7821</v>
          </cell>
          <cell r="G19">
            <v>0</v>
          </cell>
          <cell r="H19">
            <v>0</v>
          </cell>
          <cell r="J19" t="str">
            <v>DKK</v>
          </cell>
          <cell r="K19" t="str">
            <v>-</v>
          </cell>
          <cell r="L19" t="str">
            <v>-</v>
          </cell>
          <cell r="M19" t="str">
            <v>-</v>
          </cell>
        </row>
        <row r="20">
          <cell r="A20" t="str">
            <v>EUR</v>
          </cell>
          <cell r="B20">
            <v>4.8192599999999945</v>
          </cell>
          <cell r="C20" t="str">
            <v>-</v>
          </cell>
          <cell r="D20">
            <v>4.8192599999999945</v>
          </cell>
          <cell r="E20">
            <v>0</v>
          </cell>
          <cell r="F20">
            <v>80.413399999999996</v>
          </cell>
          <cell r="G20">
            <v>6.3623884761779603</v>
          </cell>
          <cell r="H20">
            <v>23.162854261840412</v>
          </cell>
          <cell r="J20" t="str">
            <v>EUR</v>
          </cell>
          <cell r="K20">
            <v>4.8192599999999945</v>
          </cell>
          <cell r="L20" t="str">
            <v>-</v>
          </cell>
          <cell r="M20">
            <v>4.8192599999999945</v>
          </cell>
          <cell r="N20">
            <v>6.3228691199999929</v>
          </cell>
          <cell r="O20">
            <v>100</v>
          </cell>
        </row>
        <row r="21">
          <cell r="A21" t="str">
            <v>GBP</v>
          </cell>
          <cell r="B21">
            <v>6.9656499999999655</v>
          </cell>
          <cell r="C21" t="str">
            <v>-</v>
          </cell>
          <cell r="D21">
            <v>6.9656499999999655</v>
          </cell>
          <cell r="E21">
            <v>0</v>
          </cell>
          <cell r="F21">
            <v>119.3501</v>
          </cell>
          <cell r="G21">
            <v>13.648842949679787</v>
          </cell>
          <cell r="H21">
            <v>49.689854882312616</v>
          </cell>
          <cell r="J21" t="str">
            <v>GBP</v>
          </cell>
          <cell r="K21">
            <v>6.9656499999999655</v>
          </cell>
          <cell r="L21" t="str">
            <v>-</v>
          </cell>
          <cell r="M21">
            <v>6.9656499999999655</v>
          </cell>
          <cell r="N21">
            <v>13.635259874999933</v>
          </cell>
          <cell r="O21">
            <v>100</v>
          </cell>
        </row>
        <row r="22">
          <cell r="A22" t="str">
            <v>HKD</v>
          </cell>
          <cell r="B22" t="str">
            <v>-</v>
          </cell>
          <cell r="C22" t="str">
            <v>-</v>
          </cell>
          <cell r="D22">
            <v>0</v>
          </cell>
          <cell r="E22">
            <v>0</v>
          </cell>
          <cell r="F22">
            <v>7.8311000000000002</v>
          </cell>
          <cell r="G22">
            <v>0</v>
          </cell>
          <cell r="H22">
            <v>0</v>
          </cell>
          <cell r="J22" t="str">
            <v>HKD</v>
          </cell>
          <cell r="K22" t="str">
            <v>-</v>
          </cell>
          <cell r="L22" t="str">
            <v>-</v>
          </cell>
          <cell r="M22" t="str">
            <v>-</v>
          </cell>
        </row>
        <row r="23">
          <cell r="A23" t="str">
            <v>INR</v>
          </cell>
          <cell r="B23" t="str">
            <v>-</v>
          </cell>
          <cell r="C23" t="str">
            <v>-</v>
          </cell>
          <cell r="D23">
            <v>0</v>
          </cell>
          <cell r="E23">
            <v>0</v>
          </cell>
          <cell r="F23">
            <v>1.3807</v>
          </cell>
          <cell r="G23">
            <v>0</v>
          </cell>
          <cell r="H23">
            <v>0</v>
          </cell>
          <cell r="J23" t="str">
            <v>INR</v>
          </cell>
          <cell r="K23" t="str">
            <v>-</v>
          </cell>
          <cell r="L23" t="str">
            <v>-</v>
          </cell>
          <cell r="M23" t="str">
            <v>-</v>
          </cell>
        </row>
        <row r="24">
          <cell r="A24" t="str">
            <v>JPY</v>
          </cell>
          <cell r="B24">
            <v>563.12699999999995</v>
          </cell>
          <cell r="C24" t="str">
            <v>-</v>
          </cell>
          <cell r="D24">
            <v>563.12699999999995</v>
          </cell>
          <cell r="E24">
            <v>0</v>
          </cell>
          <cell r="F24">
            <v>0.51180000000000003</v>
          </cell>
          <cell r="G24">
            <v>4.7317090559842399</v>
          </cell>
          <cell r="H24">
            <v>17.226217431324265</v>
          </cell>
          <cell r="J24" t="str">
            <v>JPY</v>
          </cell>
          <cell r="K24">
            <v>563.12699999999995</v>
          </cell>
          <cell r="L24" t="str">
            <v>-</v>
          </cell>
          <cell r="M24">
            <v>563.12699999999995</v>
          </cell>
          <cell r="N24">
            <v>4.7413235665572113</v>
          </cell>
          <cell r="O24">
            <v>100</v>
          </cell>
        </row>
        <row r="25">
          <cell r="A25" t="str">
            <v>KWD</v>
          </cell>
          <cell r="B25">
            <v>1.1731210000000001</v>
          </cell>
          <cell r="C25" t="str">
            <v>-</v>
          </cell>
          <cell r="D25">
            <v>1.1731210000000001</v>
          </cell>
          <cell r="E25">
            <v>0</v>
          </cell>
          <cell r="F25">
            <v>210.65190000000001</v>
          </cell>
          <cell r="G25">
            <v>4.0571362268904947</v>
          </cell>
          <cell r="H25">
            <v>14.770373656962013</v>
          </cell>
          <cell r="J25" t="str">
            <v>KWD</v>
          </cell>
          <cell r="K25">
            <v>1.1731210000000001</v>
          </cell>
          <cell r="L25" t="str">
            <v>-</v>
          </cell>
          <cell r="M25">
            <v>1.1731210000000001</v>
          </cell>
          <cell r="N25">
            <v>4.0592422145328726</v>
          </cell>
          <cell r="O25">
            <v>25</v>
          </cell>
        </row>
        <row r="26">
          <cell r="A26" t="str">
            <v>NOK</v>
          </cell>
          <cell r="B26" t="str">
            <v>-</v>
          </cell>
          <cell r="C26" t="str">
            <v>-</v>
          </cell>
          <cell r="D26">
            <v>0</v>
          </cell>
          <cell r="E26">
            <v>0</v>
          </cell>
          <cell r="F26">
            <v>9.7683</v>
          </cell>
          <cell r="G26">
            <v>0</v>
          </cell>
          <cell r="H26">
            <v>0</v>
          </cell>
          <cell r="J26" t="str">
            <v>NOK</v>
          </cell>
          <cell r="K26" t="str">
            <v>-</v>
          </cell>
          <cell r="L26" t="str">
            <v>-</v>
          </cell>
          <cell r="M26" t="str">
            <v>-</v>
          </cell>
        </row>
        <row r="27">
          <cell r="A27" t="str">
            <v>NZD</v>
          </cell>
          <cell r="B27" t="str">
            <v>-</v>
          </cell>
          <cell r="C27" t="str">
            <v>-</v>
          </cell>
          <cell r="D27">
            <v>0</v>
          </cell>
          <cell r="E27">
            <v>0</v>
          </cell>
          <cell r="F27">
            <v>42.905000000000001</v>
          </cell>
          <cell r="G27">
            <v>0</v>
          </cell>
          <cell r="H27">
            <v>0</v>
          </cell>
          <cell r="J27" t="str">
            <v>NZD</v>
          </cell>
          <cell r="K27" t="str">
            <v>-</v>
          </cell>
          <cell r="L27" t="str">
            <v>-</v>
          </cell>
          <cell r="M27" t="str">
            <v>-</v>
          </cell>
        </row>
        <row r="28">
          <cell r="A28" t="str">
            <v>OMR</v>
          </cell>
          <cell r="B28" t="str">
            <v>-</v>
          </cell>
          <cell r="C28" t="str">
            <v>-</v>
          </cell>
          <cell r="D28">
            <v>0</v>
          </cell>
          <cell r="E28">
            <v>0</v>
          </cell>
          <cell r="F28">
            <v>158.22</v>
          </cell>
          <cell r="G28">
            <v>0</v>
          </cell>
          <cell r="H28">
            <v>0</v>
          </cell>
          <cell r="J28" t="str">
            <v>OMR</v>
          </cell>
          <cell r="K28" t="str">
            <v>-</v>
          </cell>
          <cell r="L28" t="str">
            <v>-</v>
          </cell>
          <cell r="M28" t="str">
            <v>-</v>
          </cell>
        </row>
        <row r="29">
          <cell r="A29" t="str">
            <v>PKR</v>
          </cell>
          <cell r="B29">
            <v>20432.57516</v>
          </cell>
          <cell r="C29" t="str">
            <v>-</v>
          </cell>
          <cell r="D29">
            <v>20432.57516</v>
          </cell>
          <cell r="E29">
            <v>0</v>
          </cell>
          <cell r="F29">
            <v>1</v>
          </cell>
          <cell r="G29">
            <v>335.45518240026269</v>
          </cell>
          <cell r="H29">
            <v>1221.2551198986303</v>
          </cell>
          <cell r="J29" t="str">
            <v>PKR</v>
          </cell>
          <cell r="K29">
            <v>20432.57516</v>
          </cell>
          <cell r="L29" t="str">
            <v>-</v>
          </cell>
          <cell r="M29">
            <v>20432.57516</v>
          </cell>
          <cell r="N29">
            <v>335.51026535303777</v>
          </cell>
          <cell r="O29">
            <v>1000</v>
          </cell>
        </row>
        <row r="30">
          <cell r="A30" t="str">
            <v>QAR</v>
          </cell>
          <cell r="B30">
            <v>-106838.444407635</v>
          </cell>
          <cell r="C30" t="str">
            <v>-</v>
          </cell>
          <cell r="D30">
            <v>-106838.444407635</v>
          </cell>
          <cell r="E30" t="str">
            <v>Converted as per approved limit of USD 30.0 mio.</v>
          </cell>
          <cell r="F30">
            <v>16.730799999999999</v>
          </cell>
          <cell r="G30">
            <v>-29346.456176247902</v>
          </cell>
          <cell r="H30">
            <v>-106838.444407635</v>
          </cell>
          <cell r="J30" t="str">
            <v>QAR</v>
          </cell>
          <cell r="K30">
            <v>-106838.444407635</v>
          </cell>
          <cell r="L30" t="str">
            <v>-</v>
          </cell>
          <cell r="M30">
            <v>-106838.444407635</v>
          </cell>
          <cell r="P30" t="str">
            <v>Converted as per approved limit of USD 30.0 mio.</v>
          </cell>
        </row>
        <row r="31">
          <cell r="A31" t="str">
            <v>SAR</v>
          </cell>
          <cell r="B31">
            <v>115.70393</v>
          </cell>
          <cell r="C31" t="str">
            <v>-</v>
          </cell>
          <cell r="D31">
            <v>115.70393</v>
          </cell>
          <cell r="E31">
            <v>0</v>
          </cell>
          <cell r="F31">
            <v>16.241199999999999</v>
          </cell>
          <cell r="G31">
            <v>30.851595270333281</v>
          </cell>
          <cell r="H31">
            <v>112.31804025605472</v>
          </cell>
          <cell r="J31" t="str">
            <v>SAR</v>
          </cell>
          <cell r="K31">
            <v>115.70393</v>
          </cell>
          <cell r="L31" t="str">
            <v>-</v>
          </cell>
          <cell r="M31">
            <v>115.70393</v>
          </cell>
          <cell r="N31">
            <v>30.854381333333333</v>
          </cell>
          <cell r="O31">
            <v>150</v>
          </cell>
        </row>
        <row r="32">
          <cell r="A32" t="str">
            <v>SEK</v>
          </cell>
          <cell r="B32" t="str">
            <v>-</v>
          </cell>
          <cell r="C32" t="str">
            <v>-</v>
          </cell>
          <cell r="D32">
            <v>0</v>
          </cell>
          <cell r="E32">
            <v>0</v>
          </cell>
          <cell r="F32">
            <v>8.8939000000000004</v>
          </cell>
          <cell r="G32">
            <v>0</v>
          </cell>
          <cell r="H32">
            <v>0</v>
          </cell>
          <cell r="J32" t="str">
            <v>SEK</v>
          </cell>
          <cell r="K32" t="str">
            <v>-</v>
          </cell>
          <cell r="L32" t="str">
            <v>-</v>
          </cell>
          <cell r="M32" t="str">
            <v>-</v>
          </cell>
        </row>
        <row r="33">
          <cell r="A33" t="str">
            <v>USD</v>
          </cell>
          <cell r="B33">
            <v>29339.130689999998</v>
          </cell>
          <cell r="C33" t="str">
            <v>-</v>
          </cell>
          <cell r="D33">
            <v>29339.130689999998</v>
          </cell>
          <cell r="E33">
            <v>0</v>
          </cell>
          <cell r="F33">
            <v>60.91</v>
          </cell>
          <cell r="G33">
            <v>29339.130689999998</v>
          </cell>
          <cell r="H33">
            <v>106811.7753082877</v>
          </cell>
          <cell r="J33" t="str">
            <v>USD</v>
          </cell>
          <cell r="K33">
            <v>29339.130689999998</v>
          </cell>
          <cell r="L33" t="str">
            <v>-</v>
          </cell>
          <cell r="M33">
            <v>29339.130689999998</v>
          </cell>
          <cell r="N33">
            <v>29339.130689999998</v>
          </cell>
          <cell r="O33">
            <v>30000</v>
          </cell>
        </row>
      </sheetData>
      <sheetData sheetId="4" refreshError="1">
        <row r="8">
          <cell r="A8" t="str">
            <v>AED</v>
          </cell>
          <cell r="B8">
            <v>-378047.61323000002</v>
          </cell>
          <cell r="C8">
            <v>377558</v>
          </cell>
          <cell r="D8">
            <v>-489.61323000001721</v>
          </cell>
          <cell r="F8">
            <v>-133.30063435883991</v>
          </cell>
        </row>
        <row r="9">
          <cell r="A9" t="str">
            <v>AUD</v>
          </cell>
          <cell r="B9">
            <v>4.9547700000000008</v>
          </cell>
          <cell r="D9">
            <v>4.9547700000000008</v>
          </cell>
          <cell r="F9">
            <v>3.9053498502586446</v>
          </cell>
          <cell r="G9">
            <v>100</v>
          </cell>
        </row>
        <row r="10">
          <cell r="A10" t="str">
            <v>BHD</v>
          </cell>
          <cell r="B10">
            <v>15.395584000000001</v>
          </cell>
          <cell r="D10">
            <v>15.395584000000001</v>
          </cell>
          <cell r="F10">
            <v>40.83492512932208</v>
          </cell>
          <cell r="G10">
            <v>2000</v>
          </cell>
        </row>
        <row r="11">
          <cell r="A11" t="str">
            <v>CAD</v>
          </cell>
          <cell r="B11">
            <v>-4.2024400000000002</v>
          </cell>
          <cell r="D11">
            <v>-4.2024400000000002</v>
          </cell>
          <cell r="F11">
            <v>-3.6209202286958875</v>
          </cell>
          <cell r="G11">
            <v>100</v>
          </cell>
        </row>
        <row r="12">
          <cell r="A12" t="str">
            <v>CHF</v>
          </cell>
          <cell r="B12">
            <v>15.77622</v>
          </cell>
          <cell r="D12">
            <v>15.77622</v>
          </cell>
          <cell r="F12">
            <v>12.890122515654777</v>
          </cell>
          <cell r="G12">
            <v>1000</v>
          </cell>
        </row>
        <row r="13">
          <cell r="A13" t="str">
            <v>DKK</v>
          </cell>
          <cell r="D13">
            <v>0</v>
          </cell>
        </row>
        <row r="14">
          <cell r="A14" t="str">
            <v>EUR</v>
          </cell>
          <cell r="B14">
            <v>-33.397630000000817</v>
          </cell>
          <cell r="C14">
            <v>0</v>
          </cell>
          <cell r="D14">
            <v>-33.397630000000817</v>
          </cell>
          <cell r="F14">
            <v>-46.444135583990921</v>
          </cell>
          <cell r="G14">
            <v>2000</v>
          </cell>
        </row>
        <row r="15">
          <cell r="A15" t="str">
            <v>GBP</v>
          </cell>
          <cell r="B15">
            <v>1.7105999999996275</v>
          </cell>
          <cell r="D15">
            <v>1.7105999999996275</v>
          </cell>
          <cell r="F15">
            <v>3.0909801252387115</v>
          </cell>
          <cell r="G15">
            <v>2000</v>
          </cell>
        </row>
        <row r="16">
          <cell r="A16" t="str">
            <v>HKD</v>
          </cell>
          <cell r="D16">
            <v>0</v>
          </cell>
        </row>
        <row r="17">
          <cell r="A17" t="str">
            <v>INR</v>
          </cell>
          <cell r="B17">
            <v>32.217959999999998</v>
          </cell>
          <cell r="D17">
            <v>32.217959999999998</v>
          </cell>
          <cell r="F17">
            <v>0.72792540157909069</v>
          </cell>
          <cell r="G17">
            <v>100</v>
          </cell>
        </row>
        <row r="18">
          <cell r="A18" t="str">
            <v>JPY</v>
          </cell>
          <cell r="B18">
            <v>565.50699999999995</v>
          </cell>
          <cell r="C18">
            <v>-202</v>
          </cell>
          <cell r="D18">
            <v>363.50699999999995</v>
          </cell>
          <cell r="F18">
            <v>2.4245167438061532</v>
          </cell>
          <cell r="G18">
            <v>1000</v>
          </cell>
        </row>
        <row r="19">
          <cell r="A19" t="str">
            <v>KWD</v>
          </cell>
          <cell r="B19">
            <v>33.983807999999996</v>
          </cell>
          <cell r="D19">
            <v>33.983807999999996</v>
          </cell>
          <cell r="F19">
            <v>117.51376803702694</v>
          </cell>
          <cell r="G19">
            <v>1000</v>
          </cell>
        </row>
        <row r="20">
          <cell r="A20" t="str">
            <v>NOK</v>
          </cell>
          <cell r="D20">
            <v>0</v>
          </cell>
        </row>
        <row r="21">
          <cell r="A21" t="str">
            <v>NZD</v>
          </cell>
          <cell r="D21">
            <v>0</v>
          </cell>
        </row>
        <row r="22">
          <cell r="A22" t="str">
            <v>OMR</v>
          </cell>
          <cell r="B22">
            <v>47.141950999999999</v>
          </cell>
          <cell r="D22">
            <v>47.141950999999999</v>
          </cell>
          <cell r="F22">
            <v>122.44344405118433</v>
          </cell>
          <cell r="G22">
            <v>500</v>
          </cell>
        </row>
        <row r="23">
          <cell r="A23" t="str">
            <v>PKR</v>
          </cell>
          <cell r="B23">
            <v>60415.802730000018</v>
          </cell>
          <cell r="C23">
            <v>0</v>
          </cell>
          <cell r="D23">
            <v>60415.802730000018</v>
          </cell>
          <cell r="F23">
            <v>991.72057173972541</v>
          </cell>
          <cell r="G23">
            <v>2000</v>
          </cell>
        </row>
        <row r="24">
          <cell r="A24" t="str">
            <v>QAR</v>
          </cell>
          <cell r="B24">
            <v>150.00834</v>
          </cell>
          <cell r="D24">
            <v>150.00834</v>
          </cell>
          <cell r="F24">
            <v>41.211083582902262</v>
          </cell>
          <cell r="G24">
            <v>2000</v>
          </cell>
        </row>
        <row r="25">
          <cell r="A25" t="str">
            <v>SAR</v>
          </cell>
          <cell r="B25">
            <v>2190.1217000000001</v>
          </cell>
          <cell r="D25">
            <v>2190.1217000000001</v>
          </cell>
          <cell r="F25">
            <v>584.03265178328343</v>
          </cell>
          <cell r="G25">
            <v>2000</v>
          </cell>
        </row>
        <row r="26">
          <cell r="A26" t="str">
            <v>SEK</v>
          </cell>
          <cell r="D26">
            <v>0</v>
          </cell>
        </row>
        <row r="27">
          <cell r="A27" t="str">
            <v>SGD</v>
          </cell>
          <cell r="D27">
            <v>0</v>
          </cell>
        </row>
        <row r="28">
          <cell r="A28" t="str">
            <v>USD</v>
          </cell>
          <cell r="B28">
            <v>101054.38488</v>
          </cell>
          <cell r="C28">
            <v>-102790</v>
          </cell>
          <cell r="D28">
            <v>-1735.6151200000022</v>
          </cell>
          <cell r="F28">
            <v>-1735.6151200000047</v>
          </cell>
          <cell r="G28">
            <v>130000</v>
          </cell>
        </row>
        <row r="29">
          <cell r="A29">
            <v>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1_5_old_"/>
      <sheetName val="000"/>
      <sheetName val="Balance Sheet"/>
      <sheetName val="p&amp;l"/>
      <sheetName val="CashFlow"/>
      <sheetName val="Statement of Ch"/>
      <sheetName val="Notes1-5(old)"/>
      <sheetName val="Note6-8.2"/>
      <sheetName val="Note9-9.6"/>
      <sheetName val="Note 9.7-9.9"/>
      <sheetName val="Notes10-10.6"/>
      <sheetName val="11-11.4"/>
      <sheetName val="Note 12 "/>
      <sheetName val="Note12.3-17.1"/>
      <sheetName val="Note19-21.1"/>
      <sheetName val="Note21.2-22"/>
      <sheetName val="Notes23-25.1"/>
      <sheetName val="Notes25.2-31"/>
      <sheetName val="Notes32-33"/>
      <sheetName val="Notes34-35"/>
      <sheetName val="Notes36-36.2"/>
      <sheetName val="Notes37-41"/>
      <sheetName val="Note 45"/>
      <sheetName val="Notes(New)39-40"/>
      <sheetName val="Annexure (3)"/>
      <sheetName val="TaxWDVJul-Dec02"/>
      <sheetName val="AUDITADJUST"/>
      <sheetName val="EFFECT"/>
      <sheetName val="Assets 2002"/>
      <sheetName val="Note 9.7-9.8 (2)"/>
      <sheetName val="Liabiliteis 2002"/>
      <sheetName val="P&amp;L 2002"/>
      <sheetName val="Sheet1 (3)"/>
      <sheetName val="NEWAD"/>
      <sheetName val="SBP-Staggering"/>
      <sheetName val="Computa.Tax"/>
      <sheetName val="Notes1-5"/>
      <sheetName val="Notes42.2-44"/>
      <sheetName val="Com.TaxJul-Dec01"/>
      <sheetName val="Computa.Tax (2)"/>
      <sheetName val="Sheet8"/>
      <sheetName val="D Tax2002"/>
      <sheetName val="WKGJul-Dec01"/>
      <sheetName val="Note 12(3)"/>
      <sheetName val="Guarantee"/>
      <sheetName val="reginal"/>
      <sheetName val="pinex"/>
      <sheetName val="Currency-expo"/>
      <sheetName val="Annexure"/>
      <sheetName val="affair"/>
      <sheetName val="Change Note"/>
      <sheetName val="Change Note 2"/>
      <sheetName val="inc-exp"/>
      <sheetName val="YieldAd"/>
      <sheetName val="YieldAd-net"/>
      <sheetName val="MaturLiabili"/>
      <sheetName val="MaturiAssets"/>
      <sheetName val="Sheet1 (4)"/>
      <sheetName val="YielDeposit"/>
      <sheetName val="Sheet1"/>
      <sheetName val="summary (3)"/>
      <sheetName val="Sheet2"/>
      <sheetName val="Sheet3"/>
      <sheetName val="Sheet6"/>
      <sheetName val="pinex (2)"/>
      <sheetName val="Annexure (2)"/>
      <sheetName val="Guarteee"/>
      <sheetName val="Sheet7"/>
      <sheetName val="Assets (2)"/>
      <sheetName val="summary (2)"/>
      <sheetName val="Deferred (2)"/>
      <sheetName val="Taxrelief"/>
      <sheetName val="OLD"/>
      <sheetName val="Assets"/>
      <sheetName val="Sheet4"/>
      <sheetName val="Sheet5"/>
      <sheetName val="Liabiliteis"/>
      <sheetName val="Sheet2 (2)"/>
      <sheetName val="Sheet3 (2)"/>
      <sheetName val="Chart1"/>
      <sheetName val="Sheet1 (2)"/>
      <sheetName val="Lease"/>
      <sheetName val="Total Adjustments"/>
      <sheetName val="PremiumMaturity"/>
      <sheetName val="Note 12 (2)"/>
      <sheetName val="Defeered Work"/>
      <sheetName val="Balance_Sheet"/>
      <sheetName val="Statement_of_Ch"/>
      <sheetName val="Note6-8_2"/>
      <sheetName val="Note9-9_6"/>
      <sheetName val="Note_9_7-9_9"/>
      <sheetName val="Notes10-10_6"/>
      <sheetName val="11-11_4"/>
      <sheetName val="Note_12_"/>
      <sheetName val="Note12_3-17_1"/>
      <sheetName val="Note19-21_1"/>
      <sheetName val="Note21_2-22"/>
      <sheetName val="Notes23-25_1"/>
      <sheetName val="Notes25_2-31"/>
      <sheetName val="Notes36-36_2"/>
      <sheetName val="Note_45"/>
      <sheetName val="Annexure_(3)"/>
      <sheetName val="Assets_2002"/>
      <sheetName val="Note_9_7-9_8_(2)"/>
      <sheetName val="Liabiliteis_2002"/>
      <sheetName val="P&amp;L_2002"/>
      <sheetName val="Sheet1_(3)"/>
      <sheetName val="Computa_Tax"/>
      <sheetName val="Notes42_2-44"/>
      <sheetName val="Com_TaxJul-Dec01"/>
      <sheetName val="Computa_Tax_(2)"/>
      <sheetName val="D_Tax2002"/>
      <sheetName val="Note_12(3)"/>
      <sheetName val="Change_Note"/>
      <sheetName val="Change_Note_2"/>
      <sheetName val="Sheet1_(4)"/>
      <sheetName val="summary_(3)"/>
      <sheetName val="pinex_(2)"/>
      <sheetName val="Annexure_(2)"/>
      <sheetName val="Assets_(2)"/>
      <sheetName val="summary_(2)"/>
      <sheetName val="Deferred_(2)"/>
      <sheetName val="Sheet2_(2)"/>
      <sheetName val="Sheet3_(2)"/>
      <sheetName val="Sheet1_(2)"/>
      <sheetName val="Total_Adjustments"/>
      <sheetName val="Note_12_(2)"/>
      <sheetName val="Defeered_Work"/>
      <sheetName val="Balance_Sheet1"/>
      <sheetName val="Statement_of_Ch1"/>
      <sheetName val="Note6-8_21"/>
      <sheetName val="Note9-9_61"/>
      <sheetName val="Note_9_7-9_91"/>
      <sheetName val="Notes10-10_61"/>
      <sheetName val="11-11_41"/>
      <sheetName val="Note_12_1"/>
      <sheetName val="Note12_3-17_11"/>
      <sheetName val="Note19-21_11"/>
      <sheetName val="Note21_2-221"/>
      <sheetName val="Notes23-25_11"/>
      <sheetName val="Notes25_2-311"/>
      <sheetName val="Notes36-36_21"/>
      <sheetName val="Note_451"/>
      <sheetName val="Annexure_(3)1"/>
      <sheetName val="Assets_20021"/>
      <sheetName val="Note_9_7-9_8_(2)1"/>
      <sheetName val="Liabiliteis_20021"/>
      <sheetName val="P&amp;L_20021"/>
      <sheetName val="Sheet1_(3)1"/>
      <sheetName val="Computa_Tax1"/>
      <sheetName val="Notes42_2-441"/>
      <sheetName val="Com_TaxJul-Dec011"/>
      <sheetName val="Computa_Tax_(2)1"/>
      <sheetName val="D_Tax20021"/>
      <sheetName val="Note_12(3)1"/>
      <sheetName val="Change_Note1"/>
      <sheetName val="Change_Note_21"/>
      <sheetName val="Sheet1_(4)1"/>
      <sheetName val="summary_(3)1"/>
      <sheetName val="pinex_(2)1"/>
      <sheetName val="Annexure_(2)1"/>
      <sheetName val="Assets_(2)1"/>
      <sheetName val="summary_(2)1"/>
      <sheetName val="Deferred_(2)1"/>
      <sheetName val="Sheet2_(2)1"/>
      <sheetName val="Sheet3_(2)1"/>
      <sheetName val="Sheet1_(2)1"/>
      <sheetName val="Total_Adjustments1"/>
      <sheetName val="Note_12_(2)1"/>
      <sheetName val="Defeered_Work1"/>
      <sheetName val="I-BR"/>
      <sheetName val="I-B"/>
      <sheetName val="Balance_Sheet2"/>
      <sheetName val="Statement_of_Ch2"/>
      <sheetName val="Note6-8_22"/>
      <sheetName val="Note9-9_62"/>
      <sheetName val="Note_9_7-9_92"/>
      <sheetName val="Notes10-10_62"/>
      <sheetName val="11-11_42"/>
      <sheetName val="Note_12_2"/>
      <sheetName val="Note12_3-17_12"/>
      <sheetName val="Note19-21_12"/>
      <sheetName val="Note21_2-222"/>
      <sheetName val="Notes23-25_12"/>
      <sheetName val="Notes25_2-312"/>
      <sheetName val="Notes36-36_22"/>
      <sheetName val="Note_452"/>
      <sheetName val="Annexure_(3)2"/>
      <sheetName val="Assets_20022"/>
      <sheetName val="Note_9_7-9_8_(2)2"/>
      <sheetName val="Liabiliteis_20022"/>
      <sheetName val="P&amp;L_20022"/>
      <sheetName val="Sheet1_(3)2"/>
      <sheetName val="Computa_Tax2"/>
      <sheetName val="Notes42_2-442"/>
      <sheetName val="Com_TaxJul-Dec012"/>
      <sheetName val="Computa_Tax_(2)2"/>
      <sheetName val="D_Tax20022"/>
      <sheetName val="Note_12(3)2"/>
      <sheetName val="Change_Note2"/>
      <sheetName val="Change_Note_22"/>
      <sheetName val="Sheet1_(4)2"/>
      <sheetName val="summary_(3)2"/>
      <sheetName val="pinex_(2)2"/>
      <sheetName val="Annexure_(2)2"/>
      <sheetName val="Assets_(2)2"/>
      <sheetName val="summary_(2)2"/>
      <sheetName val="Deferred_(2)2"/>
      <sheetName val="Sheet2_(2)2"/>
      <sheetName val="Sheet3_(2)2"/>
      <sheetName val="Sheet1_(2)2"/>
      <sheetName val="Total_Adjustments2"/>
      <sheetName val="Note_12_(2)2"/>
      <sheetName val="Defeered_Work2"/>
      <sheetName val="BUs in Com Imp WO SS CS"/>
      <sheetName val="EMOF Portfol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Investments"/>
      <sheetName val="A"/>
      <sheetName val="Revenue_Fire_Marine_Motor"/>
      <sheetName val="P&amp;L-P&amp;LApp_"/>
      <sheetName val="Cash_Flow"/>
      <sheetName val="Notes_1to7"/>
      <sheetName val="Note_8-10"/>
      <sheetName val="Note_11&amp;11_1"/>
      <sheetName val="Notes_12-15"/>
      <sheetName val="Note_16"/>
      <sheetName val="Note_17-19"/>
      <sheetName val="Classified_Summary_of_Assets"/>
      <sheetName val="Lead"/>
      <sheetName val="Links"/>
      <sheetName val="ac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in Trade"/>
      <sheetName val="Other Income"/>
      <sheetName val="Income Tax"/>
      <sheetName val="Sheet1"/>
      <sheetName val="Profit Loss"/>
      <sheetName val="Balance Sheet"/>
      <sheetName val="Assets Liab"/>
      <sheetName val="Prov Liab"/>
      <sheetName val="DTLBSNW"/>
      <sheetName val="BSNW"/>
      <sheetName val="Dealers Sumry"/>
      <sheetName val="Dealer Agencies"/>
      <sheetName val="PNL Taksh"/>
      <sheetName val="HOH Balance She"/>
      <sheetName val="HOH     P  L"/>
      <sheetName val="FixedAssets"/>
      <sheetName val="Budget 2000-01"/>
      <sheetName val="Final Accounts"/>
      <sheetName val="Half yearly "/>
      <sheetName val="Ratio Analysis"/>
      <sheetName val="Statiscal Data"/>
      <sheetName val="Cash Flow  HOH"/>
      <sheetName val="CKD Tax Comput"/>
      <sheetName val="Deferred Tax"/>
      <sheetName val="Adv to vendor"/>
      <sheetName val="ProfitProv"/>
      <sheetName val="DTLP&amp;LNW"/>
      <sheetName val="P&amp;LNW"/>
      <sheetName val="ProdlineNW"/>
      <sheetName val="Summary Gp Anal"/>
      <sheetName val="Stock Quantity"/>
      <sheetName val="GP Analysis"/>
      <sheetName val="CFNW"/>
      <sheetName val="FundsNW"/>
      <sheetName val="Stock_in_Trade"/>
      <sheetName val="Other_Income"/>
      <sheetName val="Income_Tax"/>
      <sheetName val="Profit_Loss"/>
      <sheetName val="Balance_Sheet"/>
      <sheetName val="Assets_Liab"/>
      <sheetName val="Prov_Liab"/>
      <sheetName val="Dealers_Sumry"/>
      <sheetName val="Dealer_Agencies"/>
      <sheetName val="PNL_Taksh"/>
      <sheetName val="HOH_Balance_She"/>
      <sheetName val="HOH_____P__L"/>
      <sheetName val="Budget_2000-01"/>
      <sheetName val="Final_Accounts"/>
      <sheetName val="Half_yearly_"/>
      <sheetName val="Ratio_Analysis"/>
      <sheetName val="Statiscal_Data"/>
      <sheetName val="Cash_Flow__HOH"/>
      <sheetName val="CKD_Tax_Comput"/>
      <sheetName val="Deferred_Tax"/>
      <sheetName val="Adv_to_vendor"/>
      <sheetName val="Summary_Gp_Anal"/>
      <sheetName val="Stock_Quantity"/>
      <sheetName val="GP_Analysis"/>
      <sheetName val="td"/>
      <sheetName val="MISOCT(03)"/>
      <sheetName val="Stock_in_Trade1"/>
      <sheetName val="Other_Income1"/>
      <sheetName val="Income_Tax1"/>
      <sheetName val="Profit_Loss1"/>
      <sheetName val="Balance_Sheet1"/>
      <sheetName val="Assets_Liab1"/>
      <sheetName val="Prov_Liab1"/>
      <sheetName val="Dealers_Sumry1"/>
      <sheetName val="Dealer_Agencies1"/>
      <sheetName val="PNL_Taksh1"/>
      <sheetName val="HOH_Balance_She1"/>
      <sheetName val="HOH_____P__L1"/>
      <sheetName val="Budget_2000-011"/>
      <sheetName val="Final_Accounts1"/>
      <sheetName val="Half_yearly_1"/>
      <sheetName val="Ratio_Analysis1"/>
      <sheetName val="Statiscal_Data1"/>
      <sheetName val="Cash_Flow__HOH1"/>
      <sheetName val="CKD_Tax_Comput1"/>
      <sheetName val="Deferred_Tax1"/>
      <sheetName val="Adv_to_vendor1"/>
      <sheetName val="Summary_Gp_Anal1"/>
      <sheetName val="Stock_Quantity1"/>
      <sheetName val="GP_Analysis1"/>
      <sheetName val="B-S(p)"/>
      <sheetName val="READING"/>
      <sheetName val="Bill"/>
      <sheetName val="Accounts"/>
      <sheetName val="Revenue-Fire-Marine-Motor"/>
      <sheetName val="Code"/>
      <sheetName val="10-C Bonus"/>
      <sheetName val="Fotco handling"/>
      <sheetName val="Liability of unbilled expenses"/>
      <sheetName val="warehourse surcharge GR-IR"/>
      <sheetName val="S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_Purchase"/>
      <sheetName val="Brokers"/>
      <sheetName val="Symbols"/>
      <sheetName val="INPUT LEDGER"/>
      <sheetName val="Purchase"/>
      <sheetName val="Sale"/>
      <sheetName val="Resealed Broker"/>
      <sheetName val="Released Scrip"/>
      <sheetName val="UN-RELEASED Scrip"/>
      <sheetName val="UN-RELEASED Broker"/>
      <sheetName val="Summary"/>
      <sheetName val="Scrip Position"/>
      <sheetName val="NCCPL Exposure"/>
      <sheetName val="Exposure-Previous"/>
      <sheetName val="Var-Previous"/>
      <sheetName val="VAR"/>
      <sheetName val="Market Rate"/>
      <sheetName val="Broker"/>
      <sheetName val="OrderSheet"/>
    </sheetNames>
    <sheetDataSet>
      <sheetData sheetId="0">
        <row r="1">
          <cell r="F1" t="str">
            <v>O/S PURCHASES</v>
          </cell>
        </row>
        <row r="3">
          <cell r="F3" t="str">
            <v>Pur-OGDC-1000</v>
          </cell>
        </row>
        <row r="4">
          <cell r="F4" t="str">
            <v>Pur-PPL-1001</v>
          </cell>
        </row>
        <row r="5">
          <cell r="F5">
            <v>0</v>
          </cell>
        </row>
        <row r="6">
          <cell r="F6">
            <v>0</v>
          </cell>
        </row>
        <row r="7">
          <cell r="F7">
            <v>0</v>
          </cell>
        </row>
        <row r="8">
          <cell r="F8">
            <v>0</v>
          </cell>
        </row>
        <row r="9">
          <cell r="F9">
            <v>0</v>
          </cell>
        </row>
        <row r="10">
          <cell r="F10">
            <v>0</v>
          </cell>
        </row>
        <row r="11">
          <cell r="F11">
            <v>0</v>
          </cell>
        </row>
        <row r="12">
          <cell r="F12">
            <v>0</v>
          </cell>
        </row>
        <row r="13">
          <cell r="F13">
            <v>0</v>
          </cell>
        </row>
        <row r="14">
          <cell r="F14">
            <v>0</v>
          </cell>
        </row>
        <row r="15">
          <cell r="F15">
            <v>0</v>
          </cell>
        </row>
        <row r="16">
          <cell r="F16">
            <v>0</v>
          </cell>
        </row>
        <row r="17">
          <cell r="F17">
            <v>0</v>
          </cell>
        </row>
        <row r="18">
          <cell r="F18">
            <v>0</v>
          </cell>
        </row>
        <row r="19">
          <cell r="F19">
            <v>0</v>
          </cell>
        </row>
        <row r="20">
          <cell r="F20">
            <v>0</v>
          </cell>
        </row>
        <row r="21">
          <cell r="F21">
            <v>0</v>
          </cell>
        </row>
        <row r="22">
          <cell r="F22">
            <v>0</v>
          </cell>
        </row>
        <row r="23">
          <cell r="F23">
            <v>0</v>
          </cell>
        </row>
        <row r="24">
          <cell r="F24">
            <v>0</v>
          </cell>
        </row>
        <row r="25">
          <cell r="F25">
            <v>0</v>
          </cell>
        </row>
        <row r="26">
          <cell r="F26">
            <v>0</v>
          </cell>
        </row>
        <row r="27">
          <cell r="F27">
            <v>0</v>
          </cell>
        </row>
        <row r="28">
          <cell r="F28">
            <v>0</v>
          </cell>
        </row>
        <row r="29">
          <cell r="F29">
            <v>0</v>
          </cell>
        </row>
        <row r="30">
          <cell r="F30">
            <v>0</v>
          </cell>
        </row>
        <row r="31">
          <cell r="F31">
            <v>0</v>
          </cell>
        </row>
        <row r="32">
          <cell r="F32">
            <v>0</v>
          </cell>
        </row>
        <row r="33">
          <cell r="F33">
            <v>0</v>
          </cell>
        </row>
        <row r="34">
          <cell r="F34">
            <v>0</v>
          </cell>
        </row>
        <row r="35">
          <cell r="F35">
            <v>0</v>
          </cell>
        </row>
        <row r="36">
          <cell r="F36">
            <v>0</v>
          </cell>
        </row>
        <row r="37">
          <cell r="F37">
            <v>0</v>
          </cell>
        </row>
        <row r="38">
          <cell r="F38">
            <v>0</v>
          </cell>
        </row>
        <row r="39">
          <cell r="F39">
            <v>0</v>
          </cell>
        </row>
        <row r="40">
          <cell r="F40">
            <v>0</v>
          </cell>
        </row>
        <row r="41">
          <cell r="F41">
            <v>0</v>
          </cell>
        </row>
        <row r="42">
          <cell r="F42">
            <v>0</v>
          </cell>
        </row>
        <row r="43">
          <cell r="F43">
            <v>0</v>
          </cell>
        </row>
        <row r="44">
          <cell r="F44">
            <v>0</v>
          </cell>
        </row>
        <row r="45">
          <cell r="F45">
            <v>0</v>
          </cell>
        </row>
        <row r="46">
          <cell r="F46">
            <v>0</v>
          </cell>
        </row>
        <row r="47">
          <cell r="F47">
            <v>0</v>
          </cell>
        </row>
        <row r="48">
          <cell r="F48">
            <v>0</v>
          </cell>
        </row>
        <row r="49">
          <cell r="F49">
            <v>0</v>
          </cell>
        </row>
        <row r="50">
          <cell r="F50">
            <v>0</v>
          </cell>
        </row>
        <row r="51">
          <cell r="F51">
            <v>0</v>
          </cell>
        </row>
        <row r="52">
          <cell r="F52">
            <v>0</v>
          </cell>
        </row>
        <row r="53">
          <cell r="F53">
            <v>0</v>
          </cell>
        </row>
        <row r="54">
          <cell r="F54">
            <v>0</v>
          </cell>
        </row>
        <row r="55">
          <cell r="F55">
            <v>0</v>
          </cell>
        </row>
        <row r="56">
          <cell r="F56">
            <v>0</v>
          </cell>
        </row>
        <row r="57">
          <cell r="F57">
            <v>0</v>
          </cell>
        </row>
        <row r="58">
          <cell r="F58">
            <v>0</v>
          </cell>
        </row>
        <row r="59">
          <cell r="F59">
            <v>0</v>
          </cell>
        </row>
        <row r="60">
          <cell r="F60">
            <v>0</v>
          </cell>
        </row>
        <row r="61">
          <cell r="F61">
            <v>0</v>
          </cell>
        </row>
        <row r="62">
          <cell r="F62">
            <v>0</v>
          </cell>
        </row>
        <row r="63">
          <cell r="F63">
            <v>0</v>
          </cell>
        </row>
        <row r="64">
          <cell r="F64">
            <v>0</v>
          </cell>
        </row>
        <row r="65">
          <cell r="F65">
            <v>0</v>
          </cell>
        </row>
        <row r="66">
          <cell r="F66">
            <v>0</v>
          </cell>
        </row>
        <row r="67">
          <cell r="F67">
            <v>0</v>
          </cell>
        </row>
        <row r="68">
          <cell r="F68">
            <v>0</v>
          </cell>
        </row>
        <row r="69">
          <cell r="F69">
            <v>0</v>
          </cell>
        </row>
        <row r="70">
          <cell r="F70">
            <v>0</v>
          </cell>
        </row>
        <row r="71">
          <cell r="F71">
            <v>0</v>
          </cell>
        </row>
        <row r="72">
          <cell r="F72">
            <v>0</v>
          </cell>
        </row>
        <row r="73">
          <cell r="F73">
            <v>0</v>
          </cell>
        </row>
        <row r="74">
          <cell r="F74">
            <v>0</v>
          </cell>
        </row>
        <row r="75">
          <cell r="F75">
            <v>0</v>
          </cell>
        </row>
        <row r="76">
          <cell r="F76">
            <v>0</v>
          </cell>
        </row>
        <row r="77">
          <cell r="F77">
            <v>0</v>
          </cell>
        </row>
        <row r="78">
          <cell r="F78">
            <v>0</v>
          </cell>
        </row>
        <row r="79">
          <cell r="F79">
            <v>0</v>
          </cell>
        </row>
        <row r="80">
          <cell r="F80">
            <v>0</v>
          </cell>
        </row>
        <row r="81">
          <cell r="F81">
            <v>0</v>
          </cell>
        </row>
        <row r="82">
          <cell r="F82">
            <v>0</v>
          </cell>
        </row>
        <row r="83">
          <cell r="F83">
            <v>0</v>
          </cell>
        </row>
        <row r="84">
          <cell r="F84">
            <v>0</v>
          </cell>
        </row>
        <row r="85">
          <cell r="F85">
            <v>0</v>
          </cell>
        </row>
        <row r="86">
          <cell r="F86">
            <v>0</v>
          </cell>
        </row>
        <row r="87">
          <cell r="F87">
            <v>0</v>
          </cell>
        </row>
        <row r="88">
          <cell r="F88">
            <v>0</v>
          </cell>
        </row>
        <row r="89">
          <cell r="F89">
            <v>0</v>
          </cell>
        </row>
        <row r="90">
          <cell r="F90">
            <v>0</v>
          </cell>
        </row>
        <row r="91">
          <cell r="F91">
            <v>0</v>
          </cell>
        </row>
        <row r="92">
          <cell r="F92">
            <v>0</v>
          </cell>
        </row>
        <row r="93">
          <cell r="F93">
            <v>0</v>
          </cell>
        </row>
        <row r="94">
          <cell r="F94">
            <v>0</v>
          </cell>
        </row>
        <row r="95">
          <cell r="F95">
            <v>0</v>
          </cell>
        </row>
        <row r="96">
          <cell r="F96">
            <v>0</v>
          </cell>
        </row>
        <row r="97">
          <cell r="F97">
            <v>0</v>
          </cell>
        </row>
        <row r="98">
          <cell r="F98">
            <v>0</v>
          </cell>
        </row>
        <row r="99">
          <cell r="F99">
            <v>0</v>
          </cell>
        </row>
        <row r="100">
          <cell r="F100">
            <v>0</v>
          </cell>
        </row>
        <row r="101">
          <cell r="F101">
            <v>0</v>
          </cell>
        </row>
        <row r="102">
          <cell r="F102">
            <v>0</v>
          </cell>
        </row>
        <row r="103">
          <cell r="F103">
            <v>0</v>
          </cell>
        </row>
        <row r="104">
          <cell r="F104">
            <v>0</v>
          </cell>
        </row>
        <row r="105">
          <cell r="F105">
            <v>0</v>
          </cell>
        </row>
        <row r="106">
          <cell r="F106">
            <v>0</v>
          </cell>
        </row>
        <row r="107">
          <cell r="F107">
            <v>0</v>
          </cell>
        </row>
        <row r="108">
          <cell r="F108">
            <v>0</v>
          </cell>
        </row>
        <row r="109">
          <cell r="F109">
            <v>0</v>
          </cell>
        </row>
        <row r="110">
          <cell r="F110">
            <v>0</v>
          </cell>
        </row>
        <row r="111">
          <cell r="F111">
            <v>0</v>
          </cell>
        </row>
        <row r="112">
          <cell r="F112">
            <v>0</v>
          </cell>
        </row>
        <row r="113">
          <cell r="F113">
            <v>0</v>
          </cell>
        </row>
        <row r="114">
          <cell r="F114">
            <v>0</v>
          </cell>
        </row>
        <row r="115">
          <cell r="F115">
            <v>0</v>
          </cell>
        </row>
        <row r="116">
          <cell r="F116">
            <v>0</v>
          </cell>
        </row>
        <row r="117">
          <cell r="F117">
            <v>0</v>
          </cell>
        </row>
        <row r="118">
          <cell r="F118">
            <v>0</v>
          </cell>
        </row>
        <row r="119">
          <cell r="F119">
            <v>0</v>
          </cell>
        </row>
        <row r="120">
          <cell r="F120">
            <v>0</v>
          </cell>
        </row>
        <row r="121">
          <cell r="F121">
            <v>0</v>
          </cell>
        </row>
        <row r="122">
          <cell r="F122">
            <v>0</v>
          </cell>
        </row>
        <row r="123">
          <cell r="F123">
            <v>0</v>
          </cell>
        </row>
        <row r="124">
          <cell r="F124">
            <v>0</v>
          </cell>
        </row>
        <row r="125">
          <cell r="F125">
            <v>0</v>
          </cell>
        </row>
        <row r="126">
          <cell r="F126">
            <v>0</v>
          </cell>
        </row>
        <row r="127">
          <cell r="F127">
            <v>0</v>
          </cell>
        </row>
        <row r="128">
          <cell r="F128">
            <v>0</v>
          </cell>
        </row>
        <row r="129">
          <cell r="F129">
            <v>0</v>
          </cell>
        </row>
        <row r="130">
          <cell r="F130">
            <v>0</v>
          </cell>
        </row>
        <row r="131">
          <cell r="F131">
            <v>0</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48">
          <cell r="F148">
            <v>0</v>
          </cell>
        </row>
        <row r="149">
          <cell r="F149">
            <v>0</v>
          </cell>
        </row>
        <row r="150">
          <cell r="F150">
            <v>0</v>
          </cell>
        </row>
        <row r="151">
          <cell r="F151">
            <v>0</v>
          </cell>
        </row>
        <row r="152">
          <cell r="F152">
            <v>0</v>
          </cell>
        </row>
        <row r="153">
          <cell r="F153">
            <v>0</v>
          </cell>
        </row>
        <row r="154">
          <cell r="F154">
            <v>0</v>
          </cell>
        </row>
        <row r="155">
          <cell r="F155">
            <v>0</v>
          </cell>
        </row>
        <row r="156">
          <cell r="F156">
            <v>0</v>
          </cell>
        </row>
        <row r="157">
          <cell r="F157">
            <v>0</v>
          </cell>
        </row>
        <row r="158">
          <cell r="F158">
            <v>0</v>
          </cell>
        </row>
        <row r="159">
          <cell r="F159">
            <v>0</v>
          </cell>
        </row>
        <row r="160">
          <cell r="F160">
            <v>0</v>
          </cell>
        </row>
        <row r="161">
          <cell r="F161">
            <v>0</v>
          </cell>
        </row>
        <row r="162">
          <cell r="F162">
            <v>0</v>
          </cell>
        </row>
        <row r="163">
          <cell r="F163">
            <v>0</v>
          </cell>
        </row>
        <row r="164">
          <cell r="F164">
            <v>0</v>
          </cell>
        </row>
        <row r="165">
          <cell r="F165">
            <v>0</v>
          </cell>
        </row>
        <row r="166">
          <cell r="F166">
            <v>0</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0</v>
          </cell>
        </row>
        <row r="190">
          <cell r="F190">
            <v>0</v>
          </cell>
        </row>
        <row r="191">
          <cell r="F191">
            <v>0</v>
          </cell>
        </row>
        <row r="192">
          <cell r="F192">
            <v>0</v>
          </cell>
        </row>
        <row r="193">
          <cell r="F193">
            <v>0</v>
          </cell>
        </row>
        <row r="194">
          <cell r="F194">
            <v>0</v>
          </cell>
        </row>
        <row r="195">
          <cell r="F195">
            <v>0</v>
          </cell>
        </row>
        <row r="196">
          <cell r="F196">
            <v>0</v>
          </cell>
        </row>
        <row r="197">
          <cell r="F197">
            <v>0</v>
          </cell>
        </row>
        <row r="198">
          <cell r="F198">
            <v>0</v>
          </cell>
        </row>
        <row r="199">
          <cell r="F199">
            <v>0</v>
          </cell>
        </row>
        <row r="200">
          <cell r="F200">
            <v>0</v>
          </cell>
        </row>
        <row r="201">
          <cell r="F201">
            <v>0</v>
          </cell>
        </row>
        <row r="202">
          <cell r="F202">
            <v>0</v>
          </cell>
        </row>
        <row r="203">
          <cell r="F203">
            <v>0</v>
          </cell>
        </row>
        <row r="204">
          <cell r="F204">
            <v>0</v>
          </cell>
        </row>
        <row r="205">
          <cell r="F205">
            <v>0</v>
          </cell>
        </row>
        <row r="206">
          <cell r="F206">
            <v>0</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0</v>
          </cell>
        </row>
        <row r="216">
          <cell r="F216">
            <v>0</v>
          </cell>
        </row>
        <row r="217">
          <cell r="F217">
            <v>0</v>
          </cell>
        </row>
        <row r="218">
          <cell r="F218">
            <v>0</v>
          </cell>
        </row>
        <row r="219">
          <cell r="F219">
            <v>0</v>
          </cell>
        </row>
        <row r="220">
          <cell r="F220">
            <v>0</v>
          </cell>
        </row>
        <row r="221">
          <cell r="F221">
            <v>0</v>
          </cell>
        </row>
        <row r="222">
          <cell r="F222">
            <v>0</v>
          </cell>
        </row>
        <row r="223">
          <cell r="F223">
            <v>0</v>
          </cell>
        </row>
        <row r="224">
          <cell r="F224">
            <v>0</v>
          </cell>
        </row>
        <row r="225">
          <cell r="F225">
            <v>0</v>
          </cell>
        </row>
        <row r="226">
          <cell r="F226">
            <v>0</v>
          </cell>
        </row>
        <row r="227">
          <cell r="F227">
            <v>0</v>
          </cell>
        </row>
        <row r="228">
          <cell r="F228">
            <v>0</v>
          </cell>
        </row>
        <row r="229">
          <cell r="F229">
            <v>0</v>
          </cell>
        </row>
        <row r="230">
          <cell r="F230">
            <v>0</v>
          </cell>
        </row>
        <row r="231">
          <cell r="F231">
            <v>0</v>
          </cell>
        </row>
        <row r="232">
          <cell r="F232">
            <v>0</v>
          </cell>
        </row>
        <row r="233">
          <cell r="F233">
            <v>0</v>
          </cell>
        </row>
        <row r="234">
          <cell r="F234">
            <v>0</v>
          </cell>
        </row>
        <row r="235">
          <cell r="F235">
            <v>0</v>
          </cell>
        </row>
        <row r="236">
          <cell r="F236">
            <v>0</v>
          </cell>
        </row>
        <row r="237">
          <cell r="F237">
            <v>0</v>
          </cell>
        </row>
        <row r="238">
          <cell r="F238">
            <v>0</v>
          </cell>
        </row>
        <row r="239">
          <cell r="F239">
            <v>0</v>
          </cell>
        </row>
        <row r="240">
          <cell r="F240">
            <v>0</v>
          </cell>
        </row>
        <row r="241">
          <cell r="F241">
            <v>0</v>
          </cell>
        </row>
        <row r="242">
          <cell r="F242">
            <v>0</v>
          </cell>
        </row>
        <row r="243">
          <cell r="F243">
            <v>0</v>
          </cell>
        </row>
        <row r="244">
          <cell r="F244">
            <v>0</v>
          </cell>
        </row>
        <row r="245">
          <cell r="F245">
            <v>0</v>
          </cell>
        </row>
        <row r="246">
          <cell r="F246">
            <v>0</v>
          </cell>
        </row>
        <row r="247">
          <cell r="F247">
            <v>0</v>
          </cell>
        </row>
        <row r="248">
          <cell r="F248">
            <v>0</v>
          </cell>
        </row>
        <row r="249">
          <cell r="F249">
            <v>0</v>
          </cell>
        </row>
        <row r="250">
          <cell r="F250">
            <v>0</v>
          </cell>
        </row>
        <row r="251">
          <cell r="F251">
            <v>0</v>
          </cell>
        </row>
        <row r="252">
          <cell r="F252">
            <v>0</v>
          </cell>
        </row>
        <row r="253">
          <cell r="F253">
            <v>0</v>
          </cell>
        </row>
        <row r="254">
          <cell r="F254">
            <v>0</v>
          </cell>
        </row>
        <row r="255">
          <cell r="F255">
            <v>0</v>
          </cell>
        </row>
        <row r="256">
          <cell r="F256">
            <v>0</v>
          </cell>
        </row>
        <row r="257">
          <cell r="F257">
            <v>0</v>
          </cell>
        </row>
        <row r="258">
          <cell r="F258">
            <v>0</v>
          </cell>
        </row>
        <row r="259">
          <cell r="F259">
            <v>0</v>
          </cell>
        </row>
        <row r="260">
          <cell r="F260">
            <v>0</v>
          </cell>
        </row>
        <row r="261">
          <cell r="F261">
            <v>0</v>
          </cell>
        </row>
        <row r="262">
          <cell r="F262">
            <v>0</v>
          </cell>
        </row>
        <row r="263">
          <cell r="F263">
            <v>0</v>
          </cell>
        </row>
        <row r="264">
          <cell r="F264">
            <v>0</v>
          </cell>
        </row>
        <row r="265">
          <cell r="F265">
            <v>0</v>
          </cell>
        </row>
        <row r="266">
          <cell r="F266">
            <v>0</v>
          </cell>
        </row>
        <row r="267">
          <cell r="F267">
            <v>0</v>
          </cell>
        </row>
        <row r="268">
          <cell r="F268">
            <v>0</v>
          </cell>
        </row>
        <row r="269">
          <cell r="F269">
            <v>0</v>
          </cell>
        </row>
        <row r="270">
          <cell r="F270">
            <v>0</v>
          </cell>
        </row>
        <row r="271">
          <cell r="F271">
            <v>0</v>
          </cell>
        </row>
        <row r="272">
          <cell r="F272">
            <v>0</v>
          </cell>
        </row>
        <row r="273">
          <cell r="F273">
            <v>0</v>
          </cell>
        </row>
        <row r="274">
          <cell r="F274">
            <v>0</v>
          </cell>
        </row>
        <row r="275">
          <cell r="F275">
            <v>0</v>
          </cell>
        </row>
        <row r="276">
          <cell r="F276">
            <v>0</v>
          </cell>
        </row>
        <row r="277">
          <cell r="F277">
            <v>0</v>
          </cell>
        </row>
        <row r="278">
          <cell r="F278">
            <v>0</v>
          </cell>
        </row>
        <row r="279">
          <cell r="F279">
            <v>0</v>
          </cell>
        </row>
        <row r="280">
          <cell r="F280">
            <v>0</v>
          </cell>
        </row>
        <row r="281">
          <cell r="F281">
            <v>0</v>
          </cell>
        </row>
        <row r="282">
          <cell r="F282">
            <v>0</v>
          </cell>
        </row>
        <row r="283">
          <cell r="F283">
            <v>0</v>
          </cell>
        </row>
        <row r="284">
          <cell r="F284">
            <v>0</v>
          </cell>
        </row>
        <row r="285">
          <cell r="F285">
            <v>0</v>
          </cell>
        </row>
        <row r="286">
          <cell r="F286">
            <v>0</v>
          </cell>
        </row>
        <row r="287">
          <cell r="F287">
            <v>0</v>
          </cell>
        </row>
        <row r="288">
          <cell r="F288">
            <v>0</v>
          </cell>
        </row>
        <row r="289">
          <cell r="F289">
            <v>0</v>
          </cell>
        </row>
        <row r="290">
          <cell r="F290">
            <v>0</v>
          </cell>
        </row>
        <row r="291">
          <cell r="F291">
            <v>0</v>
          </cell>
        </row>
        <row r="292">
          <cell r="F292">
            <v>0</v>
          </cell>
        </row>
        <row r="293">
          <cell r="F293">
            <v>0</v>
          </cell>
        </row>
        <row r="294">
          <cell r="F294">
            <v>0</v>
          </cell>
        </row>
        <row r="295">
          <cell r="F295">
            <v>0</v>
          </cell>
        </row>
        <row r="296">
          <cell r="F296">
            <v>0</v>
          </cell>
        </row>
        <row r="297">
          <cell r="F297">
            <v>0</v>
          </cell>
        </row>
        <row r="298">
          <cell r="F298">
            <v>0</v>
          </cell>
        </row>
        <row r="299">
          <cell r="F299">
            <v>0</v>
          </cell>
        </row>
        <row r="300">
          <cell r="F300">
            <v>0</v>
          </cell>
        </row>
        <row r="301">
          <cell r="F301">
            <v>0</v>
          </cell>
        </row>
        <row r="302">
          <cell r="F302">
            <v>0</v>
          </cell>
        </row>
        <row r="303">
          <cell r="F303">
            <v>0</v>
          </cell>
        </row>
        <row r="304">
          <cell r="F304">
            <v>0</v>
          </cell>
        </row>
        <row r="305">
          <cell r="F305">
            <v>0</v>
          </cell>
        </row>
        <row r="306">
          <cell r="F306">
            <v>0</v>
          </cell>
        </row>
        <row r="307">
          <cell r="F307">
            <v>0</v>
          </cell>
        </row>
        <row r="308">
          <cell r="F308">
            <v>0</v>
          </cell>
        </row>
        <row r="309">
          <cell r="F309">
            <v>0</v>
          </cell>
        </row>
        <row r="310">
          <cell r="F310">
            <v>0</v>
          </cell>
        </row>
        <row r="311">
          <cell r="F311">
            <v>0</v>
          </cell>
        </row>
        <row r="312">
          <cell r="F312">
            <v>0</v>
          </cell>
        </row>
        <row r="313">
          <cell r="F313">
            <v>0</v>
          </cell>
        </row>
        <row r="314">
          <cell r="F314">
            <v>0</v>
          </cell>
        </row>
        <row r="315">
          <cell r="F315">
            <v>0</v>
          </cell>
        </row>
        <row r="316">
          <cell r="F316">
            <v>0</v>
          </cell>
        </row>
        <row r="317">
          <cell r="F317">
            <v>0</v>
          </cell>
        </row>
        <row r="318">
          <cell r="F318">
            <v>0</v>
          </cell>
        </row>
        <row r="319">
          <cell r="F319">
            <v>0</v>
          </cell>
        </row>
        <row r="320">
          <cell r="F320">
            <v>0</v>
          </cell>
        </row>
        <row r="321">
          <cell r="F321">
            <v>0</v>
          </cell>
        </row>
        <row r="322">
          <cell r="F322">
            <v>0</v>
          </cell>
        </row>
        <row r="323">
          <cell r="F323">
            <v>0</v>
          </cell>
        </row>
        <row r="324">
          <cell r="F324">
            <v>0</v>
          </cell>
        </row>
        <row r="325">
          <cell r="F325">
            <v>0</v>
          </cell>
        </row>
        <row r="326">
          <cell r="F326">
            <v>0</v>
          </cell>
        </row>
        <row r="327">
          <cell r="F327">
            <v>0</v>
          </cell>
        </row>
        <row r="328">
          <cell r="F328">
            <v>0</v>
          </cell>
        </row>
        <row r="329">
          <cell r="F329">
            <v>0</v>
          </cell>
        </row>
        <row r="330">
          <cell r="F330">
            <v>0</v>
          </cell>
        </row>
        <row r="331">
          <cell r="F331">
            <v>0</v>
          </cell>
        </row>
        <row r="332">
          <cell r="F332">
            <v>0</v>
          </cell>
        </row>
        <row r="333">
          <cell r="F333">
            <v>0</v>
          </cell>
        </row>
        <row r="334">
          <cell r="F334">
            <v>0</v>
          </cell>
        </row>
        <row r="335">
          <cell r="F335">
            <v>0</v>
          </cell>
        </row>
        <row r="336">
          <cell r="F336">
            <v>0</v>
          </cell>
        </row>
        <row r="337">
          <cell r="F337">
            <v>0</v>
          </cell>
        </row>
        <row r="338">
          <cell r="F338">
            <v>0</v>
          </cell>
        </row>
        <row r="339">
          <cell r="F339">
            <v>0</v>
          </cell>
        </row>
        <row r="340">
          <cell r="F340">
            <v>0</v>
          </cell>
        </row>
        <row r="341">
          <cell r="F341">
            <v>0</v>
          </cell>
        </row>
        <row r="342">
          <cell r="F342">
            <v>0</v>
          </cell>
        </row>
        <row r="343">
          <cell r="F343">
            <v>0</v>
          </cell>
        </row>
        <row r="344">
          <cell r="F344">
            <v>0</v>
          </cell>
        </row>
        <row r="345">
          <cell r="F345">
            <v>0</v>
          </cell>
        </row>
        <row r="346">
          <cell r="F346">
            <v>0</v>
          </cell>
        </row>
        <row r="347">
          <cell r="F347">
            <v>0</v>
          </cell>
        </row>
        <row r="348">
          <cell r="F348">
            <v>0</v>
          </cell>
        </row>
        <row r="349">
          <cell r="F349">
            <v>0</v>
          </cell>
        </row>
        <row r="350">
          <cell r="F350">
            <v>0</v>
          </cell>
        </row>
        <row r="351">
          <cell r="F351">
            <v>0</v>
          </cell>
        </row>
        <row r="352">
          <cell r="F352">
            <v>0</v>
          </cell>
        </row>
        <row r="353">
          <cell r="F353">
            <v>0</v>
          </cell>
        </row>
        <row r="354">
          <cell r="F354">
            <v>0</v>
          </cell>
        </row>
        <row r="355">
          <cell r="F355">
            <v>0</v>
          </cell>
        </row>
        <row r="356">
          <cell r="F356">
            <v>0</v>
          </cell>
        </row>
        <row r="357">
          <cell r="F357">
            <v>0</v>
          </cell>
        </row>
        <row r="358">
          <cell r="F358">
            <v>0</v>
          </cell>
        </row>
        <row r="359">
          <cell r="F359">
            <v>0</v>
          </cell>
        </row>
        <row r="360">
          <cell r="F360">
            <v>0</v>
          </cell>
        </row>
        <row r="361">
          <cell r="F361">
            <v>0</v>
          </cell>
        </row>
        <row r="362">
          <cell r="F362">
            <v>0</v>
          </cell>
        </row>
        <row r="363">
          <cell r="F363">
            <v>0</v>
          </cell>
        </row>
        <row r="364">
          <cell r="F364">
            <v>0</v>
          </cell>
        </row>
        <row r="365">
          <cell r="F365">
            <v>0</v>
          </cell>
        </row>
        <row r="366">
          <cell r="F366">
            <v>0</v>
          </cell>
        </row>
        <row r="367">
          <cell r="F367">
            <v>0</v>
          </cell>
        </row>
        <row r="368">
          <cell r="F368">
            <v>0</v>
          </cell>
        </row>
        <row r="369">
          <cell r="F369">
            <v>0</v>
          </cell>
        </row>
        <row r="370">
          <cell r="F370">
            <v>0</v>
          </cell>
        </row>
        <row r="371">
          <cell r="F371">
            <v>0</v>
          </cell>
        </row>
        <row r="372">
          <cell r="F372">
            <v>0</v>
          </cell>
        </row>
        <row r="373">
          <cell r="F373">
            <v>0</v>
          </cell>
        </row>
        <row r="374">
          <cell r="F374">
            <v>0</v>
          </cell>
        </row>
        <row r="375">
          <cell r="F375">
            <v>0</v>
          </cell>
        </row>
        <row r="376">
          <cell r="F376">
            <v>0</v>
          </cell>
        </row>
        <row r="377">
          <cell r="F377">
            <v>0</v>
          </cell>
        </row>
        <row r="378">
          <cell r="F378">
            <v>0</v>
          </cell>
        </row>
        <row r="379">
          <cell r="F379">
            <v>0</v>
          </cell>
        </row>
        <row r="380">
          <cell r="F380">
            <v>0</v>
          </cell>
        </row>
        <row r="381">
          <cell r="F381">
            <v>0</v>
          </cell>
        </row>
        <row r="382">
          <cell r="F382">
            <v>0</v>
          </cell>
        </row>
        <row r="383">
          <cell r="F383">
            <v>0</v>
          </cell>
        </row>
        <row r="384">
          <cell r="F384">
            <v>0</v>
          </cell>
        </row>
        <row r="385">
          <cell r="F385">
            <v>0</v>
          </cell>
        </row>
        <row r="386">
          <cell r="F386">
            <v>0</v>
          </cell>
        </row>
        <row r="387">
          <cell r="F387">
            <v>0</v>
          </cell>
        </row>
        <row r="388">
          <cell r="F388">
            <v>0</v>
          </cell>
        </row>
        <row r="389">
          <cell r="F389">
            <v>0</v>
          </cell>
        </row>
        <row r="390">
          <cell r="F390">
            <v>0</v>
          </cell>
        </row>
        <row r="391">
          <cell r="F391">
            <v>0</v>
          </cell>
        </row>
        <row r="392">
          <cell r="F392">
            <v>0</v>
          </cell>
        </row>
        <row r="393">
          <cell r="F393">
            <v>0</v>
          </cell>
        </row>
        <row r="394">
          <cell r="F394">
            <v>0</v>
          </cell>
        </row>
        <row r="395">
          <cell r="F395">
            <v>0</v>
          </cell>
        </row>
        <row r="396">
          <cell r="F396">
            <v>0</v>
          </cell>
        </row>
        <row r="397">
          <cell r="F397">
            <v>0</v>
          </cell>
        </row>
        <row r="398">
          <cell r="F398">
            <v>0</v>
          </cell>
        </row>
        <row r="399">
          <cell r="F399">
            <v>0</v>
          </cell>
        </row>
        <row r="400">
          <cell r="F400">
            <v>0</v>
          </cell>
        </row>
        <row r="401">
          <cell r="F401">
            <v>0</v>
          </cell>
        </row>
        <row r="402">
          <cell r="F402">
            <v>0</v>
          </cell>
        </row>
        <row r="403">
          <cell r="F403">
            <v>0</v>
          </cell>
        </row>
        <row r="404">
          <cell r="F404">
            <v>0</v>
          </cell>
        </row>
        <row r="405">
          <cell r="F405">
            <v>0</v>
          </cell>
        </row>
        <row r="406">
          <cell r="F406">
            <v>0</v>
          </cell>
        </row>
        <row r="407">
          <cell r="F407">
            <v>0</v>
          </cell>
        </row>
        <row r="408">
          <cell r="F408">
            <v>0</v>
          </cell>
        </row>
        <row r="409">
          <cell r="F409">
            <v>0</v>
          </cell>
        </row>
        <row r="410">
          <cell r="F410">
            <v>0</v>
          </cell>
        </row>
        <row r="411">
          <cell r="F411">
            <v>0</v>
          </cell>
        </row>
        <row r="412">
          <cell r="F412">
            <v>0</v>
          </cell>
        </row>
        <row r="413">
          <cell r="F413">
            <v>0</v>
          </cell>
        </row>
        <row r="414">
          <cell r="F414">
            <v>0</v>
          </cell>
        </row>
        <row r="415">
          <cell r="F415">
            <v>0</v>
          </cell>
        </row>
        <row r="416">
          <cell r="F416">
            <v>0</v>
          </cell>
        </row>
        <row r="417">
          <cell r="F417">
            <v>0</v>
          </cell>
        </row>
        <row r="418">
          <cell r="F418">
            <v>0</v>
          </cell>
        </row>
        <row r="419">
          <cell r="F419">
            <v>0</v>
          </cell>
        </row>
        <row r="420">
          <cell r="F420">
            <v>0</v>
          </cell>
        </row>
        <row r="421">
          <cell r="F421">
            <v>0</v>
          </cell>
        </row>
        <row r="422">
          <cell r="F422">
            <v>0</v>
          </cell>
        </row>
        <row r="423">
          <cell r="F423">
            <v>0</v>
          </cell>
        </row>
        <row r="424">
          <cell r="F424">
            <v>0</v>
          </cell>
        </row>
        <row r="425">
          <cell r="F425">
            <v>0</v>
          </cell>
        </row>
        <row r="426">
          <cell r="F426">
            <v>0</v>
          </cell>
        </row>
        <row r="427">
          <cell r="F427">
            <v>0</v>
          </cell>
        </row>
        <row r="428">
          <cell r="F428">
            <v>0</v>
          </cell>
        </row>
        <row r="429">
          <cell r="F429">
            <v>0</v>
          </cell>
        </row>
        <row r="430">
          <cell r="F430">
            <v>0</v>
          </cell>
        </row>
        <row r="431">
          <cell r="F431">
            <v>0</v>
          </cell>
        </row>
        <row r="432">
          <cell r="F432">
            <v>0</v>
          </cell>
        </row>
        <row r="433">
          <cell r="F433">
            <v>0</v>
          </cell>
        </row>
        <row r="434">
          <cell r="F434">
            <v>0</v>
          </cell>
        </row>
        <row r="435">
          <cell r="F435">
            <v>0</v>
          </cell>
        </row>
        <row r="436">
          <cell r="F436">
            <v>0</v>
          </cell>
        </row>
        <row r="437">
          <cell r="F437">
            <v>0</v>
          </cell>
        </row>
        <row r="438">
          <cell r="F438">
            <v>0</v>
          </cell>
        </row>
        <row r="439">
          <cell r="F439">
            <v>0</v>
          </cell>
        </row>
        <row r="440">
          <cell r="F440">
            <v>0</v>
          </cell>
        </row>
        <row r="441">
          <cell r="F441">
            <v>0</v>
          </cell>
        </row>
        <row r="442">
          <cell r="F442">
            <v>0</v>
          </cell>
        </row>
        <row r="443">
          <cell r="F443">
            <v>0</v>
          </cell>
        </row>
        <row r="444">
          <cell r="F444">
            <v>0</v>
          </cell>
        </row>
        <row r="445">
          <cell r="F445">
            <v>0</v>
          </cell>
        </row>
        <row r="446">
          <cell r="F446">
            <v>0</v>
          </cell>
        </row>
        <row r="447">
          <cell r="F447">
            <v>0</v>
          </cell>
        </row>
        <row r="448">
          <cell r="F448">
            <v>0</v>
          </cell>
        </row>
        <row r="449">
          <cell r="F449">
            <v>0</v>
          </cell>
        </row>
        <row r="450">
          <cell r="F450">
            <v>0</v>
          </cell>
        </row>
        <row r="451">
          <cell r="F451">
            <v>0</v>
          </cell>
        </row>
        <row r="452">
          <cell r="F452">
            <v>0</v>
          </cell>
        </row>
        <row r="453">
          <cell r="F453">
            <v>0</v>
          </cell>
        </row>
        <row r="454">
          <cell r="F454">
            <v>0</v>
          </cell>
        </row>
        <row r="455">
          <cell r="F455">
            <v>0</v>
          </cell>
        </row>
        <row r="456">
          <cell r="F456">
            <v>0</v>
          </cell>
        </row>
        <row r="457">
          <cell r="F457">
            <v>0</v>
          </cell>
        </row>
        <row r="458">
          <cell r="F458">
            <v>0</v>
          </cell>
        </row>
        <row r="459">
          <cell r="F459">
            <v>0</v>
          </cell>
        </row>
        <row r="460">
          <cell r="F460">
            <v>0</v>
          </cell>
        </row>
        <row r="461">
          <cell r="F461">
            <v>0</v>
          </cell>
        </row>
        <row r="462">
          <cell r="F462">
            <v>0</v>
          </cell>
        </row>
        <row r="463">
          <cell r="F463">
            <v>0</v>
          </cell>
        </row>
        <row r="464">
          <cell r="F464">
            <v>0</v>
          </cell>
        </row>
        <row r="465">
          <cell r="F465">
            <v>0</v>
          </cell>
        </row>
        <row r="466">
          <cell r="F466">
            <v>0</v>
          </cell>
        </row>
        <row r="467">
          <cell r="F467">
            <v>0</v>
          </cell>
        </row>
        <row r="468">
          <cell r="F468">
            <v>0</v>
          </cell>
        </row>
        <row r="469">
          <cell r="F469">
            <v>0</v>
          </cell>
        </row>
        <row r="470">
          <cell r="F470">
            <v>0</v>
          </cell>
        </row>
        <row r="471">
          <cell r="F471">
            <v>0</v>
          </cell>
        </row>
        <row r="472">
          <cell r="F472">
            <v>0</v>
          </cell>
        </row>
        <row r="473">
          <cell r="F473">
            <v>0</v>
          </cell>
        </row>
        <row r="474">
          <cell r="F474">
            <v>0</v>
          </cell>
        </row>
        <row r="475">
          <cell r="F475">
            <v>0</v>
          </cell>
        </row>
        <row r="476">
          <cell r="F476">
            <v>0</v>
          </cell>
        </row>
        <row r="477">
          <cell r="F477">
            <v>0</v>
          </cell>
        </row>
        <row r="478">
          <cell r="F478">
            <v>0</v>
          </cell>
        </row>
        <row r="479">
          <cell r="F479">
            <v>0</v>
          </cell>
        </row>
        <row r="480">
          <cell r="F480">
            <v>0</v>
          </cell>
        </row>
        <row r="481">
          <cell r="F481">
            <v>0</v>
          </cell>
        </row>
        <row r="482">
          <cell r="F482">
            <v>0</v>
          </cell>
        </row>
        <row r="483">
          <cell r="F483">
            <v>0</v>
          </cell>
        </row>
        <row r="484">
          <cell r="F484">
            <v>0</v>
          </cell>
        </row>
        <row r="485">
          <cell r="F485">
            <v>0</v>
          </cell>
        </row>
        <row r="486">
          <cell r="F486">
            <v>0</v>
          </cell>
        </row>
        <row r="487">
          <cell r="F487">
            <v>0</v>
          </cell>
        </row>
        <row r="488">
          <cell r="F488">
            <v>0</v>
          </cell>
        </row>
        <row r="489">
          <cell r="F489">
            <v>0</v>
          </cell>
        </row>
        <row r="490">
          <cell r="F490">
            <v>0</v>
          </cell>
        </row>
        <row r="491">
          <cell r="F491">
            <v>0</v>
          </cell>
        </row>
        <row r="492">
          <cell r="F492">
            <v>0</v>
          </cell>
        </row>
        <row r="493">
          <cell r="F493">
            <v>0</v>
          </cell>
        </row>
        <row r="494">
          <cell r="F494">
            <v>0</v>
          </cell>
        </row>
        <row r="495">
          <cell r="F495">
            <v>0</v>
          </cell>
        </row>
        <row r="496">
          <cell r="F496">
            <v>0</v>
          </cell>
        </row>
        <row r="497">
          <cell r="F497">
            <v>0</v>
          </cell>
        </row>
        <row r="498">
          <cell r="F498">
            <v>0</v>
          </cell>
        </row>
        <row r="499">
          <cell r="F499">
            <v>0</v>
          </cell>
        </row>
        <row r="500">
          <cell r="F500">
            <v>0</v>
          </cell>
        </row>
        <row r="501">
          <cell r="F501">
            <v>0</v>
          </cell>
        </row>
        <row r="502">
          <cell r="F502">
            <v>0</v>
          </cell>
        </row>
        <row r="503">
          <cell r="F503">
            <v>0</v>
          </cell>
        </row>
        <row r="504">
          <cell r="F504">
            <v>0</v>
          </cell>
        </row>
        <row r="505">
          <cell r="F505">
            <v>0</v>
          </cell>
        </row>
        <row r="506">
          <cell r="F506">
            <v>0</v>
          </cell>
        </row>
        <row r="507">
          <cell r="F507">
            <v>0</v>
          </cell>
        </row>
        <row r="508">
          <cell r="F508">
            <v>0</v>
          </cell>
        </row>
        <row r="509">
          <cell r="F509">
            <v>0</v>
          </cell>
        </row>
        <row r="510">
          <cell r="F510">
            <v>0</v>
          </cell>
        </row>
        <row r="511">
          <cell r="F511">
            <v>0</v>
          </cell>
        </row>
        <row r="512">
          <cell r="F512">
            <v>0</v>
          </cell>
        </row>
        <row r="513">
          <cell r="F513">
            <v>0</v>
          </cell>
        </row>
        <row r="514">
          <cell r="F514">
            <v>0</v>
          </cell>
        </row>
        <row r="515">
          <cell r="F515">
            <v>0</v>
          </cell>
        </row>
        <row r="516">
          <cell r="F516">
            <v>0</v>
          </cell>
        </row>
        <row r="517">
          <cell r="F517">
            <v>0</v>
          </cell>
        </row>
        <row r="518">
          <cell r="F518">
            <v>0</v>
          </cell>
        </row>
        <row r="519">
          <cell r="F519">
            <v>0</v>
          </cell>
        </row>
        <row r="520">
          <cell r="F520">
            <v>0</v>
          </cell>
        </row>
        <row r="521">
          <cell r="F521">
            <v>0</v>
          </cell>
        </row>
        <row r="522">
          <cell r="F522">
            <v>0</v>
          </cell>
        </row>
        <row r="523">
          <cell r="F523">
            <v>0</v>
          </cell>
        </row>
        <row r="524">
          <cell r="F524">
            <v>0</v>
          </cell>
        </row>
        <row r="525">
          <cell r="F525">
            <v>0</v>
          </cell>
        </row>
        <row r="526">
          <cell r="F526">
            <v>0</v>
          </cell>
        </row>
        <row r="527">
          <cell r="F527">
            <v>0</v>
          </cell>
        </row>
        <row r="528">
          <cell r="F528">
            <v>0</v>
          </cell>
        </row>
        <row r="529">
          <cell r="F529">
            <v>0</v>
          </cell>
        </row>
        <row r="530">
          <cell r="F530">
            <v>0</v>
          </cell>
        </row>
        <row r="531">
          <cell r="F531">
            <v>0</v>
          </cell>
        </row>
        <row r="532">
          <cell r="F532">
            <v>0</v>
          </cell>
        </row>
        <row r="533">
          <cell r="F533">
            <v>0</v>
          </cell>
        </row>
        <row r="534">
          <cell r="F534">
            <v>0</v>
          </cell>
        </row>
        <row r="535">
          <cell r="F535">
            <v>0</v>
          </cell>
        </row>
        <row r="536">
          <cell r="F536">
            <v>0</v>
          </cell>
        </row>
        <row r="537">
          <cell r="F537">
            <v>0</v>
          </cell>
        </row>
        <row r="538">
          <cell r="F538">
            <v>0</v>
          </cell>
        </row>
        <row r="539">
          <cell r="F539">
            <v>0</v>
          </cell>
        </row>
        <row r="540">
          <cell r="F540">
            <v>0</v>
          </cell>
        </row>
        <row r="541">
          <cell r="F541">
            <v>0</v>
          </cell>
        </row>
        <row r="542">
          <cell r="F542">
            <v>0</v>
          </cell>
        </row>
        <row r="543">
          <cell r="F543">
            <v>0</v>
          </cell>
        </row>
        <row r="544">
          <cell r="F544">
            <v>0</v>
          </cell>
        </row>
        <row r="545">
          <cell r="F545">
            <v>0</v>
          </cell>
        </row>
        <row r="546">
          <cell r="F546">
            <v>0</v>
          </cell>
        </row>
        <row r="547">
          <cell r="F547">
            <v>0</v>
          </cell>
        </row>
        <row r="548">
          <cell r="F548">
            <v>0</v>
          </cell>
        </row>
        <row r="549">
          <cell r="F549">
            <v>0</v>
          </cell>
        </row>
        <row r="550">
          <cell r="F550">
            <v>0</v>
          </cell>
        </row>
        <row r="551">
          <cell r="F551">
            <v>0</v>
          </cell>
        </row>
        <row r="552">
          <cell r="F552">
            <v>0</v>
          </cell>
        </row>
        <row r="553">
          <cell r="F553">
            <v>0</v>
          </cell>
        </row>
        <row r="554">
          <cell r="F554">
            <v>0</v>
          </cell>
        </row>
        <row r="555">
          <cell r="F555">
            <v>0</v>
          </cell>
        </row>
        <row r="556">
          <cell r="F556">
            <v>0</v>
          </cell>
        </row>
        <row r="557">
          <cell r="F557">
            <v>0</v>
          </cell>
        </row>
        <row r="558">
          <cell r="F558">
            <v>0</v>
          </cell>
        </row>
        <row r="559">
          <cell r="F559">
            <v>0</v>
          </cell>
        </row>
        <row r="560">
          <cell r="F560">
            <v>0</v>
          </cell>
        </row>
        <row r="561">
          <cell r="F561">
            <v>0</v>
          </cell>
        </row>
        <row r="562">
          <cell r="F562">
            <v>0</v>
          </cell>
        </row>
        <row r="563">
          <cell r="F563">
            <v>0</v>
          </cell>
        </row>
        <row r="564">
          <cell r="F564">
            <v>0</v>
          </cell>
        </row>
        <row r="565">
          <cell r="F565">
            <v>0</v>
          </cell>
        </row>
        <row r="566">
          <cell r="F566">
            <v>0</v>
          </cell>
        </row>
        <row r="567">
          <cell r="F567">
            <v>0</v>
          </cell>
        </row>
        <row r="568">
          <cell r="F568">
            <v>0</v>
          </cell>
        </row>
        <row r="569">
          <cell r="F569">
            <v>0</v>
          </cell>
        </row>
        <row r="570">
          <cell r="F570">
            <v>0</v>
          </cell>
        </row>
        <row r="571">
          <cell r="F571">
            <v>0</v>
          </cell>
        </row>
        <row r="572">
          <cell r="F572">
            <v>0</v>
          </cell>
        </row>
        <row r="573">
          <cell r="F573">
            <v>0</v>
          </cell>
        </row>
        <row r="574">
          <cell r="F574">
            <v>0</v>
          </cell>
        </row>
        <row r="575">
          <cell r="F575">
            <v>0</v>
          </cell>
        </row>
        <row r="576">
          <cell r="F576">
            <v>0</v>
          </cell>
        </row>
        <row r="577">
          <cell r="F577">
            <v>0</v>
          </cell>
        </row>
        <row r="578">
          <cell r="F578">
            <v>0</v>
          </cell>
        </row>
        <row r="579">
          <cell r="F579">
            <v>0</v>
          </cell>
        </row>
        <row r="580">
          <cell r="F580">
            <v>0</v>
          </cell>
        </row>
        <row r="581">
          <cell r="F581">
            <v>0</v>
          </cell>
        </row>
        <row r="582">
          <cell r="F582">
            <v>0</v>
          </cell>
        </row>
        <row r="583">
          <cell r="F583">
            <v>0</v>
          </cell>
        </row>
        <row r="584">
          <cell r="F584">
            <v>0</v>
          </cell>
        </row>
        <row r="585">
          <cell r="F585">
            <v>0</v>
          </cell>
        </row>
        <row r="586">
          <cell r="F586">
            <v>0</v>
          </cell>
        </row>
        <row r="587">
          <cell r="F587">
            <v>0</v>
          </cell>
        </row>
        <row r="588">
          <cell r="F588">
            <v>0</v>
          </cell>
        </row>
        <row r="589">
          <cell r="F589">
            <v>0</v>
          </cell>
        </row>
        <row r="590">
          <cell r="F590">
            <v>0</v>
          </cell>
        </row>
        <row r="591">
          <cell r="F591">
            <v>0</v>
          </cell>
        </row>
        <row r="592">
          <cell r="F592">
            <v>0</v>
          </cell>
        </row>
        <row r="593">
          <cell r="F593">
            <v>0</v>
          </cell>
        </row>
        <row r="594">
          <cell r="F594">
            <v>0</v>
          </cell>
        </row>
        <row r="595">
          <cell r="F595">
            <v>0</v>
          </cell>
        </row>
        <row r="596">
          <cell r="F596">
            <v>0</v>
          </cell>
        </row>
        <row r="597">
          <cell r="F597">
            <v>0</v>
          </cell>
        </row>
        <row r="598">
          <cell r="F598">
            <v>0</v>
          </cell>
        </row>
        <row r="599">
          <cell r="F599">
            <v>0</v>
          </cell>
        </row>
        <row r="600">
          <cell r="F600">
            <v>0</v>
          </cell>
        </row>
        <row r="601">
          <cell r="F601">
            <v>0</v>
          </cell>
        </row>
        <row r="602">
          <cell r="F602">
            <v>0</v>
          </cell>
        </row>
        <row r="603">
          <cell r="F603">
            <v>0</v>
          </cell>
        </row>
        <row r="604">
          <cell r="F604">
            <v>0</v>
          </cell>
        </row>
        <row r="605">
          <cell r="F605">
            <v>0</v>
          </cell>
        </row>
        <row r="606">
          <cell r="F606">
            <v>0</v>
          </cell>
        </row>
        <row r="607">
          <cell r="F607">
            <v>0</v>
          </cell>
        </row>
        <row r="608">
          <cell r="F608">
            <v>0</v>
          </cell>
        </row>
        <row r="609">
          <cell r="F609">
            <v>0</v>
          </cell>
        </row>
        <row r="610">
          <cell r="F610">
            <v>0</v>
          </cell>
        </row>
        <row r="611">
          <cell r="F611">
            <v>0</v>
          </cell>
        </row>
        <row r="612">
          <cell r="F612">
            <v>0</v>
          </cell>
        </row>
        <row r="613">
          <cell r="F613">
            <v>0</v>
          </cell>
        </row>
        <row r="614">
          <cell r="F614">
            <v>0</v>
          </cell>
        </row>
        <row r="615">
          <cell r="F615">
            <v>0</v>
          </cell>
        </row>
        <row r="616">
          <cell r="F616">
            <v>0</v>
          </cell>
        </row>
        <row r="617">
          <cell r="F617">
            <v>0</v>
          </cell>
        </row>
        <row r="618">
          <cell r="F618">
            <v>0</v>
          </cell>
        </row>
        <row r="619">
          <cell r="F619">
            <v>0</v>
          </cell>
        </row>
        <row r="620">
          <cell r="F620">
            <v>0</v>
          </cell>
        </row>
        <row r="621">
          <cell r="F621">
            <v>0</v>
          </cell>
        </row>
        <row r="622">
          <cell r="F622">
            <v>0</v>
          </cell>
        </row>
        <row r="623">
          <cell r="F623">
            <v>0</v>
          </cell>
        </row>
        <row r="624">
          <cell r="F624">
            <v>0</v>
          </cell>
        </row>
        <row r="625">
          <cell r="F625">
            <v>0</v>
          </cell>
        </row>
        <row r="626">
          <cell r="F626">
            <v>0</v>
          </cell>
        </row>
        <row r="627">
          <cell r="F627">
            <v>0</v>
          </cell>
        </row>
        <row r="628">
          <cell r="F628">
            <v>0</v>
          </cell>
        </row>
        <row r="629">
          <cell r="F629">
            <v>0</v>
          </cell>
        </row>
        <row r="630">
          <cell r="F630">
            <v>0</v>
          </cell>
        </row>
        <row r="631">
          <cell r="F631">
            <v>0</v>
          </cell>
        </row>
        <row r="632">
          <cell r="F632">
            <v>0</v>
          </cell>
        </row>
        <row r="633">
          <cell r="F633">
            <v>0</v>
          </cell>
        </row>
        <row r="634">
          <cell r="F634">
            <v>0</v>
          </cell>
        </row>
        <row r="635">
          <cell r="F635">
            <v>0</v>
          </cell>
        </row>
        <row r="636">
          <cell r="F636">
            <v>0</v>
          </cell>
        </row>
        <row r="637">
          <cell r="F637">
            <v>0</v>
          </cell>
        </row>
        <row r="638">
          <cell r="F638">
            <v>0</v>
          </cell>
        </row>
        <row r="639">
          <cell r="F639">
            <v>0</v>
          </cell>
        </row>
        <row r="640">
          <cell r="F640">
            <v>0</v>
          </cell>
        </row>
        <row r="641">
          <cell r="F641">
            <v>0</v>
          </cell>
        </row>
        <row r="642">
          <cell r="F642">
            <v>0</v>
          </cell>
        </row>
        <row r="643">
          <cell r="F643">
            <v>0</v>
          </cell>
        </row>
        <row r="644">
          <cell r="F644">
            <v>0</v>
          </cell>
        </row>
        <row r="645">
          <cell r="F645">
            <v>0</v>
          </cell>
        </row>
        <row r="646">
          <cell r="F646">
            <v>0</v>
          </cell>
        </row>
        <row r="647">
          <cell r="F647">
            <v>0</v>
          </cell>
        </row>
        <row r="648">
          <cell r="F648">
            <v>0</v>
          </cell>
        </row>
        <row r="649">
          <cell r="F649">
            <v>0</v>
          </cell>
        </row>
        <row r="650">
          <cell r="F650">
            <v>0</v>
          </cell>
        </row>
        <row r="651">
          <cell r="F651">
            <v>0</v>
          </cell>
        </row>
        <row r="652">
          <cell r="F652">
            <v>0</v>
          </cell>
        </row>
        <row r="653">
          <cell r="F653">
            <v>0</v>
          </cell>
        </row>
        <row r="654">
          <cell r="F654">
            <v>0</v>
          </cell>
        </row>
        <row r="655">
          <cell r="F655">
            <v>0</v>
          </cell>
        </row>
        <row r="656">
          <cell r="F656">
            <v>0</v>
          </cell>
        </row>
        <row r="657">
          <cell r="F657">
            <v>0</v>
          </cell>
        </row>
        <row r="658">
          <cell r="F658">
            <v>0</v>
          </cell>
        </row>
        <row r="659">
          <cell r="F659">
            <v>0</v>
          </cell>
        </row>
        <row r="660">
          <cell r="F660">
            <v>0</v>
          </cell>
        </row>
        <row r="661">
          <cell r="F661">
            <v>0</v>
          </cell>
        </row>
        <row r="662">
          <cell r="F662">
            <v>0</v>
          </cell>
        </row>
        <row r="663">
          <cell r="F663">
            <v>0</v>
          </cell>
        </row>
        <row r="664">
          <cell r="F664">
            <v>0</v>
          </cell>
        </row>
        <row r="665">
          <cell r="F665">
            <v>0</v>
          </cell>
        </row>
        <row r="666">
          <cell r="F666">
            <v>0</v>
          </cell>
        </row>
        <row r="667">
          <cell r="F667">
            <v>0</v>
          </cell>
        </row>
        <row r="668">
          <cell r="F668">
            <v>0</v>
          </cell>
        </row>
        <row r="669">
          <cell r="F669">
            <v>0</v>
          </cell>
        </row>
        <row r="670">
          <cell r="F670">
            <v>0</v>
          </cell>
        </row>
        <row r="671">
          <cell r="F671">
            <v>0</v>
          </cell>
        </row>
        <row r="672">
          <cell r="F672">
            <v>0</v>
          </cell>
        </row>
        <row r="673">
          <cell r="F673">
            <v>0</v>
          </cell>
        </row>
        <row r="674">
          <cell r="F674">
            <v>0</v>
          </cell>
        </row>
        <row r="675">
          <cell r="F675">
            <v>0</v>
          </cell>
        </row>
        <row r="676">
          <cell r="F676">
            <v>0</v>
          </cell>
        </row>
        <row r="677">
          <cell r="F677">
            <v>0</v>
          </cell>
        </row>
        <row r="678">
          <cell r="F678">
            <v>0</v>
          </cell>
        </row>
        <row r="679">
          <cell r="F679">
            <v>0</v>
          </cell>
        </row>
        <row r="680">
          <cell r="F680">
            <v>0</v>
          </cell>
        </row>
        <row r="681">
          <cell r="F681">
            <v>0</v>
          </cell>
        </row>
        <row r="682">
          <cell r="F682">
            <v>0</v>
          </cell>
        </row>
        <row r="683">
          <cell r="F683">
            <v>0</v>
          </cell>
        </row>
        <row r="684">
          <cell r="F684">
            <v>0</v>
          </cell>
        </row>
        <row r="685">
          <cell r="F685">
            <v>0</v>
          </cell>
        </row>
        <row r="686">
          <cell r="F686">
            <v>0</v>
          </cell>
        </row>
        <row r="687">
          <cell r="F687">
            <v>0</v>
          </cell>
        </row>
        <row r="688">
          <cell r="F688">
            <v>0</v>
          </cell>
        </row>
        <row r="689">
          <cell r="F689">
            <v>0</v>
          </cell>
        </row>
        <row r="690">
          <cell r="F690">
            <v>0</v>
          </cell>
        </row>
        <row r="691">
          <cell r="F691">
            <v>0</v>
          </cell>
        </row>
        <row r="692">
          <cell r="F692">
            <v>0</v>
          </cell>
        </row>
        <row r="693">
          <cell r="F693">
            <v>0</v>
          </cell>
        </row>
        <row r="694">
          <cell r="F694">
            <v>0</v>
          </cell>
        </row>
        <row r="695">
          <cell r="F695">
            <v>0</v>
          </cell>
        </row>
        <row r="696">
          <cell r="F696">
            <v>0</v>
          </cell>
        </row>
        <row r="697">
          <cell r="F697">
            <v>0</v>
          </cell>
        </row>
        <row r="698">
          <cell r="F698">
            <v>0</v>
          </cell>
        </row>
        <row r="699">
          <cell r="F699">
            <v>0</v>
          </cell>
        </row>
        <row r="700">
          <cell r="F700">
            <v>0</v>
          </cell>
        </row>
        <row r="701">
          <cell r="F701">
            <v>0</v>
          </cell>
        </row>
        <row r="702">
          <cell r="F702">
            <v>0</v>
          </cell>
        </row>
        <row r="703">
          <cell r="F703">
            <v>0</v>
          </cell>
        </row>
        <row r="704">
          <cell r="F704">
            <v>0</v>
          </cell>
        </row>
        <row r="705">
          <cell r="F705">
            <v>0</v>
          </cell>
        </row>
        <row r="706">
          <cell r="F706">
            <v>0</v>
          </cell>
        </row>
        <row r="707">
          <cell r="F707">
            <v>0</v>
          </cell>
        </row>
        <row r="708">
          <cell r="F708">
            <v>0</v>
          </cell>
        </row>
        <row r="709">
          <cell r="F709">
            <v>0</v>
          </cell>
        </row>
        <row r="710">
          <cell r="F710">
            <v>0</v>
          </cell>
        </row>
        <row r="711">
          <cell r="F711">
            <v>0</v>
          </cell>
        </row>
        <row r="712">
          <cell r="F712">
            <v>0</v>
          </cell>
        </row>
        <row r="713">
          <cell r="F713">
            <v>0</v>
          </cell>
        </row>
        <row r="714">
          <cell r="F714">
            <v>0</v>
          </cell>
        </row>
        <row r="715">
          <cell r="F715">
            <v>0</v>
          </cell>
        </row>
        <row r="716">
          <cell r="F716">
            <v>0</v>
          </cell>
        </row>
        <row r="717">
          <cell r="F717">
            <v>0</v>
          </cell>
        </row>
        <row r="718">
          <cell r="F718">
            <v>0</v>
          </cell>
        </row>
        <row r="719">
          <cell r="F719">
            <v>0</v>
          </cell>
        </row>
        <row r="720">
          <cell r="F720">
            <v>0</v>
          </cell>
        </row>
        <row r="721">
          <cell r="F721">
            <v>0</v>
          </cell>
        </row>
        <row r="722">
          <cell r="F722">
            <v>0</v>
          </cell>
        </row>
        <row r="723">
          <cell r="F723">
            <v>0</v>
          </cell>
        </row>
        <row r="724">
          <cell r="F724">
            <v>0</v>
          </cell>
        </row>
        <row r="725">
          <cell r="F725">
            <v>0</v>
          </cell>
        </row>
        <row r="726">
          <cell r="F726">
            <v>0</v>
          </cell>
        </row>
        <row r="727">
          <cell r="F727">
            <v>0</v>
          </cell>
        </row>
        <row r="728">
          <cell r="F728">
            <v>0</v>
          </cell>
        </row>
        <row r="729">
          <cell r="F729">
            <v>0</v>
          </cell>
        </row>
        <row r="730">
          <cell r="F730">
            <v>0</v>
          </cell>
        </row>
        <row r="731">
          <cell r="F731">
            <v>0</v>
          </cell>
        </row>
        <row r="732">
          <cell r="F732">
            <v>0</v>
          </cell>
        </row>
        <row r="733">
          <cell r="F733">
            <v>0</v>
          </cell>
        </row>
        <row r="734">
          <cell r="F734">
            <v>0</v>
          </cell>
        </row>
        <row r="735">
          <cell r="F735">
            <v>0</v>
          </cell>
        </row>
        <row r="736">
          <cell r="F736">
            <v>0</v>
          </cell>
        </row>
        <row r="737">
          <cell r="F737">
            <v>0</v>
          </cell>
        </row>
        <row r="738">
          <cell r="F738">
            <v>0</v>
          </cell>
        </row>
        <row r="739">
          <cell r="F739">
            <v>0</v>
          </cell>
        </row>
        <row r="740">
          <cell r="F740">
            <v>0</v>
          </cell>
        </row>
        <row r="741">
          <cell r="F741">
            <v>0</v>
          </cell>
        </row>
        <row r="742">
          <cell r="F742">
            <v>0</v>
          </cell>
        </row>
        <row r="743">
          <cell r="F743">
            <v>0</v>
          </cell>
        </row>
        <row r="744">
          <cell r="F744">
            <v>0</v>
          </cell>
        </row>
        <row r="745">
          <cell r="F745">
            <v>0</v>
          </cell>
        </row>
        <row r="746">
          <cell r="F746">
            <v>0</v>
          </cell>
        </row>
        <row r="747">
          <cell r="F747">
            <v>0</v>
          </cell>
        </row>
        <row r="748">
          <cell r="F748">
            <v>0</v>
          </cell>
        </row>
        <row r="749">
          <cell r="F749">
            <v>0</v>
          </cell>
        </row>
        <row r="750">
          <cell r="F750">
            <v>0</v>
          </cell>
        </row>
        <row r="751">
          <cell r="F751">
            <v>0</v>
          </cell>
        </row>
        <row r="752">
          <cell r="F752">
            <v>0</v>
          </cell>
        </row>
        <row r="753">
          <cell r="F753">
            <v>0</v>
          </cell>
        </row>
        <row r="754">
          <cell r="F754">
            <v>0</v>
          </cell>
        </row>
        <row r="755">
          <cell r="F755">
            <v>0</v>
          </cell>
        </row>
        <row r="756">
          <cell r="F756">
            <v>0</v>
          </cell>
        </row>
        <row r="757">
          <cell r="F757">
            <v>0</v>
          </cell>
        </row>
        <row r="758">
          <cell r="F758">
            <v>0</v>
          </cell>
        </row>
        <row r="759">
          <cell r="F759">
            <v>0</v>
          </cell>
        </row>
        <row r="760">
          <cell r="F760">
            <v>0</v>
          </cell>
        </row>
        <row r="761">
          <cell r="F761">
            <v>0</v>
          </cell>
        </row>
        <row r="762">
          <cell r="F762">
            <v>0</v>
          </cell>
        </row>
        <row r="763">
          <cell r="F763">
            <v>0</v>
          </cell>
        </row>
        <row r="764">
          <cell r="F764">
            <v>0</v>
          </cell>
        </row>
        <row r="765">
          <cell r="F765">
            <v>0</v>
          </cell>
        </row>
        <row r="766">
          <cell r="F766">
            <v>0</v>
          </cell>
        </row>
        <row r="767">
          <cell r="F767">
            <v>0</v>
          </cell>
        </row>
        <row r="768">
          <cell r="F768">
            <v>0</v>
          </cell>
        </row>
        <row r="769">
          <cell r="F769">
            <v>0</v>
          </cell>
        </row>
        <row r="770">
          <cell r="F770">
            <v>0</v>
          </cell>
        </row>
        <row r="771">
          <cell r="F771">
            <v>0</v>
          </cell>
        </row>
        <row r="772">
          <cell r="F772">
            <v>0</v>
          </cell>
        </row>
        <row r="773">
          <cell r="F773">
            <v>0</v>
          </cell>
        </row>
        <row r="774">
          <cell r="F774">
            <v>0</v>
          </cell>
        </row>
        <row r="775">
          <cell r="F775">
            <v>0</v>
          </cell>
        </row>
        <row r="776">
          <cell r="F776">
            <v>0</v>
          </cell>
        </row>
        <row r="777">
          <cell r="F777">
            <v>0</v>
          </cell>
        </row>
        <row r="778">
          <cell r="F778">
            <v>0</v>
          </cell>
        </row>
        <row r="779">
          <cell r="F779">
            <v>0</v>
          </cell>
        </row>
        <row r="780">
          <cell r="F780">
            <v>0</v>
          </cell>
        </row>
        <row r="781">
          <cell r="F781">
            <v>0</v>
          </cell>
        </row>
        <row r="782">
          <cell r="F782">
            <v>0</v>
          </cell>
        </row>
        <row r="783">
          <cell r="F783">
            <v>0</v>
          </cell>
        </row>
        <row r="784">
          <cell r="F784">
            <v>0</v>
          </cell>
        </row>
        <row r="785">
          <cell r="F785">
            <v>0</v>
          </cell>
        </row>
        <row r="786">
          <cell r="F786">
            <v>0</v>
          </cell>
        </row>
        <row r="787">
          <cell r="F787">
            <v>0</v>
          </cell>
        </row>
        <row r="788">
          <cell r="F788">
            <v>0</v>
          </cell>
        </row>
        <row r="789">
          <cell r="F789">
            <v>0</v>
          </cell>
        </row>
        <row r="790">
          <cell r="F790">
            <v>0</v>
          </cell>
        </row>
        <row r="791">
          <cell r="F791">
            <v>0</v>
          </cell>
        </row>
        <row r="792">
          <cell r="F792">
            <v>0</v>
          </cell>
        </row>
        <row r="793">
          <cell r="F793">
            <v>0</v>
          </cell>
        </row>
        <row r="794">
          <cell r="F794">
            <v>0</v>
          </cell>
        </row>
        <row r="795">
          <cell r="F795">
            <v>0</v>
          </cell>
        </row>
        <row r="796">
          <cell r="F796">
            <v>0</v>
          </cell>
        </row>
        <row r="797">
          <cell r="F797">
            <v>0</v>
          </cell>
        </row>
        <row r="798">
          <cell r="F798">
            <v>0</v>
          </cell>
        </row>
        <row r="799">
          <cell r="F799">
            <v>0</v>
          </cell>
        </row>
        <row r="800">
          <cell r="F800">
            <v>0</v>
          </cell>
        </row>
        <row r="801">
          <cell r="F801">
            <v>0</v>
          </cell>
        </row>
        <row r="802">
          <cell r="F802">
            <v>0</v>
          </cell>
        </row>
        <row r="803">
          <cell r="F803">
            <v>0</v>
          </cell>
        </row>
        <row r="804">
          <cell r="F804">
            <v>0</v>
          </cell>
        </row>
        <row r="805">
          <cell r="F805">
            <v>0</v>
          </cell>
        </row>
        <row r="806">
          <cell r="F806">
            <v>0</v>
          </cell>
        </row>
        <row r="807">
          <cell r="F807">
            <v>0</v>
          </cell>
        </row>
        <row r="808">
          <cell r="F808">
            <v>0</v>
          </cell>
        </row>
        <row r="809">
          <cell r="F809">
            <v>0</v>
          </cell>
        </row>
        <row r="810">
          <cell r="F810">
            <v>0</v>
          </cell>
        </row>
        <row r="811">
          <cell r="F811">
            <v>0</v>
          </cell>
        </row>
        <row r="812">
          <cell r="F812">
            <v>0</v>
          </cell>
        </row>
        <row r="813">
          <cell r="F813">
            <v>0</v>
          </cell>
        </row>
        <row r="814">
          <cell r="F814">
            <v>0</v>
          </cell>
        </row>
        <row r="815">
          <cell r="F815">
            <v>0</v>
          </cell>
        </row>
        <row r="816">
          <cell r="F816">
            <v>0</v>
          </cell>
        </row>
        <row r="817">
          <cell r="F817">
            <v>0</v>
          </cell>
        </row>
        <row r="818">
          <cell r="F818">
            <v>0</v>
          </cell>
        </row>
        <row r="819">
          <cell r="F819">
            <v>0</v>
          </cell>
        </row>
        <row r="820">
          <cell r="F820">
            <v>0</v>
          </cell>
        </row>
        <row r="821">
          <cell r="F821">
            <v>0</v>
          </cell>
        </row>
        <row r="822">
          <cell r="F822">
            <v>0</v>
          </cell>
        </row>
        <row r="823">
          <cell r="F823">
            <v>0</v>
          </cell>
        </row>
        <row r="824">
          <cell r="F824">
            <v>0</v>
          </cell>
        </row>
        <row r="825">
          <cell r="F825">
            <v>0</v>
          </cell>
        </row>
        <row r="826">
          <cell r="F826">
            <v>0</v>
          </cell>
        </row>
        <row r="827">
          <cell r="F827">
            <v>0</v>
          </cell>
        </row>
        <row r="828">
          <cell r="F828">
            <v>0</v>
          </cell>
        </row>
        <row r="829">
          <cell r="F829">
            <v>0</v>
          </cell>
        </row>
        <row r="830">
          <cell r="F830">
            <v>0</v>
          </cell>
        </row>
        <row r="831">
          <cell r="F831">
            <v>0</v>
          </cell>
        </row>
        <row r="832">
          <cell r="F832">
            <v>0</v>
          </cell>
        </row>
        <row r="833">
          <cell r="F833">
            <v>0</v>
          </cell>
        </row>
        <row r="834">
          <cell r="F834">
            <v>0</v>
          </cell>
        </row>
        <row r="835">
          <cell r="F835">
            <v>0</v>
          </cell>
        </row>
        <row r="836">
          <cell r="F836">
            <v>0</v>
          </cell>
        </row>
        <row r="837">
          <cell r="F837">
            <v>0</v>
          </cell>
        </row>
        <row r="838">
          <cell r="F838">
            <v>0</v>
          </cell>
        </row>
        <row r="839">
          <cell r="F839">
            <v>0</v>
          </cell>
        </row>
        <row r="840">
          <cell r="F840">
            <v>0</v>
          </cell>
        </row>
        <row r="841">
          <cell r="F841">
            <v>0</v>
          </cell>
        </row>
        <row r="842">
          <cell r="F842">
            <v>0</v>
          </cell>
        </row>
        <row r="843">
          <cell r="F843">
            <v>0</v>
          </cell>
        </row>
        <row r="844">
          <cell r="F844">
            <v>0</v>
          </cell>
        </row>
        <row r="845">
          <cell r="F845">
            <v>0</v>
          </cell>
        </row>
        <row r="846">
          <cell r="F846">
            <v>0</v>
          </cell>
        </row>
        <row r="847">
          <cell r="F847">
            <v>0</v>
          </cell>
        </row>
        <row r="848">
          <cell r="F848">
            <v>0</v>
          </cell>
        </row>
        <row r="849">
          <cell r="F849">
            <v>0</v>
          </cell>
        </row>
        <row r="850">
          <cell r="F850">
            <v>0</v>
          </cell>
        </row>
        <row r="851">
          <cell r="F851">
            <v>0</v>
          </cell>
        </row>
        <row r="852">
          <cell r="F852">
            <v>0</v>
          </cell>
        </row>
        <row r="853">
          <cell r="F853">
            <v>0</v>
          </cell>
        </row>
        <row r="854">
          <cell r="F854">
            <v>0</v>
          </cell>
        </row>
        <row r="855">
          <cell r="F855">
            <v>0</v>
          </cell>
        </row>
        <row r="856">
          <cell r="F856">
            <v>0</v>
          </cell>
        </row>
        <row r="857">
          <cell r="F857">
            <v>0</v>
          </cell>
        </row>
        <row r="858">
          <cell r="F858">
            <v>0</v>
          </cell>
        </row>
        <row r="859">
          <cell r="F859">
            <v>0</v>
          </cell>
        </row>
        <row r="860">
          <cell r="F860">
            <v>0</v>
          </cell>
        </row>
        <row r="861">
          <cell r="F861">
            <v>0</v>
          </cell>
        </row>
        <row r="862">
          <cell r="F862">
            <v>0</v>
          </cell>
        </row>
        <row r="863">
          <cell r="F863">
            <v>0</v>
          </cell>
        </row>
        <row r="864">
          <cell r="F864">
            <v>0</v>
          </cell>
        </row>
        <row r="865">
          <cell r="F865">
            <v>0</v>
          </cell>
        </row>
        <row r="866">
          <cell r="F866">
            <v>0</v>
          </cell>
        </row>
        <row r="867">
          <cell r="F867">
            <v>0</v>
          </cell>
        </row>
        <row r="868">
          <cell r="F868">
            <v>0</v>
          </cell>
        </row>
        <row r="869">
          <cell r="F869">
            <v>0</v>
          </cell>
        </row>
        <row r="870">
          <cell r="F870">
            <v>0</v>
          </cell>
        </row>
        <row r="871">
          <cell r="F871">
            <v>0</v>
          </cell>
        </row>
        <row r="872">
          <cell r="F872">
            <v>0</v>
          </cell>
        </row>
        <row r="873">
          <cell r="F873">
            <v>0</v>
          </cell>
        </row>
        <row r="874">
          <cell r="F874">
            <v>0</v>
          </cell>
        </row>
        <row r="875">
          <cell r="F875">
            <v>0</v>
          </cell>
        </row>
        <row r="876">
          <cell r="F876">
            <v>0</v>
          </cell>
        </row>
        <row r="877">
          <cell r="F877">
            <v>0</v>
          </cell>
        </row>
        <row r="878">
          <cell r="F878">
            <v>0</v>
          </cell>
        </row>
        <row r="879">
          <cell r="F879">
            <v>0</v>
          </cell>
        </row>
        <row r="880">
          <cell r="F880">
            <v>0</v>
          </cell>
        </row>
        <row r="881">
          <cell r="F881">
            <v>0</v>
          </cell>
        </row>
        <row r="882">
          <cell r="F882">
            <v>0</v>
          </cell>
        </row>
        <row r="883">
          <cell r="F883">
            <v>0</v>
          </cell>
        </row>
        <row r="884">
          <cell r="F884">
            <v>0</v>
          </cell>
        </row>
        <row r="885">
          <cell r="F885">
            <v>0</v>
          </cell>
        </row>
        <row r="886">
          <cell r="F886">
            <v>0</v>
          </cell>
        </row>
        <row r="887">
          <cell r="F887">
            <v>0</v>
          </cell>
        </row>
        <row r="888">
          <cell r="F888">
            <v>0</v>
          </cell>
        </row>
        <row r="889">
          <cell r="F889">
            <v>0</v>
          </cell>
        </row>
        <row r="890">
          <cell r="F890">
            <v>0</v>
          </cell>
        </row>
        <row r="891">
          <cell r="F891">
            <v>0</v>
          </cell>
        </row>
        <row r="892">
          <cell r="F892">
            <v>0</v>
          </cell>
        </row>
        <row r="893">
          <cell r="F893">
            <v>0</v>
          </cell>
        </row>
        <row r="894">
          <cell r="F894">
            <v>0</v>
          </cell>
        </row>
        <row r="895">
          <cell r="F895">
            <v>0</v>
          </cell>
        </row>
        <row r="896">
          <cell r="F896">
            <v>0</v>
          </cell>
        </row>
        <row r="897">
          <cell r="F897">
            <v>0</v>
          </cell>
        </row>
        <row r="898">
          <cell r="F898">
            <v>0</v>
          </cell>
        </row>
        <row r="899">
          <cell r="F899">
            <v>0</v>
          </cell>
        </row>
        <row r="900">
          <cell r="F900">
            <v>0</v>
          </cell>
        </row>
        <row r="901">
          <cell r="F901">
            <v>0</v>
          </cell>
        </row>
        <row r="902">
          <cell r="F902">
            <v>0</v>
          </cell>
        </row>
        <row r="903">
          <cell r="F903">
            <v>0</v>
          </cell>
        </row>
        <row r="904">
          <cell r="F904">
            <v>0</v>
          </cell>
        </row>
        <row r="905">
          <cell r="F905">
            <v>0</v>
          </cell>
        </row>
        <row r="906">
          <cell r="F906">
            <v>0</v>
          </cell>
        </row>
        <row r="907">
          <cell r="F907">
            <v>0</v>
          </cell>
        </row>
        <row r="908">
          <cell r="F908">
            <v>0</v>
          </cell>
        </row>
        <row r="909">
          <cell r="F909">
            <v>0</v>
          </cell>
        </row>
        <row r="910">
          <cell r="F910">
            <v>0</v>
          </cell>
        </row>
        <row r="911">
          <cell r="F911">
            <v>0</v>
          </cell>
        </row>
        <row r="912">
          <cell r="F912">
            <v>0</v>
          </cell>
        </row>
        <row r="913">
          <cell r="F913">
            <v>0</v>
          </cell>
        </row>
        <row r="914">
          <cell r="F914">
            <v>0</v>
          </cell>
        </row>
        <row r="915">
          <cell r="F915">
            <v>0</v>
          </cell>
        </row>
        <row r="916">
          <cell r="F916">
            <v>0</v>
          </cell>
        </row>
        <row r="917">
          <cell r="F917">
            <v>0</v>
          </cell>
        </row>
        <row r="918">
          <cell r="F918">
            <v>0</v>
          </cell>
        </row>
        <row r="919">
          <cell r="F919">
            <v>0</v>
          </cell>
        </row>
        <row r="920">
          <cell r="F920">
            <v>0</v>
          </cell>
        </row>
        <row r="921">
          <cell r="F921">
            <v>0</v>
          </cell>
        </row>
        <row r="922">
          <cell r="F922">
            <v>0</v>
          </cell>
        </row>
        <row r="923">
          <cell r="F923">
            <v>0</v>
          </cell>
        </row>
        <row r="924">
          <cell r="F924">
            <v>0</v>
          </cell>
        </row>
        <row r="925">
          <cell r="F925">
            <v>0</v>
          </cell>
        </row>
        <row r="926">
          <cell r="F926">
            <v>0</v>
          </cell>
        </row>
        <row r="927">
          <cell r="F927">
            <v>0</v>
          </cell>
        </row>
        <row r="928">
          <cell r="F928">
            <v>0</v>
          </cell>
        </row>
        <row r="929">
          <cell r="F929">
            <v>0</v>
          </cell>
        </row>
        <row r="930">
          <cell r="F930">
            <v>0</v>
          </cell>
        </row>
        <row r="931">
          <cell r="F931">
            <v>0</v>
          </cell>
        </row>
        <row r="932">
          <cell r="F932">
            <v>0</v>
          </cell>
        </row>
        <row r="933">
          <cell r="F933">
            <v>0</v>
          </cell>
        </row>
        <row r="934">
          <cell r="F934">
            <v>0</v>
          </cell>
        </row>
        <row r="935">
          <cell r="F935">
            <v>0</v>
          </cell>
        </row>
        <row r="936">
          <cell r="F936">
            <v>0</v>
          </cell>
        </row>
        <row r="937">
          <cell r="F937">
            <v>0</v>
          </cell>
        </row>
        <row r="938">
          <cell r="F938">
            <v>0</v>
          </cell>
        </row>
        <row r="939">
          <cell r="F939">
            <v>0</v>
          </cell>
        </row>
        <row r="940">
          <cell r="F940">
            <v>0</v>
          </cell>
        </row>
        <row r="941">
          <cell r="F941">
            <v>0</v>
          </cell>
        </row>
        <row r="942">
          <cell r="F942">
            <v>0</v>
          </cell>
        </row>
        <row r="943">
          <cell r="F943">
            <v>0</v>
          </cell>
        </row>
        <row r="944">
          <cell r="F944">
            <v>0</v>
          </cell>
        </row>
        <row r="945">
          <cell r="F945">
            <v>0</v>
          </cell>
        </row>
        <row r="946">
          <cell r="F946">
            <v>0</v>
          </cell>
        </row>
        <row r="947">
          <cell r="F947">
            <v>0</v>
          </cell>
        </row>
        <row r="948">
          <cell r="F948">
            <v>0</v>
          </cell>
        </row>
        <row r="949">
          <cell r="F949">
            <v>0</v>
          </cell>
        </row>
        <row r="950">
          <cell r="F950">
            <v>0</v>
          </cell>
        </row>
        <row r="951">
          <cell r="F951">
            <v>0</v>
          </cell>
        </row>
        <row r="952">
          <cell r="F952">
            <v>0</v>
          </cell>
        </row>
        <row r="953">
          <cell r="F953">
            <v>0</v>
          </cell>
        </row>
        <row r="954">
          <cell r="F954">
            <v>0</v>
          </cell>
        </row>
        <row r="955">
          <cell r="F955">
            <v>0</v>
          </cell>
        </row>
        <row r="956">
          <cell r="F956">
            <v>0</v>
          </cell>
        </row>
        <row r="957">
          <cell r="F957">
            <v>0</v>
          </cell>
        </row>
        <row r="958">
          <cell r="F958">
            <v>0</v>
          </cell>
        </row>
        <row r="959">
          <cell r="F959">
            <v>0</v>
          </cell>
        </row>
        <row r="960">
          <cell r="F960">
            <v>0</v>
          </cell>
        </row>
        <row r="961">
          <cell r="F961">
            <v>0</v>
          </cell>
        </row>
        <row r="962">
          <cell r="F962">
            <v>0</v>
          </cell>
        </row>
        <row r="963">
          <cell r="F963">
            <v>0</v>
          </cell>
        </row>
        <row r="964">
          <cell r="F964">
            <v>0</v>
          </cell>
        </row>
        <row r="965">
          <cell r="F965">
            <v>0</v>
          </cell>
        </row>
        <row r="966">
          <cell r="F966">
            <v>0</v>
          </cell>
        </row>
        <row r="967">
          <cell r="F967">
            <v>0</v>
          </cell>
        </row>
        <row r="968">
          <cell r="F968">
            <v>0</v>
          </cell>
        </row>
        <row r="969">
          <cell r="F969">
            <v>0</v>
          </cell>
        </row>
        <row r="970">
          <cell r="F970">
            <v>0</v>
          </cell>
        </row>
        <row r="971">
          <cell r="F971">
            <v>0</v>
          </cell>
        </row>
        <row r="972">
          <cell r="F972">
            <v>0</v>
          </cell>
        </row>
        <row r="973">
          <cell r="F973">
            <v>0</v>
          </cell>
        </row>
        <row r="974">
          <cell r="F974">
            <v>0</v>
          </cell>
        </row>
        <row r="975">
          <cell r="F975">
            <v>0</v>
          </cell>
        </row>
        <row r="976">
          <cell r="F976">
            <v>0</v>
          </cell>
        </row>
        <row r="977">
          <cell r="F977">
            <v>0</v>
          </cell>
        </row>
        <row r="978">
          <cell r="F978">
            <v>0</v>
          </cell>
        </row>
        <row r="979">
          <cell r="F979">
            <v>0</v>
          </cell>
        </row>
        <row r="980">
          <cell r="F980">
            <v>0</v>
          </cell>
        </row>
        <row r="981">
          <cell r="F981">
            <v>0</v>
          </cell>
        </row>
        <row r="982">
          <cell r="F982">
            <v>0</v>
          </cell>
        </row>
        <row r="983">
          <cell r="F983">
            <v>0</v>
          </cell>
        </row>
        <row r="984">
          <cell r="F984">
            <v>0</v>
          </cell>
        </row>
        <row r="985">
          <cell r="F985">
            <v>0</v>
          </cell>
        </row>
        <row r="986">
          <cell r="F986">
            <v>0</v>
          </cell>
        </row>
        <row r="987">
          <cell r="F987">
            <v>0</v>
          </cell>
        </row>
        <row r="988">
          <cell r="F988">
            <v>0</v>
          </cell>
        </row>
        <row r="989">
          <cell r="F989">
            <v>0</v>
          </cell>
        </row>
        <row r="990">
          <cell r="F990">
            <v>0</v>
          </cell>
        </row>
        <row r="991">
          <cell r="F991">
            <v>0</v>
          </cell>
        </row>
        <row r="992">
          <cell r="F992">
            <v>0</v>
          </cell>
        </row>
        <row r="993">
          <cell r="F993">
            <v>0</v>
          </cell>
        </row>
        <row r="994">
          <cell r="F994">
            <v>0</v>
          </cell>
        </row>
        <row r="995">
          <cell r="F995">
            <v>0</v>
          </cell>
        </row>
        <row r="996">
          <cell r="F996">
            <v>0</v>
          </cell>
        </row>
        <row r="997">
          <cell r="F997">
            <v>0</v>
          </cell>
        </row>
        <row r="998">
          <cell r="F998">
            <v>0</v>
          </cell>
        </row>
      </sheetData>
      <sheetData sheetId="1">
        <row r="1">
          <cell r="F1" t="str">
            <v>Approved Brokers List</v>
          </cell>
        </row>
        <row r="4">
          <cell r="F4" t="str">
            <v>All</v>
          </cell>
          <cell r="I4">
            <v>39164</v>
          </cell>
        </row>
        <row r="5">
          <cell r="F5" t="str">
            <v>AKD Securities</v>
          </cell>
          <cell r="I5">
            <v>39308</v>
          </cell>
        </row>
        <row r="6">
          <cell r="F6" t="str">
            <v>Al-Falah Securities</v>
          </cell>
          <cell r="I6">
            <v>39203</v>
          </cell>
        </row>
        <row r="7">
          <cell r="F7" t="str">
            <v>Arif Habib Securities</v>
          </cell>
          <cell r="I7">
            <v>39118</v>
          </cell>
        </row>
        <row r="8">
          <cell r="F8" t="str">
            <v>BMA Capital</v>
          </cell>
          <cell r="I8">
            <v>39441</v>
          </cell>
        </row>
        <row r="9">
          <cell r="F9" t="str">
            <v>First Capital Equities</v>
          </cell>
        </row>
        <row r="10">
          <cell r="F10" t="str">
            <v>Foundation Securities</v>
          </cell>
        </row>
        <row r="11">
          <cell r="F11" t="str">
            <v>Global Securities</v>
          </cell>
        </row>
        <row r="12">
          <cell r="F12" t="str">
            <v>Invest &amp; Finance Securities</v>
          </cell>
        </row>
        <row r="13">
          <cell r="F13" t="str">
            <v>Invest Capital</v>
          </cell>
        </row>
        <row r="14">
          <cell r="F14" t="str">
            <v>Invisor Securities</v>
          </cell>
        </row>
        <row r="15">
          <cell r="F15" t="str">
            <v>Jahangir Siddiqui</v>
          </cell>
        </row>
        <row r="16">
          <cell r="F16" t="str">
            <v>KASB Securities</v>
          </cell>
        </row>
        <row r="17">
          <cell r="F17" t="str">
            <v>Live Securities</v>
          </cell>
        </row>
        <row r="18">
          <cell r="F18">
            <v>0</v>
          </cell>
        </row>
        <row r="19">
          <cell r="F19">
            <v>0</v>
          </cell>
        </row>
        <row r="20">
          <cell r="F20">
            <v>0</v>
          </cell>
        </row>
        <row r="21">
          <cell r="F21">
            <v>0</v>
          </cell>
        </row>
        <row r="22">
          <cell r="F22">
            <v>0</v>
          </cell>
        </row>
        <row r="23">
          <cell r="F23">
            <v>0</v>
          </cell>
        </row>
        <row r="24">
          <cell r="F24">
            <v>0</v>
          </cell>
        </row>
        <row r="25">
          <cell r="F25">
            <v>0</v>
          </cell>
        </row>
        <row r="26">
          <cell r="F26">
            <v>0</v>
          </cell>
        </row>
        <row r="27">
          <cell r="F27">
            <v>0</v>
          </cell>
        </row>
        <row r="28">
          <cell r="F28">
            <v>0</v>
          </cell>
        </row>
        <row r="29">
          <cell r="F29">
            <v>0</v>
          </cell>
        </row>
        <row r="30">
          <cell r="F30">
            <v>0</v>
          </cell>
        </row>
        <row r="31">
          <cell r="F31">
            <v>0</v>
          </cell>
        </row>
        <row r="32">
          <cell r="F32">
            <v>0</v>
          </cell>
        </row>
        <row r="33">
          <cell r="F33">
            <v>0</v>
          </cell>
        </row>
        <row r="34">
          <cell r="F34">
            <v>0</v>
          </cell>
        </row>
        <row r="35">
          <cell r="F35">
            <v>0</v>
          </cell>
        </row>
        <row r="36">
          <cell r="F36">
            <v>0</v>
          </cell>
        </row>
        <row r="37">
          <cell r="F37">
            <v>0</v>
          </cell>
        </row>
        <row r="38">
          <cell r="F38">
            <v>0</v>
          </cell>
        </row>
        <row r="39">
          <cell r="F39">
            <v>0</v>
          </cell>
        </row>
        <row r="40">
          <cell r="F40">
            <v>0</v>
          </cell>
        </row>
        <row r="41">
          <cell r="F41">
            <v>0</v>
          </cell>
        </row>
        <row r="42">
          <cell r="F42">
            <v>0</v>
          </cell>
        </row>
        <row r="43">
          <cell r="F43">
            <v>0</v>
          </cell>
        </row>
        <row r="44">
          <cell r="F44">
            <v>0</v>
          </cell>
        </row>
        <row r="45">
          <cell r="F45">
            <v>0</v>
          </cell>
        </row>
        <row r="46">
          <cell r="F46">
            <v>0</v>
          </cell>
        </row>
        <row r="47">
          <cell r="F47">
            <v>0</v>
          </cell>
        </row>
        <row r="48">
          <cell r="F48">
            <v>0</v>
          </cell>
        </row>
        <row r="49">
          <cell r="F49">
            <v>0</v>
          </cell>
        </row>
        <row r="50">
          <cell r="F50">
            <v>0</v>
          </cell>
        </row>
        <row r="51">
          <cell r="F51">
            <v>0</v>
          </cell>
        </row>
        <row r="52">
          <cell r="F52">
            <v>0</v>
          </cell>
        </row>
        <row r="53">
          <cell r="F53">
            <v>0</v>
          </cell>
        </row>
        <row r="54">
          <cell r="F54">
            <v>0</v>
          </cell>
        </row>
        <row r="55">
          <cell r="F55">
            <v>0</v>
          </cell>
        </row>
        <row r="56">
          <cell r="F56">
            <v>0</v>
          </cell>
        </row>
        <row r="57">
          <cell r="F57">
            <v>0</v>
          </cell>
        </row>
        <row r="58">
          <cell r="F58">
            <v>0</v>
          </cell>
        </row>
        <row r="59">
          <cell r="F59">
            <v>0</v>
          </cell>
        </row>
        <row r="60">
          <cell r="F60">
            <v>0</v>
          </cell>
        </row>
        <row r="61">
          <cell r="F61">
            <v>0</v>
          </cell>
        </row>
        <row r="62">
          <cell r="F62">
            <v>0</v>
          </cell>
        </row>
        <row r="63">
          <cell r="F63">
            <v>0</v>
          </cell>
        </row>
        <row r="64">
          <cell r="F64">
            <v>0</v>
          </cell>
        </row>
        <row r="65">
          <cell r="F65">
            <v>0</v>
          </cell>
        </row>
        <row r="66">
          <cell r="F66">
            <v>0</v>
          </cell>
        </row>
        <row r="67">
          <cell r="F67">
            <v>0</v>
          </cell>
        </row>
        <row r="68">
          <cell r="F68">
            <v>0</v>
          </cell>
        </row>
        <row r="69">
          <cell r="F69">
            <v>0</v>
          </cell>
        </row>
        <row r="70">
          <cell r="F70">
            <v>0</v>
          </cell>
        </row>
        <row r="71">
          <cell r="F71">
            <v>0</v>
          </cell>
        </row>
        <row r="72">
          <cell r="F72">
            <v>0</v>
          </cell>
        </row>
        <row r="73">
          <cell r="F73">
            <v>0</v>
          </cell>
        </row>
        <row r="74">
          <cell r="F74">
            <v>0</v>
          </cell>
        </row>
        <row r="75">
          <cell r="F75">
            <v>0</v>
          </cell>
        </row>
        <row r="76">
          <cell r="F76">
            <v>0</v>
          </cell>
        </row>
        <row r="77">
          <cell r="F77">
            <v>0</v>
          </cell>
        </row>
        <row r="78">
          <cell r="F78">
            <v>0</v>
          </cell>
        </row>
        <row r="79">
          <cell r="F79">
            <v>0</v>
          </cell>
        </row>
        <row r="80">
          <cell r="F80">
            <v>0</v>
          </cell>
        </row>
        <row r="81">
          <cell r="F81">
            <v>0</v>
          </cell>
        </row>
        <row r="82">
          <cell r="F82">
            <v>0</v>
          </cell>
        </row>
        <row r="83">
          <cell r="F83">
            <v>0</v>
          </cell>
        </row>
        <row r="84">
          <cell r="F84">
            <v>0</v>
          </cell>
        </row>
        <row r="85">
          <cell r="F85">
            <v>0</v>
          </cell>
        </row>
        <row r="86">
          <cell r="F86">
            <v>0</v>
          </cell>
        </row>
        <row r="87">
          <cell r="F87">
            <v>0</v>
          </cell>
        </row>
        <row r="88">
          <cell r="F88">
            <v>0</v>
          </cell>
        </row>
        <row r="89">
          <cell r="F89">
            <v>0</v>
          </cell>
        </row>
        <row r="90">
          <cell r="F90">
            <v>0</v>
          </cell>
        </row>
        <row r="91">
          <cell r="F91">
            <v>0</v>
          </cell>
        </row>
        <row r="92">
          <cell r="F92">
            <v>0</v>
          </cell>
        </row>
        <row r="93">
          <cell r="F93">
            <v>0</v>
          </cell>
        </row>
        <row r="94">
          <cell r="F94">
            <v>0</v>
          </cell>
        </row>
        <row r="95">
          <cell r="F95">
            <v>0</v>
          </cell>
        </row>
        <row r="96">
          <cell r="F96">
            <v>0</v>
          </cell>
        </row>
        <row r="97">
          <cell r="F97">
            <v>0</v>
          </cell>
        </row>
        <row r="98">
          <cell r="F98">
            <v>0</v>
          </cell>
        </row>
        <row r="99">
          <cell r="F99">
            <v>0</v>
          </cell>
        </row>
        <row r="100">
          <cell r="F100">
            <v>0</v>
          </cell>
        </row>
        <row r="101">
          <cell r="F101">
            <v>0</v>
          </cell>
        </row>
        <row r="102">
          <cell r="F102">
            <v>0</v>
          </cell>
        </row>
        <row r="103">
          <cell r="F103">
            <v>0</v>
          </cell>
        </row>
        <row r="104">
          <cell r="F104">
            <v>0</v>
          </cell>
        </row>
        <row r="105">
          <cell r="F105">
            <v>0</v>
          </cell>
        </row>
        <row r="106">
          <cell r="F106">
            <v>0</v>
          </cell>
        </row>
        <row r="107">
          <cell r="F107">
            <v>0</v>
          </cell>
        </row>
      </sheetData>
      <sheetData sheetId="2">
        <row r="4">
          <cell r="H4" t="str">
            <v>AHSL</v>
          </cell>
        </row>
        <row r="5">
          <cell r="H5" t="str">
            <v>AICL</v>
          </cell>
        </row>
        <row r="6">
          <cell r="H6" t="str">
            <v>ANL</v>
          </cell>
        </row>
        <row r="7">
          <cell r="H7" t="str">
            <v>ATRL</v>
          </cell>
        </row>
        <row r="8">
          <cell r="H8" t="str">
            <v>BAFL</v>
          </cell>
        </row>
        <row r="9">
          <cell r="H9" t="str">
            <v>BAHL</v>
          </cell>
        </row>
        <row r="10">
          <cell r="H10" t="str">
            <v>BOP</v>
          </cell>
        </row>
        <row r="11">
          <cell r="H11" t="str">
            <v>DGKC</v>
          </cell>
        </row>
        <row r="12">
          <cell r="H12" t="str">
            <v>ENGRO</v>
          </cell>
        </row>
        <row r="13">
          <cell r="H13" t="str">
            <v>FABL</v>
          </cell>
        </row>
        <row r="14">
          <cell r="H14" t="str">
            <v>FCCL</v>
          </cell>
        </row>
        <row r="15">
          <cell r="H15" t="str">
            <v>FFBL</v>
          </cell>
        </row>
        <row r="16">
          <cell r="H16" t="str">
            <v>FFC</v>
          </cell>
        </row>
        <row r="17">
          <cell r="H17" t="str">
            <v>HUBC</v>
          </cell>
        </row>
        <row r="18">
          <cell r="H18" t="str">
            <v>KAPCO</v>
          </cell>
        </row>
        <row r="19">
          <cell r="H19" t="str">
            <v>LUCK</v>
          </cell>
        </row>
        <row r="20">
          <cell r="H20" t="str">
            <v>MCB</v>
          </cell>
        </row>
        <row r="21">
          <cell r="H21" t="str">
            <v>NBP</v>
          </cell>
        </row>
        <row r="22">
          <cell r="H22" t="str">
            <v>NML</v>
          </cell>
        </row>
        <row r="23">
          <cell r="H23" t="str">
            <v>OGDC</v>
          </cell>
        </row>
        <row r="24">
          <cell r="H24" t="str">
            <v>PICB</v>
          </cell>
        </row>
        <row r="25">
          <cell r="H25" t="str">
            <v>POL</v>
          </cell>
        </row>
        <row r="26">
          <cell r="H26" t="str">
            <v>PPL</v>
          </cell>
        </row>
        <row r="27">
          <cell r="H27" t="str">
            <v>PSO</v>
          </cell>
        </row>
        <row r="28">
          <cell r="H28" t="str">
            <v>PTC</v>
          </cell>
        </row>
        <row r="29">
          <cell r="H29" t="str">
            <v>SHEL</v>
          </cell>
        </row>
        <row r="30">
          <cell r="H30" t="str">
            <v>SNGP</v>
          </cell>
        </row>
        <row r="31">
          <cell r="H31" t="str">
            <v>SSGC</v>
          </cell>
        </row>
        <row r="32">
          <cell r="H32" t="str">
            <v>UBL</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2">
          <cell r="H142">
            <v>0</v>
          </cell>
        </row>
        <row r="143">
          <cell r="H143">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0">
          <cell r="H160">
            <v>0</v>
          </cell>
        </row>
        <row r="161">
          <cell r="H161">
            <v>0</v>
          </cell>
        </row>
        <row r="162">
          <cell r="H162">
            <v>0</v>
          </cell>
        </row>
        <row r="163">
          <cell r="H163">
            <v>0</v>
          </cell>
        </row>
        <row r="164">
          <cell r="H164">
            <v>0</v>
          </cell>
        </row>
        <row r="165">
          <cell r="H165">
            <v>0</v>
          </cell>
        </row>
        <row r="166">
          <cell r="H166">
            <v>0</v>
          </cell>
        </row>
        <row r="167">
          <cell r="H167">
            <v>0</v>
          </cell>
        </row>
        <row r="168">
          <cell r="H168">
            <v>0</v>
          </cell>
        </row>
        <row r="169">
          <cell r="H169">
            <v>0</v>
          </cell>
        </row>
        <row r="170">
          <cell r="H170">
            <v>0</v>
          </cell>
        </row>
        <row r="171">
          <cell r="H171">
            <v>0</v>
          </cell>
        </row>
        <row r="172">
          <cell r="H172">
            <v>0</v>
          </cell>
        </row>
        <row r="173">
          <cell r="H173">
            <v>0</v>
          </cell>
        </row>
        <row r="174">
          <cell r="H174">
            <v>0</v>
          </cell>
        </row>
        <row r="175">
          <cell r="H175">
            <v>0</v>
          </cell>
        </row>
        <row r="176">
          <cell r="H176">
            <v>0</v>
          </cell>
        </row>
        <row r="177">
          <cell r="H177">
            <v>0</v>
          </cell>
        </row>
        <row r="178">
          <cell r="H178">
            <v>0</v>
          </cell>
        </row>
        <row r="179">
          <cell r="H179">
            <v>0</v>
          </cell>
        </row>
        <row r="180">
          <cell r="H180">
            <v>0</v>
          </cell>
        </row>
        <row r="181">
          <cell r="H181">
            <v>0</v>
          </cell>
        </row>
        <row r="182">
          <cell r="H182">
            <v>0</v>
          </cell>
        </row>
        <row r="183">
          <cell r="H183">
            <v>0</v>
          </cell>
        </row>
        <row r="184">
          <cell r="H184">
            <v>0</v>
          </cell>
        </row>
        <row r="185">
          <cell r="H185">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7">
          <cell r="H197">
            <v>0</v>
          </cell>
        </row>
        <row r="198">
          <cell r="H198">
            <v>0</v>
          </cell>
        </row>
        <row r="199">
          <cell r="H199">
            <v>0</v>
          </cell>
        </row>
        <row r="200">
          <cell r="H200">
            <v>0</v>
          </cell>
        </row>
        <row r="201">
          <cell r="H201">
            <v>0</v>
          </cell>
        </row>
        <row r="202">
          <cell r="H202">
            <v>0</v>
          </cell>
        </row>
        <row r="203">
          <cell r="H203">
            <v>0</v>
          </cell>
        </row>
        <row r="204">
          <cell r="H204">
            <v>0</v>
          </cell>
        </row>
        <row r="205">
          <cell r="H205">
            <v>0</v>
          </cell>
        </row>
        <row r="206">
          <cell r="H206">
            <v>0</v>
          </cell>
        </row>
        <row r="207">
          <cell r="H207">
            <v>0</v>
          </cell>
        </row>
        <row r="208">
          <cell r="H208">
            <v>0</v>
          </cell>
        </row>
        <row r="209">
          <cell r="H209">
            <v>0</v>
          </cell>
        </row>
        <row r="210">
          <cell r="H210">
            <v>0</v>
          </cell>
        </row>
        <row r="211">
          <cell r="H211">
            <v>0</v>
          </cell>
        </row>
        <row r="212">
          <cell r="H212">
            <v>0</v>
          </cell>
        </row>
        <row r="213">
          <cell r="H213">
            <v>0</v>
          </cell>
        </row>
        <row r="214">
          <cell r="H214">
            <v>0</v>
          </cell>
        </row>
        <row r="215">
          <cell r="H215">
            <v>0</v>
          </cell>
        </row>
        <row r="216">
          <cell r="H216">
            <v>0</v>
          </cell>
        </row>
        <row r="217">
          <cell r="H217">
            <v>0</v>
          </cell>
        </row>
        <row r="218">
          <cell r="H218">
            <v>0</v>
          </cell>
        </row>
        <row r="219">
          <cell r="H219">
            <v>0</v>
          </cell>
        </row>
        <row r="220">
          <cell r="H220">
            <v>0</v>
          </cell>
        </row>
        <row r="221">
          <cell r="H221">
            <v>0</v>
          </cell>
        </row>
        <row r="222">
          <cell r="H222">
            <v>0</v>
          </cell>
        </row>
        <row r="223">
          <cell r="H223">
            <v>0</v>
          </cell>
        </row>
        <row r="224">
          <cell r="H224">
            <v>0</v>
          </cell>
        </row>
        <row r="225">
          <cell r="H225">
            <v>0</v>
          </cell>
        </row>
        <row r="226">
          <cell r="H226">
            <v>0</v>
          </cell>
        </row>
        <row r="227">
          <cell r="H227">
            <v>0</v>
          </cell>
        </row>
        <row r="228">
          <cell r="H228">
            <v>0</v>
          </cell>
        </row>
        <row r="229">
          <cell r="H229">
            <v>0</v>
          </cell>
        </row>
        <row r="230">
          <cell r="H230">
            <v>0</v>
          </cell>
        </row>
        <row r="231">
          <cell r="H231">
            <v>0</v>
          </cell>
        </row>
        <row r="232">
          <cell r="H232">
            <v>0</v>
          </cell>
        </row>
        <row r="233">
          <cell r="H233">
            <v>0</v>
          </cell>
        </row>
        <row r="234">
          <cell r="H234">
            <v>0</v>
          </cell>
        </row>
        <row r="235">
          <cell r="H235">
            <v>0</v>
          </cell>
        </row>
        <row r="236">
          <cell r="H236">
            <v>0</v>
          </cell>
        </row>
        <row r="237">
          <cell r="H237">
            <v>0</v>
          </cell>
        </row>
        <row r="238">
          <cell r="H238">
            <v>0</v>
          </cell>
        </row>
        <row r="239">
          <cell r="H239">
            <v>0</v>
          </cell>
        </row>
        <row r="240">
          <cell r="H240">
            <v>0</v>
          </cell>
        </row>
        <row r="241">
          <cell r="H241">
            <v>0</v>
          </cell>
        </row>
        <row r="242">
          <cell r="H242">
            <v>0</v>
          </cell>
        </row>
        <row r="243">
          <cell r="H243">
            <v>0</v>
          </cell>
        </row>
        <row r="244">
          <cell r="H244">
            <v>0</v>
          </cell>
        </row>
        <row r="245">
          <cell r="H245">
            <v>0</v>
          </cell>
        </row>
        <row r="246">
          <cell r="H246">
            <v>0</v>
          </cell>
        </row>
        <row r="247">
          <cell r="H247">
            <v>0</v>
          </cell>
        </row>
        <row r="248">
          <cell r="H248">
            <v>0</v>
          </cell>
        </row>
        <row r="249">
          <cell r="H249">
            <v>0</v>
          </cell>
        </row>
        <row r="250">
          <cell r="H250">
            <v>0</v>
          </cell>
        </row>
        <row r="251">
          <cell r="H251">
            <v>0</v>
          </cell>
        </row>
        <row r="252">
          <cell r="H252">
            <v>0</v>
          </cell>
        </row>
        <row r="253">
          <cell r="H253">
            <v>0</v>
          </cell>
        </row>
        <row r="254">
          <cell r="H254">
            <v>0</v>
          </cell>
        </row>
        <row r="255">
          <cell r="H255">
            <v>0</v>
          </cell>
        </row>
        <row r="256">
          <cell r="H256">
            <v>0</v>
          </cell>
        </row>
        <row r="257">
          <cell r="H257">
            <v>0</v>
          </cell>
        </row>
        <row r="258">
          <cell r="H258">
            <v>0</v>
          </cell>
        </row>
        <row r="259">
          <cell r="H259">
            <v>0</v>
          </cell>
        </row>
        <row r="260">
          <cell r="H260">
            <v>0</v>
          </cell>
        </row>
        <row r="261">
          <cell r="H261">
            <v>0</v>
          </cell>
        </row>
        <row r="262">
          <cell r="H262">
            <v>0</v>
          </cell>
        </row>
        <row r="263">
          <cell r="H263">
            <v>0</v>
          </cell>
        </row>
        <row r="264">
          <cell r="H264">
            <v>0</v>
          </cell>
        </row>
        <row r="265">
          <cell r="H265">
            <v>0</v>
          </cell>
        </row>
        <row r="266">
          <cell r="H266">
            <v>0</v>
          </cell>
        </row>
        <row r="267">
          <cell r="H267">
            <v>0</v>
          </cell>
        </row>
        <row r="268">
          <cell r="H268">
            <v>0</v>
          </cell>
        </row>
        <row r="269">
          <cell r="H269">
            <v>0</v>
          </cell>
        </row>
        <row r="270">
          <cell r="H270">
            <v>0</v>
          </cell>
        </row>
        <row r="271">
          <cell r="H271">
            <v>0</v>
          </cell>
        </row>
        <row r="272">
          <cell r="H272">
            <v>0</v>
          </cell>
        </row>
        <row r="273">
          <cell r="H273">
            <v>0</v>
          </cell>
        </row>
        <row r="274">
          <cell r="H274">
            <v>0</v>
          </cell>
        </row>
        <row r="275">
          <cell r="H275">
            <v>0</v>
          </cell>
        </row>
        <row r="276">
          <cell r="H276">
            <v>0</v>
          </cell>
        </row>
        <row r="277">
          <cell r="H277">
            <v>0</v>
          </cell>
        </row>
        <row r="278">
          <cell r="H278">
            <v>0</v>
          </cell>
        </row>
        <row r="279">
          <cell r="H279">
            <v>0</v>
          </cell>
        </row>
        <row r="280">
          <cell r="H280">
            <v>0</v>
          </cell>
        </row>
        <row r="281">
          <cell r="H281">
            <v>0</v>
          </cell>
        </row>
        <row r="282">
          <cell r="H282">
            <v>0</v>
          </cell>
        </row>
        <row r="283">
          <cell r="H283">
            <v>0</v>
          </cell>
        </row>
        <row r="284">
          <cell r="H284">
            <v>0</v>
          </cell>
        </row>
        <row r="285">
          <cell r="H285">
            <v>0</v>
          </cell>
        </row>
        <row r="286">
          <cell r="H286">
            <v>0</v>
          </cell>
        </row>
        <row r="287">
          <cell r="H287">
            <v>0</v>
          </cell>
        </row>
        <row r="288">
          <cell r="H288">
            <v>0</v>
          </cell>
        </row>
        <row r="289">
          <cell r="H289">
            <v>0</v>
          </cell>
        </row>
        <row r="290">
          <cell r="H290">
            <v>0</v>
          </cell>
        </row>
        <row r="291">
          <cell r="H291">
            <v>0</v>
          </cell>
        </row>
        <row r="292">
          <cell r="H292">
            <v>0</v>
          </cell>
        </row>
        <row r="293">
          <cell r="H293">
            <v>0</v>
          </cell>
        </row>
        <row r="294">
          <cell r="H294">
            <v>0</v>
          </cell>
        </row>
        <row r="295">
          <cell r="H295">
            <v>0</v>
          </cell>
        </row>
        <row r="296">
          <cell r="H296">
            <v>0</v>
          </cell>
        </row>
        <row r="297">
          <cell r="H297">
            <v>0</v>
          </cell>
        </row>
        <row r="298">
          <cell r="H298">
            <v>0</v>
          </cell>
        </row>
        <row r="299">
          <cell r="H299">
            <v>0</v>
          </cell>
        </row>
        <row r="300">
          <cell r="H300">
            <v>0</v>
          </cell>
        </row>
        <row r="301">
          <cell r="H301">
            <v>0</v>
          </cell>
        </row>
        <row r="302">
          <cell r="H302">
            <v>0</v>
          </cell>
        </row>
        <row r="303">
          <cell r="H303">
            <v>0</v>
          </cell>
        </row>
        <row r="304">
          <cell r="H304">
            <v>0</v>
          </cell>
        </row>
        <row r="305">
          <cell r="H305">
            <v>0</v>
          </cell>
        </row>
        <row r="306">
          <cell r="H306">
            <v>0</v>
          </cell>
        </row>
        <row r="307">
          <cell r="H307">
            <v>0</v>
          </cell>
        </row>
        <row r="308">
          <cell r="H308">
            <v>0</v>
          </cell>
        </row>
        <row r="309">
          <cell r="H309">
            <v>0</v>
          </cell>
        </row>
        <row r="310">
          <cell r="H310">
            <v>0</v>
          </cell>
        </row>
        <row r="311">
          <cell r="H311">
            <v>0</v>
          </cell>
        </row>
        <row r="312">
          <cell r="H312">
            <v>0</v>
          </cell>
        </row>
        <row r="313">
          <cell r="H313">
            <v>0</v>
          </cell>
        </row>
        <row r="314">
          <cell r="H314">
            <v>0</v>
          </cell>
        </row>
        <row r="315">
          <cell r="H315">
            <v>0</v>
          </cell>
        </row>
        <row r="316">
          <cell r="H316">
            <v>0</v>
          </cell>
        </row>
        <row r="317">
          <cell r="H317">
            <v>0</v>
          </cell>
        </row>
        <row r="318">
          <cell r="H318">
            <v>0</v>
          </cell>
        </row>
        <row r="319">
          <cell r="H319">
            <v>0</v>
          </cell>
        </row>
        <row r="320">
          <cell r="H320">
            <v>0</v>
          </cell>
        </row>
        <row r="321">
          <cell r="H321">
            <v>0</v>
          </cell>
        </row>
        <row r="322">
          <cell r="H322">
            <v>0</v>
          </cell>
        </row>
        <row r="323">
          <cell r="H323">
            <v>0</v>
          </cell>
        </row>
        <row r="324">
          <cell r="H324">
            <v>0</v>
          </cell>
        </row>
        <row r="325">
          <cell r="H325">
            <v>0</v>
          </cell>
        </row>
        <row r="326">
          <cell r="H326">
            <v>0</v>
          </cell>
        </row>
        <row r="327">
          <cell r="H327">
            <v>0</v>
          </cell>
        </row>
        <row r="328">
          <cell r="H328">
            <v>0</v>
          </cell>
        </row>
        <row r="329">
          <cell r="H329">
            <v>0</v>
          </cell>
        </row>
        <row r="330">
          <cell r="H330">
            <v>0</v>
          </cell>
        </row>
        <row r="331">
          <cell r="H331">
            <v>0</v>
          </cell>
        </row>
        <row r="332">
          <cell r="H332">
            <v>0</v>
          </cell>
        </row>
        <row r="333">
          <cell r="H333">
            <v>0</v>
          </cell>
        </row>
        <row r="334">
          <cell r="H334">
            <v>0</v>
          </cell>
        </row>
        <row r="335">
          <cell r="H335">
            <v>0</v>
          </cell>
        </row>
        <row r="336">
          <cell r="H336">
            <v>0</v>
          </cell>
        </row>
        <row r="337">
          <cell r="H337">
            <v>0</v>
          </cell>
        </row>
        <row r="338">
          <cell r="H338">
            <v>0</v>
          </cell>
        </row>
        <row r="339">
          <cell r="H339">
            <v>0</v>
          </cell>
        </row>
        <row r="340">
          <cell r="H340">
            <v>0</v>
          </cell>
        </row>
        <row r="341">
          <cell r="H341">
            <v>0</v>
          </cell>
        </row>
        <row r="342">
          <cell r="H342">
            <v>0</v>
          </cell>
        </row>
        <row r="343">
          <cell r="H343">
            <v>0</v>
          </cell>
        </row>
        <row r="344">
          <cell r="H344">
            <v>0</v>
          </cell>
        </row>
        <row r="345">
          <cell r="H345">
            <v>0</v>
          </cell>
        </row>
        <row r="346">
          <cell r="H346">
            <v>0</v>
          </cell>
        </row>
        <row r="347">
          <cell r="H347">
            <v>0</v>
          </cell>
        </row>
        <row r="348">
          <cell r="H348">
            <v>0</v>
          </cell>
        </row>
        <row r="349">
          <cell r="H349">
            <v>0</v>
          </cell>
        </row>
        <row r="350">
          <cell r="H350">
            <v>0</v>
          </cell>
        </row>
        <row r="351">
          <cell r="H351">
            <v>0</v>
          </cell>
        </row>
        <row r="352">
          <cell r="H352">
            <v>0</v>
          </cell>
        </row>
        <row r="353">
          <cell r="H353">
            <v>0</v>
          </cell>
        </row>
        <row r="354">
          <cell r="H354">
            <v>0</v>
          </cell>
        </row>
        <row r="355">
          <cell r="H355">
            <v>0</v>
          </cell>
        </row>
        <row r="356">
          <cell r="H356">
            <v>0</v>
          </cell>
        </row>
        <row r="357">
          <cell r="H357">
            <v>0</v>
          </cell>
        </row>
        <row r="358">
          <cell r="H358">
            <v>0</v>
          </cell>
        </row>
        <row r="359">
          <cell r="H359">
            <v>0</v>
          </cell>
        </row>
        <row r="360">
          <cell r="H360">
            <v>0</v>
          </cell>
        </row>
        <row r="361">
          <cell r="H361">
            <v>0</v>
          </cell>
        </row>
        <row r="362">
          <cell r="H362">
            <v>0</v>
          </cell>
        </row>
        <row r="363">
          <cell r="H363">
            <v>0</v>
          </cell>
        </row>
        <row r="364">
          <cell r="H364">
            <v>0</v>
          </cell>
        </row>
        <row r="365">
          <cell r="H365">
            <v>0</v>
          </cell>
        </row>
        <row r="366">
          <cell r="H366">
            <v>0</v>
          </cell>
        </row>
        <row r="367">
          <cell r="H367">
            <v>0</v>
          </cell>
        </row>
        <row r="368">
          <cell r="H368">
            <v>0</v>
          </cell>
        </row>
        <row r="369">
          <cell r="H369">
            <v>0</v>
          </cell>
        </row>
        <row r="370">
          <cell r="H370">
            <v>0</v>
          </cell>
        </row>
        <row r="371">
          <cell r="H371">
            <v>0</v>
          </cell>
        </row>
        <row r="372">
          <cell r="H372">
            <v>0</v>
          </cell>
        </row>
        <row r="373">
          <cell r="H373">
            <v>0</v>
          </cell>
        </row>
        <row r="374">
          <cell r="H374">
            <v>0</v>
          </cell>
        </row>
        <row r="375">
          <cell r="H375">
            <v>0</v>
          </cell>
        </row>
        <row r="376">
          <cell r="H376">
            <v>0</v>
          </cell>
        </row>
        <row r="377">
          <cell r="H377">
            <v>0</v>
          </cell>
        </row>
        <row r="378">
          <cell r="H378">
            <v>0</v>
          </cell>
        </row>
        <row r="379">
          <cell r="H379">
            <v>0</v>
          </cell>
        </row>
        <row r="380">
          <cell r="H380">
            <v>0</v>
          </cell>
        </row>
        <row r="381">
          <cell r="H381">
            <v>0</v>
          </cell>
        </row>
        <row r="382">
          <cell r="H382">
            <v>0</v>
          </cell>
        </row>
        <row r="383">
          <cell r="H383">
            <v>0</v>
          </cell>
        </row>
        <row r="384">
          <cell r="H384">
            <v>0</v>
          </cell>
        </row>
        <row r="385">
          <cell r="H385">
            <v>0</v>
          </cell>
        </row>
        <row r="386">
          <cell r="H386">
            <v>0</v>
          </cell>
        </row>
        <row r="387">
          <cell r="H387">
            <v>0</v>
          </cell>
        </row>
        <row r="388">
          <cell r="H388">
            <v>0</v>
          </cell>
        </row>
        <row r="389">
          <cell r="H389">
            <v>0</v>
          </cell>
        </row>
        <row r="390">
          <cell r="H390">
            <v>0</v>
          </cell>
        </row>
        <row r="391">
          <cell r="H391">
            <v>0</v>
          </cell>
        </row>
        <row r="392">
          <cell r="H392">
            <v>0</v>
          </cell>
        </row>
        <row r="393">
          <cell r="H393">
            <v>0</v>
          </cell>
        </row>
        <row r="394">
          <cell r="H394">
            <v>0</v>
          </cell>
        </row>
        <row r="395">
          <cell r="H395">
            <v>0</v>
          </cell>
        </row>
        <row r="396">
          <cell r="H396">
            <v>0</v>
          </cell>
        </row>
        <row r="397">
          <cell r="H397">
            <v>0</v>
          </cell>
        </row>
        <row r="398">
          <cell r="H398">
            <v>0</v>
          </cell>
        </row>
        <row r="399">
          <cell r="H399">
            <v>0</v>
          </cell>
        </row>
        <row r="400">
          <cell r="H400">
            <v>0</v>
          </cell>
        </row>
        <row r="401">
          <cell r="H401">
            <v>0</v>
          </cell>
        </row>
        <row r="402">
          <cell r="H402">
            <v>0</v>
          </cell>
        </row>
        <row r="403">
          <cell r="H403">
            <v>0</v>
          </cell>
        </row>
        <row r="404">
          <cell r="H404">
            <v>0</v>
          </cell>
        </row>
        <row r="405">
          <cell r="H405">
            <v>0</v>
          </cell>
        </row>
        <row r="406">
          <cell r="H406">
            <v>0</v>
          </cell>
        </row>
        <row r="407">
          <cell r="H407">
            <v>0</v>
          </cell>
        </row>
        <row r="408">
          <cell r="H408">
            <v>0</v>
          </cell>
        </row>
        <row r="409">
          <cell r="H409">
            <v>0</v>
          </cell>
        </row>
        <row r="410">
          <cell r="H410">
            <v>0</v>
          </cell>
        </row>
        <row r="411">
          <cell r="H411">
            <v>0</v>
          </cell>
        </row>
        <row r="412">
          <cell r="H412">
            <v>0</v>
          </cell>
        </row>
        <row r="413">
          <cell r="H413">
            <v>0</v>
          </cell>
        </row>
        <row r="414">
          <cell r="H414">
            <v>0</v>
          </cell>
        </row>
        <row r="415">
          <cell r="H415">
            <v>0</v>
          </cell>
        </row>
        <row r="416">
          <cell r="H416">
            <v>0</v>
          </cell>
        </row>
        <row r="417">
          <cell r="H417">
            <v>0</v>
          </cell>
        </row>
        <row r="418">
          <cell r="H418">
            <v>0</v>
          </cell>
        </row>
        <row r="419">
          <cell r="H419">
            <v>0</v>
          </cell>
        </row>
        <row r="420">
          <cell r="H420">
            <v>0</v>
          </cell>
        </row>
        <row r="421">
          <cell r="H421">
            <v>0</v>
          </cell>
        </row>
        <row r="422">
          <cell r="H422">
            <v>0</v>
          </cell>
        </row>
        <row r="423">
          <cell r="H423">
            <v>0</v>
          </cell>
        </row>
        <row r="424">
          <cell r="H424">
            <v>0</v>
          </cell>
        </row>
        <row r="425">
          <cell r="H425">
            <v>0</v>
          </cell>
        </row>
        <row r="426">
          <cell r="H426">
            <v>0</v>
          </cell>
        </row>
        <row r="427">
          <cell r="H427">
            <v>0</v>
          </cell>
        </row>
        <row r="428">
          <cell r="H428">
            <v>0</v>
          </cell>
        </row>
        <row r="429">
          <cell r="H429">
            <v>0</v>
          </cell>
        </row>
        <row r="430">
          <cell r="H430">
            <v>0</v>
          </cell>
        </row>
        <row r="431">
          <cell r="H431">
            <v>0</v>
          </cell>
        </row>
        <row r="432">
          <cell r="H432">
            <v>0</v>
          </cell>
        </row>
        <row r="433">
          <cell r="H433">
            <v>0</v>
          </cell>
        </row>
        <row r="434">
          <cell r="H434">
            <v>0</v>
          </cell>
        </row>
        <row r="435">
          <cell r="H435">
            <v>0</v>
          </cell>
        </row>
        <row r="436">
          <cell r="H436">
            <v>0</v>
          </cell>
        </row>
        <row r="437">
          <cell r="H437">
            <v>0</v>
          </cell>
        </row>
        <row r="438">
          <cell r="H438">
            <v>0</v>
          </cell>
        </row>
        <row r="439">
          <cell r="H439">
            <v>0</v>
          </cell>
        </row>
        <row r="440">
          <cell r="H440">
            <v>0</v>
          </cell>
        </row>
        <row r="441">
          <cell r="H441">
            <v>0</v>
          </cell>
        </row>
        <row r="442">
          <cell r="H442">
            <v>0</v>
          </cell>
        </row>
        <row r="443">
          <cell r="H443">
            <v>0</v>
          </cell>
        </row>
        <row r="444">
          <cell r="H444">
            <v>0</v>
          </cell>
        </row>
        <row r="445">
          <cell r="H445">
            <v>0</v>
          </cell>
        </row>
        <row r="446">
          <cell r="H446">
            <v>0</v>
          </cell>
        </row>
        <row r="447">
          <cell r="H447">
            <v>0</v>
          </cell>
        </row>
        <row r="448">
          <cell r="H448">
            <v>0</v>
          </cell>
        </row>
        <row r="449">
          <cell r="H449">
            <v>0</v>
          </cell>
        </row>
        <row r="450">
          <cell r="H450">
            <v>0</v>
          </cell>
        </row>
        <row r="451">
          <cell r="H451">
            <v>0</v>
          </cell>
        </row>
        <row r="452">
          <cell r="H452">
            <v>0</v>
          </cell>
        </row>
        <row r="453">
          <cell r="H453">
            <v>0</v>
          </cell>
        </row>
        <row r="454">
          <cell r="H454">
            <v>0</v>
          </cell>
        </row>
        <row r="455">
          <cell r="H455">
            <v>0</v>
          </cell>
        </row>
        <row r="456">
          <cell r="H456">
            <v>0</v>
          </cell>
        </row>
        <row r="457">
          <cell r="H457">
            <v>0</v>
          </cell>
        </row>
        <row r="458">
          <cell r="H458">
            <v>0</v>
          </cell>
        </row>
        <row r="459">
          <cell r="H459">
            <v>0</v>
          </cell>
        </row>
        <row r="460">
          <cell r="H460">
            <v>0</v>
          </cell>
        </row>
        <row r="461">
          <cell r="H461">
            <v>0</v>
          </cell>
        </row>
        <row r="462">
          <cell r="H462">
            <v>0</v>
          </cell>
        </row>
        <row r="463">
          <cell r="H463">
            <v>0</v>
          </cell>
        </row>
        <row r="464">
          <cell r="H464">
            <v>0</v>
          </cell>
        </row>
        <row r="465">
          <cell r="H465">
            <v>0</v>
          </cell>
        </row>
        <row r="466">
          <cell r="H466">
            <v>0</v>
          </cell>
        </row>
        <row r="467">
          <cell r="H467">
            <v>0</v>
          </cell>
        </row>
        <row r="468">
          <cell r="H468">
            <v>0</v>
          </cell>
        </row>
        <row r="469">
          <cell r="H469">
            <v>0</v>
          </cell>
        </row>
        <row r="470">
          <cell r="H470">
            <v>0</v>
          </cell>
        </row>
        <row r="471">
          <cell r="H471">
            <v>0</v>
          </cell>
        </row>
        <row r="472">
          <cell r="H472">
            <v>0</v>
          </cell>
        </row>
        <row r="473">
          <cell r="H473">
            <v>0</v>
          </cell>
        </row>
        <row r="474">
          <cell r="H474">
            <v>0</v>
          </cell>
        </row>
        <row r="475">
          <cell r="H475">
            <v>0</v>
          </cell>
        </row>
        <row r="476">
          <cell r="H476">
            <v>0</v>
          </cell>
        </row>
        <row r="477">
          <cell r="H477">
            <v>0</v>
          </cell>
        </row>
        <row r="478">
          <cell r="H478">
            <v>0</v>
          </cell>
        </row>
        <row r="479">
          <cell r="H479">
            <v>0</v>
          </cell>
        </row>
        <row r="480">
          <cell r="H480">
            <v>0</v>
          </cell>
        </row>
        <row r="481">
          <cell r="H481">
            <v>0</v>
          </cell>
        </row>
        <row r="482">
          <cell r="H482">
            <v>0</v>
          </cell>
        </row>
        <row r="483">
          <cell r="H483">
            <v>0</v>
          </cell>
        </row>
        <row r="484">
          <cell r="H484">
            <v>0</v>
          </cell>
        </row>
        <row r="485">
          <cell r="H485">
            <v>0</v>
          </cell>
        </row>
        <row r="486">
          <cell r="H486">
            <v>0</v>
          </cell>
        </row>
        <row r="487">
          <cell r="H487">
            <v>0</v>
          </cell>
        </row>
        <row r="488">
          <cell r="H488">
            <v>0</v>
          </cell>
        </row>
        <row r="489">
          <cell r="H489">
            <v>0</v>
          </cell>
        </row>
        <row r="490">
          <cell r="H490">
            <v>0</v>
          </cell>
        </row>
        <row r="491">
          <cell r="H491">
            <v>0</v>
          </cell>
        </row>
        <row r="492">
          <cell r="H492">
            <v>0</v>
          </cell>
        </row>
        <row r="493">
          <cell r="H493">
            <v>0</v>
          </cell>
        </row>
        <row r="494">
          <cell r="H494">
            <v>0</v>
          </cell>
        </row>
        <row r="495">
          <cell r="H495">
            <v>0</v>
          </cell>
        </row>
        <row r="496">
          <cell r="H496">
            <v>0</v>
          </cell>
        </row>
        <row r="497">
          <cell r="H497">
            <v>0</v>
          </cell>
        </row>
        <row r="498">
          <cell r="H498">
            <v>0</v>
          </cell>
        </row>
        <row r="499">
          <cell r="H499">
            <v>0</v>
          </cell>
        </row>
        <row r="500">
          <cell r="H500">
            <v>0</v>
          </cell>
        </row>
      </sheetData>
      <sheetData sheetId="3"/>
      <sheetData sheetId="4">
        <row r="1">
          <cell r="A1" t="str">
            <v>PURCHASE (PLACEMENT)</v>
          </cell>
        </row>
        <row r="2">
          <cell r="A2" t="str">
            <v>Purchase ID</v>
          </cell>
          <cell r="C2" t="str">
            <v>Symbols</v>
          </cell>
          <cell r="D2" t="str">
            <v>Status</v>
          </cell>
          <cell r="E2" t="str">
            <v>Trade Date</v>
          </cell>
          <cell r="F2" t="str">
            <v>Trade Settlement Date</v>
          </cell>
          <cell r="G2" t="str">
            <v>Quantity</v>
          </cell>
          <cell r="H2" t="str">
            <v>Rate</v>
          </cell>
          <cell r="I2" t="str">
            <v>Broker</v>
          </cell>
          <cell r="J2" t="str">
            <v>Amount</v>
          </cell>
          <cell r="K2" t="str">
            <v>CFS Rate</v>
          </cell>
          <cell r="L2" t="str">
            <v>Un-Released Quantity</v>
          </cell>
          <cell r="M2" t="str">
            <v>Per Day Rate</v>
          </cell>
          <cell r="N2" t="str">
            <v>Per Day Rate</v>
          </cell>
          <cell r="O2" t="str">
            <v>Days</v>
          </cell>
          <cell r="S2" t="str">
            <v>Unreleased Scrip</v>
          </cell>
          <cell r="T2" t="str">
            <v>Unreleased Broker</v>
          </cell>
        </row>
        <row r="3">
          <cell r="N3">
            <v>0.03</v>
          </cell>
        </row>
        <row r="4">
          <cell r="A4" t="str">
            <v>Pur-OGDC-1000</v>
          </cell>
          <cell r="B4">
            <v>1000</v>
          </cell>
          <cell r="C4" t="str">
            <v>OGDC</v>
          </cell>
          <cell r="D4" t="str">
            <v>O/S</v>
          </cell>
          <cell r="E4">
            <v>39589</v>
          </cell>
          <cell r="F4">
            <v>39591</v>
          </cell>
          <cell r="G4">
            <v>375000</v>
          </cell>
          <cell r="H4">
            <v>132.25</v>
          </cell>
          <cell r="I4" t="str">
            <v>Invest &amp; Finance Securities</v>
          </cell>
          <cell r="J4">
            <v>49593750</v>
          </cell>
          <cell r="K4">
            <v>0.14760000000000001</v>
          </cell>
          <cell r="L4">
            <v>375000</v>
          </cell>
          <cell r="M4">
            <v>5.3499999999999999E-2</v>
          </cell>
          <cell r="N4">
            <v>1.6000000000000001E-3</v>
          </cell>
          <cell r="O4">
            <v>-1</v>
          </cell>
          <cell r="S4">
            <v>0</v>
          </cell>
          <cell r="T4">
            <v>0</v>
          </cell>
        </row>
        <row r="5">
          <cell r="A5" t="str">
            <v>Pur-PPL-1001</v>
          </cell>
          <cell r="B5">
            <v>1001</v>
          </cell>
          <cell r="C5" t="str">
            <v>PPL</v>
          </cell>
          <cell r="D5" t="str">
            <v>O/S</v>
          </cell>
          <cell r="E5">
            <v>39589</v>
          </cell>
          <cell r="F5">
            <v>39591</v>
          </cell>
          <cell r="G5">
            <v>180000</v>
          </cell>
          <cell r="H5">
            <v>270.5</v>
          </cell>
          <cell r="I5" t="str">
            <v>Invest &amp; Finance Securities</v>
          </cell>
          <cell r="J5">
            <v>48690000</v>
          </cell>
          <cell r="K5">
            <v>0.14369999999999999</v>
          </cell>
          <cell r="L5">
            <v>180000</v>
          </cell>
          <cell r="M5">
            <v>0.1065</v>
          </cell>
          <cell r="N5">
            <v>3.2000000000000002E-3</v>
          </cell>
          <cell r="O5">
            <v>-1</v>
          </cell>
          <cell r="S5">
            <v>0</v>
          </cell>
          <cell r="T5">
            <v>0</v>
          </cell>
        </row>
        <row r="6">
          <cell r="A6">
            <v>0</v>
          </cell>
          <cell r="B6">
            <v>1002</v>
          </cell>
          <cell r="D6">
            <v>0</v>
          </cell>
          <cell r="F6">
            <v>0</v>
          </cell>
          <cell r="J6">
            <v>0</v>
          </cell>
          <cell r="L6">
            <v>0</v>
          </cell>
          <cell r="M6">
            <v>0</v>
          </cell>
          <cell r="N6">
            <v>0</v>
          </cell>
          <cell r="O6">
            <v>0</v>
          </cell>
          <cell r="S6">
            <v>0</v>
          </cell>
          <cell r="T6">
            <v>0</v>
          </cell>
        </row>
        <row r="7">
          <cell r="A7">
            <v>0</v>
          </cell>
          <cell r="B7">
            <v>1003</v>
          </cell>
          <cell r="D7">
            <v>0</v>
          </cell>
          <cell r="F7">
            <v>0</v>
          </cell>
          <cell r="J7">
            <v>0</v>
          </cell>
          <cell r="L7">
            <v>0</v>
          </cell>
          <cell r="M7">
            <v>0</v>
          </cell>
          <cell r="N7">
            <v>0</v>
          </cell>
          <cell r="O7">
            <v>0</v>
          </cell>
          <cell r="S7">
            <v>0</v>
          </cell>
          <cell r="T7">
            <v>0</v>
          </cell>
        </row>
        <row r="8">
          <cell r="A8">
            <v>0</v>
          </cell>
          <cell r="B8">
            <v>1004</v>
          </cell>
          <cell r="D8">
            <v>0</v>
          </cell>
          <cell r="F8">
            <v>0</v>
          </cell>
          <cell r="J8">
            <v>0</v>
          </cell>
          <cell r="L8">
            <v>0</v>
          </cell>
          <cell r="M8">
            <v>0</v>
          </cell>
          <cell r="N8">
            <v>0</v>
          </cell>
          <cell r="O8">
            <v>0</v>
          </cell>
          <cell r="S8">
            <v>0</v>
          </cell>
          <cell r="T8">
            <v>0</v>
          </cell>
        </row>
        <row r="9">
          <cell r="A9">
            <v>0</v>
          </cell>
          <cell r="B9">
            <v>1005</v>
          </cell>
          <cell r="D9">
            <v>0</v>
          </cell>
          <cell r="F9">
            <v>0</v>
          </cell>
          <cell r="J9">
            <v>0</v>
          </cell>
          <cell r="L9">
            <v>0</v>
          </cell>
          <cell r="M9">
            <v>0</v>
          </cell>
          <cell r="N9">
            <v>0</v>
          </cell>
          <cell r="O9">
            <v>0</v>
          </cell>
          <cell r="S9">
            <v>0</v>
          </cell>
          <cell r="T9">
            <v>0</v>
          </cell>
        </row>
        <row r="10">
          <cell r="A10">
            <v>0</v>
          </cell>
          <cell r="B10">
            <v>1006</v>
          </cell>
          <cell r="D10">
            <v>0</v>
          </cell>
          <cell r="F10">
            <v>0</v>
          </cell>
          <cell r="J10">
            <v>0</v>
          </cell>
          <cell r="L10">
            <v>0</v>
          </cell>
          <cell r="M10">
            <v>0</v>
          </cell>
          <cell r="N10">
            <v>0</v>
          </cell>
          <cell r="O10">
            <v>0</v>
          </cell>
          <cell r="S10">
            <v>0</v>
          </cell>
          <cell r="T10">
            <v>0</v>
          </cell>
        </row>
        <row r="11">
          <cell r="A11">
            <v>0</v>
          </cell>
          <cell r="B11">
            <v>1007</v>
          </cell>
          <cell r="D11">
            <v>0</v>
          </cell>
          <cell r="F11">
            <v>0</v>
          </cell>
          <cell r="J11">
            <v>0</v>
          </cell>
          <cell r="L11">
            <v>0</v>
          </cell>
          <cell r="M11">
            <v>0</v>
          </cell>
          <cell r="N11">
            <v>0</v>
          </cell>
          <cell r="O11">
            <v>0</v>
          </cell>
          <cell r="S11">
            <v>0</v>
          </cell>
          <cell r="T11">
            <v>0</v>
          </cell>
        </row>
        <row r="12">
          <cell r="A12">
            <v>0</v>
          </cell>
          <cell r="B12">
            <v>1008</v>
          </cell>
          <cell r="D12">
            <v>0</v>
          </cell>
          <cell r="F12">
            <v>0</v>
          </cell>
          <cell r="J12">
            <v>0</v>
          </cell>
          <cell r="L12">
            <v>0</v>
          </cell>
          <cell r="M12">
            <v>0</v>
          </cell>
          <cell r="N12">
            <v>0</v>
          </cell>
          <cell r="O12">
            <v>0</v>
          </cell>
          <cell r="S12">
            <v>0</v>
          </cell>
          <cell r="T12">
            <v>0</v>
          </cell>
        </row>
        <row r="13">
          <cell r="A13">
            <v>0</v>
          </cell>
          <cell r="B13">
            <v>1009</v>
          </cell>
          <cell r="D13">
            <v>0</v>
          </cell>
          <cell r="F13">
            <v>0</v>
          </cell>
          <cell r="J13">
            <v>0</v>
          </cell>
          <cell r="L13">
            <v>0</v>
          </cell>
          <cell r="M13">
            <v>0</v>
          </cell>
          <cell r="N13">
            <v>0</v>
          </cell>
          <cell r="O13">
            <v>0</v>
          </cell>
          <cell r="S13">
            <v>0</v>
          </cell>
          <cell r="T13">
            <v>0</v>
          </cell>
        </row>
        <row r="14">
          <cell r="A14">
            <v>0</v>
          </cell>
          <cell r="B14">
            <v>1010</v>
          </cell>
          <cell r="D14">
            <v>0</v>
          </cell>
          <cell r="F14">
            <v>0</v>
          </cell>
          <cell r="J14">
            <v>0</v>
          </cell>
          <cell r="L14">
            <v>0</v>
          </cell>
          <cell r="M14">
            <v>0</v>
          </cell>
          <cell r="N14">
            <v>0</v>
          </cell>
          <cell r="O14">
            <v>0</v>
          </cell>
          <cell r="S14">
            <v>0</v>
          </cell>
          <cell r="T14">
            <v>0</v>
          </cell>
        </row>
        <row r="15">
          <cell r="A15">
            <v>0</v>
          </cell>
          <cell r="B15">
            <v>1011</v>
          </cell>
          <cell r="D15">
            <v>0</v>
          </cell>
          <cell r="F15">
            <v>0</v>
          </cell>
          <cell r="J15">
            <v>0</v>
          </cell>
          <cell r="L15">
            <v>0</v>
          </cell>
          <cell r="M15">
            <v>0</v>
          </cell>
          <cell r="N15">
            <v>0</v>
          </cell>
          <cell r="O15">
            <v>0</v>
          </cell>
          <cell r="S15">
            <v>0</v>
          </cell>
          <cell r="T15">
            <v>0</v>
          </cell>
        </row>
        <row r="16">
          <cell r="A16">
            <v>0</v>
          </cell>
          <cell r="B16">
            <v>1012</v>
          </cell>
          <cell r="D16">
            <v>0</v>
          </cell>
          <cell r="F16">
            <v>0</v>
          </cell>
          <cell r="J16">
            <v>0</v>
          </cell>
          <cell r="L16">
            <v>0</v>
          </cell>
          <cell r="M16">
            <v>0</v>
          </cell>
          <cell r="N16">
            <v>0</v>
          </cell>
          <cell r="O16">
            <v>0</v>
          </cell>
          <cell r="S16">
            <v>0</v>
          </cell>
          <cell r="T16">
            <v>0</v>
          </cell>
        </row>
        <row r="17">
          <cell r="A17">
            <v>0</v>
          </cell>
          <cell r="B17">
            <v>1013</v>
          </cell>
          <cell r="D17">
            <v>0</v>
          </cell>
          <cell r="F17">
            <v>0</v>
          </cell>
          <cell r="J17">
            <v>0</v>
          </cell>
          <cell r="L17">
            <v>0</v>
          </cell>
          <cell r="M17">
            <v>0</v>
          </cell>
          <cell r="N17">
            <v>0</v>
          </cell>
          <cell r="O17">
            <v>0</v>
          </cell>
          <cell r="S17">
            <v>0</v>
          </cell>
          <cell r="T17">
            <v>0</v>
          </cell>
        </row>
        <row r="18">
          <cell r="A18">
            <v>0</v>
          </cell>
          <cell r="B18">
            <v>1014</v>
          </cell>
          <cell r="D18">
            <v>0</v>
          </cell>
          <cell r="F18">
            <v>0</v>
          </cell>
          <cell r="J18">
            <v>0</v>
          </cell>
          <cell r="L18">
            <v>0</v>
          </cell>
          <cell r="M18">
            <v>0</v>
          </cell>
          <cell r="N18">
            <v>0</v>
          </cell>
          <cell r="O18">
            <v>0</v>
          </cell>
          <cell r="S18">
            <v>0</v>
          </cell>
          <cell r="T18">
            <v>0</v>
          </cell>
        </row>
        <row r="19">
          <cell r="A19">
            <v>0</v>
          </cell>
          <cell r="B19">
            <v>1015</v>
          </cell>
          <cell r="D19">
            <v>0</v>
          </cell>
          <cell r="F19">
            <v>0</v>
          </cell>
          <cell r="J19">
            <v>0</v>
          </cell>
          <cell r="L19">
            <v>0</v>
          </cell>
          <cell r="M19">
            <v>0</v>
          </cell>
          <cell r="N19">
            <v>0</v>
          </cell>
          <cell r="O19">
            <v>0</v>
          </cell>
          <cell r="S19">
            <v>0</v>
          </cell>
          <cell r="T19">
            <v>0</v>
          </cell>
        </row>
        <row r="20">
          <cell r="A20">
            <v>0</v>
          </cell>
          <cell r="B20">
            <v>1016</v>
          </cell>
          <cell r="D20">
            <v>0</v>
          </cell>
          <cell r="F20">
            <v>0</v>
          </cell>
          <cell r="J20">
            <v>0</v>
          </cell>
          <cell r="L20">
            <v>0</v>
          </cell>
          <cell r="M20">
            <v>0</v>
          </cell>
          <cell r="N20">
            <v>0</v>
          </cell>
          <cell r="O20">
            <v>0</v>
          </cell>
          <cell r="S20">
            <v>0</v>
          </cell>
          <cell r="T20">
            <v>0</v>
          </cell>
        </row>
        <row r="21">
          <cell r="A21">
            <v>0</v>
          </cell>
          <cell r="B21">
            <v>1017</v>
          </cell>
          <cell r="D21">
            <v>0</v>
          </cell>
          <cell r="F21">
            <v>0</v>
          </cell>
          <cell r="J21">
            <v>0</v>
          </cell>
          <cell r="L21">
            <v>0</v>
          </cell>
          <cell r="M21">
            <v>0</v>
          </cell>
          <cell r="N21">
            <v>0</v>
          </cell>
          <cell r="O21">
            <v>0</v>
          </cell>
          <cell r="S21">
            <v>0</v>
          </cell>
          <cell r="T21">
            <v>0</v>
          </cell>
        </row>
        <row r="22">
          <cell r="A22">
            <v>0</v>
          </cell>
          <cell r="B22">
            <v>1018</v>
          </cell>
          <cell r="D22">
            <v>0</v>
          </cell>
          <cell r="F22">
            <v>0</v>
          </cell>
          <cell r="J22">
            <v>0</v>
          </cell>
          <cell r="L22">
            <v>0</v>
          </cell>
          <cell r="M22">
            <v>0</v>
          </cell>
          <cell r="N22">
            <v>0</v>
          </cell>
          <cell r="O22">
            <v>0</v>
          </cell>
          <cell r="S22">
            <v>0</v>
          </cell>
          <cell r="T22">
            <v>0</v>
          </cell>
        </row>
        <row r="23">
          <cell r="A23">
            <v>0</v>
          </cell>
          <cell r="B23">
            <v>1019</v>
          </cell>
          <cell r="D23">
            <v>0</v>
          </cell>
          <cell r="F23">
            <v>0</v>
          </cell>
          <cell r="J23">
            <v>0</v>
          </cell>
          <cell r="L23">
            <v>0</v>
          </cell>
          <cell r="M23">
            <v>0</v>
          </cell>
          <cell r="N23">
            <v>0</v>
          </cell>
          <cell r="O23">
            <v>0</v>
          </cell>
          <cell r="S23">
            <v>0</v>
          </cell>
          <cell r="T23">
            <v>0</v>
          </cell>
        </row>
        <row r="24">
          <cell r="A24">
            <v>0</v>
          </cell>
          <cell r="B24">
            <v>1020</v>
          </cell>
          <cell r="D24">
            <v>0</v>
          </cell>
          <cell r="F24">
            <v>0</v>
          </cell>
          <cell r="J24">
            <v>0</v>
          </cell>
          <cell r="L24">
            <v>0</v>
          </cell>
          <cell r="M24">
            <v>0</v>
          </cell>
          <cell r="N24">
            <v>0</v>
          </cell>
          <cell r="O24">
            <v>0</v>
          </cell>
          <cell r="S24">
            <v>0</v>
          </cell>
          <cell r="T24">
            <v>0</v>
          </cell>
        </row>
        <row r="25">
          <cell r="A25">
            <v>0</v>
          </cell>
          <cell r="B25">
            <v>1021</v>
          </cell>
          <cell r="D25">
            <v>0</v>
          </cell>
          <cell r="F25">
            <v>0</v>
          </cell>
          <cell r="J25">
            <v>0</v>
          </cell>
          <cell r="L25">
            <v>0</v>
          </cell>
          <cell r="M25">
            <v>0</v>
          </cell>
          <cell r="N25">
            <v>0</v>
          </cell>
          <cell r="O25">
            <v>0</v>
          </cell>
          <cell r="S25">
            <v>0</v>
          </cell>
          <cell r="T25">
            <v>0</v>
          </cell>
        </row>
        <row r="26">
          <cell r="A26">
            <v>0</v>
          </cell>
          <cell r="B26">
            <v>1022</v>
          </cell>
          <cell r="D26">
            <v>0</v>
          </cell>
          <cell r="F26">
            <v>0</v>
          </cell>
          <cell r="J26">
            <v>0</v>
          </cell>
          <cell r="L26">
            <v>0</v>
          </cell>
          <cell r="M26">
            <v>0</v>
          </cell>
          <cell r="N26">
            <v>0</v>
          </cell>
          <cell r="O26">
            <v>0</v>
          </cell>
          <cell r="S26">
            <v>0</v>
          </cell>
          <cell r="T26">
            <v>0</v>
          </cell>
        </row>
        <row r="27">
          <cell r="A27">
            <v>0</v>
          </cell>
          <cell r="B27">
            <v>1023</v>
          </cell>
          <cell r="D27">
            <v>0</v>
          </cell>
          <cell r="F27">
            <v>0</v>
          </cell>
          <cell r="J27">
            <v>0</v>
          </cell>
          <cell r="L27">
            <v>0</v>
          </cell>
          <cell r="M27">
            <v>0</v>
          </cell>
          <cell r="N27">
            <v>0</v>
          </cell>
          <cell r="O27">
            <v>0</v>
          </cell>
          <cell r="S27">
            <v>0</v>
          </cell>
          <cell r="T27">
            <v>0</v>
          </cell>
        </row>
        <row r="28">
          <cell r="A28">
            <v>0</v>
          </cell>
          <cell r="B28">
            <v>1024</v>
          </cell>
          <cell r="D28">
            <v>0</v>
          </cell>
          <cell r="F28">
            <v>0</v>
          </cell>
          <cell r="J28">
            <v>0</v>
          </cell>
          <cell r="L28">
            <v>0</v>
          </cell>
          <cell r="M28">
            <v>0</v>
          </cell>
          <cell r="N28">
            <v>0</v>
          </cell>
          <cell r="O28">
            <v>0</v>
          </cell>
          <cell r="S28">
            <v>0</v>
          </cell>
          <cell r="T28">
            <v>0</v>
          </cell>
        </row>
        <row r="29">
          <cell r="A29">
            <v>0</v>
          </cell>
          <cell r="B29">
            <v>1025</v>
          </cell>
          <cell r="D29">
            <v>0</v>
          </cell>
          <cell r="F29">
            <v>0</v>
          </cell>
          <cell r="J29">
            <v>0</v>
          </cell>
          <cell r="L29">
            <v>0</v>
          </cell>
          <cell r="M29">
            <v>0</v>
          </cell>
          <cell r="N29">
            <v>0</v>
          </cell>
          <cell r="O29">
            <v>0</v>
          </cell>
          <cell r="S29">
            <v>0</v>
          </cell>
          <cell r="T29">
            <v>0</v>
          </cell>
        </row>
        <row r="30">
          <cell r="A30">
            <v>0</v>
          </cell>
          <cell r="B30">
            <v>1026</v>
          </cell>
          <cell r="D30">
            <v>0</v>
          </cell>
          <cell r="F30">
            <v>0</v>
          </cell>
          <cell r="J30">
            <v>0</v>
          </cell>
          <cell r="L30">
            <v>0</v>
          </cell>
          <cell r="M30">
            <v>0</v>
          </cell>
          <cell r="N30">
            <v>0</v>
          </cell>
          <cell r="O30">
            <v>0</v>
          </cell>
          <cell r="S30">
            <v>0</v>
          </cell>
          <cell r="T30">
            <v>0</v>
          </cell>
        </row>
        <row r="31">
          <cell r="A31">
            <v>0</v>
          </cell>
          <cell r="B31">
            <v>1027</v>
          </cell>
          <cell r="D31">
            <v>0</v>
          </cell>
          <cell r="F31">
            <v>0</v>
          </cell>
          <cell r="J31">
            <v>0</v>
          </cell>
          <cell r="L31">
            <v>0</v>
          </cell>
          <cell r="M31">
            <v>0</v>
          </cell>
          <cell r="N31">
            <v>0</v>
          </cell>
          <cell r="O31">
            <v>0</v>
          </cell>
          <cell r="S31">
            <v>0</v>
          </cell>
          <cell r="T31">
            <v>0</v>
          </cell>
        </row>
        <row r="32">
          <cell r="A32">
            <v>0</v>
          </cell>
          <cell r="B32">
            <v>1028</v>
          </cell>
          <cell r="D32">
            <v>0</v>
          </cell>
          <cell r="F32">
            <v>0</v>
          </cell>
          <cell r="J32">
            <v>0</v>
          </cell>
          <cell r="L32">
            <v>0</v>
          </cell>
          <cell r="M32">
            <v>0</v>
          </cell>
          <cell r="N32">
            <v>0</v>
          </cell>
          <cell r="O32">
            <v>0</v>
          </cell>
          <cell r="S32">
            <v>0</v>
          </cell>
          <cell r="T32">
            <v>0</v>
          </cell>
        </row>
        <row r="33">
          <cell r="A33">
            <v>0</v>
          </cell>
          <cell r="B33">
            <v>1029</v>
          </cell>
          <cell r="D33">
            <v>0</v>
          </cell>
          <cell r="F33">
            <v>0</v>
          </cell>
          <cell r="J33">
            <v>0</v>
          </cell>
          <cell r="L33">
            <v>0</v>
          </cell>
          <cell r="M33">
            <v>0</v>
          </cell>
          <cell r="N33">
            <v>0</v>
          </cell>
          <cell r="O33">
            <v>0</v>
          </cell>
          <cell r="S33">
            <v>0</v>
          </cell>
          <cell r="T33">
            <v>0</v>
          </cell>
        </row>
        <row r="34">
          <cell r="A34">
            <v>0</v>
          </cell>
          <cell r="B34">
            <v>1030</v>
          </cell>
          <cell r="D34">
            <v>0</v>
          </cell>
          <cell r="F34">
            <v>0</v>
          </cell>
          <cell r="J34">
            <v>0</v>
          </cell>
          <cell r="L34">
            <v>0</v>
          </cell>
          <cell r="M34">
            <v>0</v>
          </cell>
          <cell r="N34">
            <v>0</v>
          </cell>
          <cell r="O34">
            <v>0</v>
          </cell>
          <cell r="S34">
            <v>0</v>
          </cell>
          <cell r="T34">
            <v>0</v>
          </cell>
        </row>
        <row r="35">
          <cell r="A35">
            <v>0</v>
          </cell>
          <cell r="B35">
            <v>1031</v>
          </cell>
          <cell r="D35">
            <v>0</v>
          </cell>
          <cell r="F35">
            <v>0</v>
          </cell>
          <cell r="J35">
            <v>0</v>
          </cell>
          <cell r="L35">
            <v>0</v>
          </cell>
          <cell r="M35">
            <v>0</v>
          </cell>
          <cell r="N35">
            <v>0</v>
          </cell>
          <cell r="O35">
            <v>0</v>
          </cell>
          <cell r="S35">
            <v>0</v>
          </cell>
          <cell r="T35">
            <v>0</v>
          </cell>
        </row>
        <row r="36">
          <cell r="A36">
            <v>0</v>
          </cell>
          <cell r="B36">
            <v>1032</v>
          </cell>
          <cell r="D36">
            <v>0</v>
          </cell>
          <cell r="F36">
            <v>0</v>
          </cell>
          <cell r="J36">
            <v>0</v>
          </cell>
          <cell r="L36">
            <v>0</v>
          </cell>
          <cell r="M36">
            <v>0</v>
          </cell>
          <cell r="N36">
            <v>0</v>
          </cell>
          <cell r="O36">
            <v>0</v>
          </cell>
          <cell r="S36">
            <v>0</v>
          </cell>
          <cell r="T36">
            <v>0</v>
          </cell>
        </row>
        <row r="37">
          <cell r="A37">
            <v>0</v>
          </cell>
          <cell r="B37">
            <v>1033</v>
          </cell>
          <cell r="D37">
            <v>0</v>
          </cell>
          <cell r="F37">
            <v>0</v>
          </cell>
          <cell r="J37">
            <v>0</v>
          </cell>
          <cell r="L37">
            <v>0</v>
          </cell>
          <cell r="M37">
            <v>0</v>
          </cell>
          <cell r="N37">
            <v>0</v>
          </cell>
          <cell r="O37">
            <v>0</v>
          </cell>
          <cell r="S37">
            <v>0</v>
          </cell>
          <cell r="T37">
            <v>0</v>
          </cell>
        </row>
        <row r="38">
          <cell r="A38">
            <v>0</v>
          </cell>
          <cell r="B38">
            <v>1034</v>
          </cell>
          <cell r="D38">
            <v>0</v>
          </cell>
          <cell r="F38">
            <v>0</v>
          </cell>
          <cell r="J38">
            <v>0</v>
          </cell>
          <cell r="L38">
            <v>0</v>
          </cell>
          <cell r="M38">
            <v>0</v>
          </cell>
          <cell r="N38">
            <v>0</v>
          </cell>
          <cell r="O38">
            <v>0</v>
          </cell>
          <cell r="S38">
            <v>0</v>
          </cell>
          <cell r="T38">
            <v>0</v>
          </cell>
        </row>
        <row r="39">
          <cell r="A39">
            <v>0</v>
          </cell>
          <cell r="B39">
            <v>1035</v>
          </cell>
          <cell r="D39">
            <v>0</v>
          </cell>
          <cell r="F39">
            <v>0</v>
          </cell>
          <cell r="J39">
            <v>0</v>
          </cell>
          <cell r="L39">
            <v>0</v>
          </cell>
          <cell r="M39">
            <v>0</v>
          </cell>
          <cell r="N39">
            <v>0</v>
          </cell>
          <cell r="O39">
            <v>0</v>
          </cell>
          <cell r="S39">
            <v>0</v>
          </cell>
          <cell r="T39">
            <v>0</v>
          </cell>
        </row>
        <row r="40">
          <cell r="A40">
            <v>0</v>
          </cell>
          <cell r="B40">
            <v>1036</v>
          </cell>
          <cell r="D40">
            <v>0</v>
          </cell>
          <cell r="F40">
            <v>0</v>
          </cell>
          <cell r="J40">
            <v>0</v>
          </cell>
          <cell r="L40">
            <v>0</v>
          </cell>
          <cell r="M40">
            <v>0</v>
          </cell>
          <cell r="N40">
            <v>0</v>
          </cell>
          <cell r="O40">
            <v>0</v>
          </cell>
          <cell r="S40">
            <v>0</v>
          </cell>
          <cell r="T40">
            <v>0</v>
          </cell>
        </row>
        <row r="41">
          <cell r="A41">
            <v>0</v>
          </cell>
          <cell r="B41">
            <v>1037</v>
          </cell>
          <cell r="D41">
            <v>0</v>
          </cell>
          <cell r="F41">
            <v>0</v>
          </cell>
          <cell r="J41">
            <v>0</v>
          </cell>
          <cell r="L41">
            <v>0</v>
          </cell>
          <cell r="M41">
            <v>0</v>
          </cell>
          <cell r="N41">
            <v>0</v>
          </cell>
          <cell r="O41">
            <v>0</v>
          </cell>
          <cell r="S41">
            <v>0</v>
          </cell>
          <cell r="T41">
            <v>0</v>
          </cell>
        </row>
        <row r="42">
          <cell r="A42">
            <v>0</v>
          </cell>
          <cell r="B42">
            <v>1038</v>
          </cell>
          <cell r="D42">
            <v>0</v>
          </cell>
          <cell r="F42">
            <v>0</v>
          </cell>
          <cell r="J42">
            <v>0</v>
          </cell>
          <cell r="L42">
            <v>0</v>
          </cell>
          <cell r="M42">
            <v>0</v>
          </cell>
          <cell r="N42">
            <v>0</v>
          </cell>
          <cell r="O42">
            <v>0</v>
          </cell>
          <cell r="S42">
            <v>0</v>
          </cell>
          <cell r="T42">
            <v>0</v>
          </cell>
        </row>
        <row r="43">
          <cell r="A43">
            <v>0</v>
          </cell>
          <cell r="B43">
            <v>1039</v>
          </cell>
          <cell r="D43">
            <v>0</v>
          </cell>
          <cell r="F43">
            <v>0</v>
          </cell>
          <cell r="J43">
            <v>0</v>
          </cell>
          <cell r="L43">
            <v>0</v>
          </cell>
          <cell r="M43">
            <v>0</v>
          </cell>
          <cell r="N43">
            <v>0</v>
          </cell>
          <cell r="O43">
            <v>0</v>
          </cell>
          <cell r="S43">
            <v>0</v>
          </cell>
          <cell r="T43">
            <v>0</v>
          </cell>
        </row>
        <row r="44">
          <cell r="A44">
            <v>0</v>
          </cell>
          <cell r="B44">
            <v>1040</v>
          </cell>
          <cell r="D44">
            <v>0</v>
          </cell>
          <cell r="F44">
            <v>0</v>
          </cell>
          <cell r="J44">
            <v>0</v>
          </cell>
          <cell r="L44">
            <v>0</v>
          </cell>
          <cell r="M44">
            <v>0</v>
          </cell>
          <cell r="N44">
            <v>0</v>
          </cell>
          <cell r="O44">
            <v>0</v>
          </cell>
          <cell r="S44">
            <v>0</v>
          </cell>
          <cell r="T44">
            <v>0</v>
          </cell>
        </row>
        <row r="45">
          <cell r="A45">
            <v>0</v>
          </cell>
          <cell r="B45">
            <v>1041</v>
          </cell>
          <cell r="D45">
            <v>0</v>
          </cell>
          <cell r="F45">
            <v>0</v>
          </cell>
          <cell r="J45">
            <v>0</v>
          </cell>
          <cell r="L45">
            <v>0</v>
          </cell>
          <cell r="M45">
            <v>0</v>
          </cell>
          <cell r="N45">
            <v>0</v>
          </cell>
          <cell r="O45">
            <v>0</v>
          </cell>
          <cell r="S45">
            <v>0</v>
          </cell>
          <cell r="T45">
            <v>0</v>
          </cell>
        </row>
        <row r="46">
          <cell r="A46">
            <v>0</v>
          </cell>
          <cell r="B46">
            <v>1042</v>
          </cell>
          <cell r="D46">
            <v>0</v>
          </cell>
          <cell r="F46">
            <v>0</v>
          </cell>
          <cell r="J46">
            <v>0</v>
          </cell>
          <cell r="L46">
            <v>0</v>
          </cell>
          <cell r="M46">
            <v>0</v>
          </cell>
          <cell r="N46">
            <v>0</v>
          </cell>
          <cell r="O46">
            <v>0</v>
          </cell>
          <cell r="S46">
            <v>0</v>
          </cell>
          <cell r="T46">
            <v>0</v>
          </cell>
        </row>
        <row r="47">
          <cell r="A47">
            <v>0</v>
          </cell>
          <cell r="B47">
            <v>1043</v>
          </cell>
          <cell r="D47">
            <v>0</v>
          </cell>
          <cell r="F47">
            <v>0</v>
          </cell>
          <cell r="J47">
            <v>0</v>
          </cell>
          <cell r="L47">
            <v>0</v>
          </cell>
          <cell r="M47">
            <v>0</v>
          </cell>
          <cell r="N47">
            <v>0</v>
          </cell>
          <cell r="O47">
            <v>0</v>
          </cell>
          <cell r="S47">
            <v>0</v>
          </cell>
          <cell r="T47">
            <v>0</v>
          </cell>
        </row>
        <row r="48">
          <cell r="A48">
            <v>0</v>
          </cell>
          <cell r="B48">
            <v>1044</v>
          </cell>
          <cell r="D48">
            <v>0</v>
          </cell>
          <cell r="F48">
            <v>0</v>
          </cell>
          <cell r="J48">
            <v>0</v>
          </cell>
          <cell r="L48">
            <v>0</v>
          </cell>
          <cell r="M48">
            <v>0</v>
          </cell>
          <cell r="N48">
            <v>0</v>
          </cell>
          <cell r="O48">
            <v>0</v>
          </cell>
          <cell r="S48">
            <v>0</v>
          </cell>
          <cell r="T48">
            <v>0</v>
          </cell>
        </row>
        <row r="49">
          <cell r="A49">
            <v>0</v>
          </cell>
          <cell r="B49">
            <v>1045</v>
          </cell>
          <cell r="D49">
            <v>0</v>
          </cell>
          <cell r="F49">
            <v>0</v>
          </cell>
          <cell r="J49">
            <v>0</v>
          </cell>
          <cell r="L49">
            <v>0</v>
          </cell>
          <cell r="M49">
            <v>0</v>
          </cell>
          <cell r="N49">
            <v>0</v>
          </cell>
          <cell r="O49">
            <v>0</v>
          </cell>
          <cell r="S49">
            <v>0</v>
          </cell>
          <cell r="T49">
            <v>0</v>
          </cell>
        </row>
        <row r="50">
          <cell r="A50">
            <v>0</v>
          </cell>
          <cell r="B50">
            <v>1046</v>
          </cell>
          <cell r="D50">
            <v>0</v>
          </cell>
          <cell r="F50">
            <v>0</v>
          </cell>
          <cell r="J50">
            <v>0</v>
          </cell>
          <cell r="L50">
            <v>0</v>
          </cell>
          <cell r="M50">
            <v>0</v>
          </cell>
          <cell r="N50">
            <v>0</v>
          </cell>
          <cell r="O50">
            <v>0</v>
          </cell>
          <cell r="S50">
            <v>0</v>
          </cell>
          <cell r="T50">
            <v>0</v>
          </cell>
        </row>
        <row r="51">
          <cell r="A51">
            <v>0</v>
          </cell>
          <cell r="B51">
            <v>1047</v>
          </cell>
          <cell r="D51">
            <v>0</v>
          </cell>
          <cell r="F51">
            <v>0</v>
          </cell>
          <cell r="J51">
            <v>0</v>
          </cell>
          <cell r="L51">
            <v>0</v>
          </cell>
          <cell r="M51">
            <v>0</v>
          </cell>
          <cell r="N51">
            <v>0</v>
          </cell>
          <cell r="O51">
            <v>0</v>
          </cell>
          <cell r="S51">
            <v>0</v>
          </cell>
          <cell r="T51">
            <v>0</v>
          </cell>
        </row>
        <row r="52">
          <cell r="A52">
            <v>0</v>
          </cell>
          <cell r="B52">
            <v>1048</v>
          </cell>
          <cell r="D52">
            <v>0</v>
          </cell>
          <cell r="F52">
            <v>0</v>
          </cell>
          <cell r="J52">
            <v>0</v>
          </cell>
          <cell r="L52">
            <v>0</v>
          </cell>
          <cell r="M52">
            <v>0</v>
          </cell>
          <cell r="N52">
            <v>0</v>
          </cell>
          <cell r="O52">
            <v>0</v>
          </cell>
          <cell r="S52">
            <v>0</v>
          </cell>
          <cell r="T52">
            <v>0</v>
          </cell>
        </row>
        <row r="53">
          <cell r="A53">
            <v>0</v>
          </cell>
          <cell r="B53">
            <v>1049</v>
          </cell>
          <cell r="D53">
            <v>0</v>
          </cell>
          <cell r="F53">
            <v>0</v>
          </cell>
          <cell r="J53">
            <v>0</v>
          </cell>
          <cell r="L53">
            <v>0</v>
          </cell>
          <cell r="M53">
            <v>0</v>
          </cell>
          <cell r="N53">
            <v>0</v>
          </cell>
          <cell r="O53">
            <v>0</v>
          </cell>
          <cell r="S53">
            <v>0</v>
          </cell>
          <cell r="T53">
            <v>0</v>
          </cell>
        </row>
        <row r="54">
          <cell r="A54">
            <v>0</v>
          </cell>
          <cell r="B54">
            <v>1050</v>
          </cell>
          <cell r="D54">
            <v>0</v>
          </cell>
          <cell r="F54">
            <v>0</v>
          </cell>
          <cell r="J54">
            <v>0</v>
          </cell>
          <cell r="L54">
            <v>0</v>
          </cell>
          <cell r="M54">
            <v>0</v>
          </cell>
          <cell r="N54">
            <v>0</v>
          </cell>
          <cell r="O54">
            <v>0</v>
          </cell>
          <cell r="S54">
            <v>0</v>
          </cell>
          <cell r="T54">
            <v>0</v>
          </cell>
        </row>
        <row r="55">
          <cell r="A55">
            <v>0</v>
          </cell>
          <cell r="B55">
            <v>1051</v>
          </cell>
          <cell r="D55">
            <v>0</v>
          </cell>
          <cell r="F55">
            <v>0</v>
          </cell>
          <cell r="J55">
            <v>0</v>
          </cell>
          <cell r="L55">
            <v>0</v>
          </cell>
          <cell r="M55">
            <v>0</v>
          </cell>
          <cell r="N55">
            <v>0</v>
          </cell>
          <cell r="O55">
            <v>0</v>
          </cell>
          <cell r="S55">
            <v>0</v>
          </cell>
          <cell r="T55">
            <v>0</v>
          </cell>
        </row>
        <row r="56">
          <cell r="A56">
            <v>0</v>
          </cell>
          <cell r="B56">
            <v>1052</v>
          </cell>
          <cell r="D56">
            <v>0</v>
          </cell>
          <cell r="F56">
            <v>0</v>
          </cell>
          <cell r="J56">
            <v>0</v>
          </cell>
          <cell r="L56">
            <v>0</v>
          </cell>
          <cell r="M56">
            <v>0</v>
          </cell>
          <cell r="N56">
            <v>0</v>
          </cell>
          <cell r="O56">
            <v>0</v>
          </cell>
          <cell r="S56">
            <v>0</v>
          </cell>
          <cell r="T56">
            <v>0</v>
          </cell>
        </row>
        <row r="57">
          <cell r="A57">
            <v>0</v>
          </cell>
          <cell r="B57">
            <v>1053</v>
          </cell>
          <cell r="D57">
            <v>0</v>
          </cell>
          <cell r="F57">
            <v>0</v>
          </cell>
          <cell r="J57">
            <v>0</v>
          </cell>
          <cell r="L57">
            <v>0</v>
          </cell>
          <cell r="M57">
            <v>0</v>
          </cell>
          <cell r="N57">
            <v>0</v>
          </cell>
          <cell r="O57">
            <v>0</v>
          </cell>
          <cell r="S57">
            <v>0</v>
          </cell>
          <cell r="T57">
            <v>0</v>
          </cell>
        </row>
        <row r="58">
          <cell r="A58">
            <v>0</v>
          </cell>
          <cell r="B58">
            <v>1054</v>
          </cell>
          <cell r="D58">
            <v>0</v>
          </cell>
          <cell r="F58">
            <v>0</v>
          </cell>
          <cell r="J58">
            <v>0</v>
          </cell>
          <cell r="L58">
            <v>0</v>
          </cell>
          <cell r="M58">
            <v>0</v>
          </cell>
          <cell r="N58">
            <v>0</v>
          </cell>
          <cell r="O58">
            <v>0</v>
          </cell>
          <cell r="S58">
            <v>0</v>
          </cell>
          <cell r="T58">
            <v>0</v>
          </cell>
        </row>
        <row r="59">
          <cell r="A59">
            <v>0</v>
          </cell>
          <cell r="B59">
            <v>1055</v>
          </cell>
          <cell r="D59">
            <v>0</v>
          </cell>
          <cell r="F59">
            <v>0</v>
          </cell>
          <cell r="J59">
            <v>0</v>
          </cell>
          <cell r="L59">
            <v>0</v>
          </cell>
          <cell r="M59">
            <v>0</v>
          </cell>
          <cell r="N59">
            <v>0</v>
          </cell>
          <cell r="O59">
            <v>0</v>
          </cell>
          <cell r="S59">
            <v>0</v>
          </cell>
          <cell r="T59">
            <v>0</v>
          </cell>
        </row>
        <row r="60">
          <cell r="A60">
            <v>0</v>
          </cell>
          <cell r="B60">
            <v>1056</v>
          </cell>
          <cell r="D60">
            <v>0</v>
          </cell>
          <cell r="F60">
            <v>0</v>
          </cell>
          <cell r="J60">
            <v>0</v>
          </cell>
          <cell r="L60">
            <v>0</v>
          </cell>
          <cell r="M60">
            <v>0</v>
          </cell>
          <cell r="N60">
            <v>0</v>
          </cell>
          <cell r="O60">
            <v>0</v>
          </cell>
          <cell r="S60">
            <v>0</v>
          </cell>
          <cell r="T60">
            <v>0</v>
          </cell>
        </row>
        <row r="61">
          <cell r="A61">
            <v>0</v>
          </cell>
          <cell r="B61">
            <v>1057</v>
          </cell>
          <cell r="D61">
            <v>0</v>
          </cell>
          <cell r="F61">
            <v>0</v>
          </cell>
          <cell r="J61">
            <v>0</v>
          </cell>
          <cell r="L61">
            <v>0</v>
          </cell>
          <cell r="M61">
            <v>0</v>
          </cell>
          <cell r="N61">
            <v>0</v>
          </cell>
          <cell r="O61">
            <v>0</v>
          </cell>
          <cell r="S61">
            <v>0</v>
          </cell>
          <cell r="T61">
            <v>0</v>
          </cell>
        </row>
        <row r="62">
          <cell r="A62">
            <v>0</v>
          </cell>
          <cell r="B62">
            <v>1058</v>
          </cell>
          <cell r="D62">
            <v>0</v>
          </cell>
          <cell r="F62">
            <v>0</v>
          </cell>
          <cell r="J62">
            <v>0</v>
          </cell>
          <cell r="L62">
            <v>0</v>
          </cell>
          <cell r="M62">
            <v>0</v>
          </cell>
          <cell r="N62">
            <v>0</v>
          </cell>
          <cell r="O62">
            <v>0</v>
          </cell>
          <cell r="S62">
            <v>0</v>
          </cell>
          <cell r="T62">
            <v>0</v>
          </cell>
        </row>
        <row r="63">
          <cell r="A63">
            <v>0</v>
          </cell>
          <cell r="B63">
            <v>1059</v>
          </cell>
          <cell r="D63">
            <v>0</v>
          </cell>
          <cell r="F63">
            <v>0</v>
          </cell>
          <cell r="J63">
            <v>0</v>
          </cell>
          <cell r="L63">
            <v>0</v>
          </cell>
          <cell r="M63">
            <v>0</v>
          </cell>
          <cell r="N63">
            <v>0</v>
          </cell>
          <cell r="O63">
            <v>0</v>
          </cell>
          <cell r="S63">
            <v>0</v>
          </cell>
          <cell r="T63">
            <v>0</v>
          </cell>
        </row>
        <row r="64">
          <cell r="A64">
            <v>0</v>
          </cell>
          <cell r="B64">
            <v>1060</v>
          </cell>
          <cell r="D64">
            <v>0</v>
          </cell>
          <cell r="F64">
            <v>0</v>
          </cell>
          <cell r="J64">
            <v>0</v>
          </cell>
          <cell r="L64">
            <v>0</v>
          </cell>
          <cell r="M64">
            <v>0</v>
          </cell>
          <cell r="N64">
            <v>0</v>
          </cell>
          <cell r="O64">
            <v>0</v>
          </cell>
          <cell r="S64">
            <v>0</v>
          </cell>
          <cell r="T64">
            <v>0</v>
          </cell>
        </row>
        <row r="65">
          <cell r="A65">
            <v>0</v>
          </cell>
          <cell r="B65">
            <v>1061</v>
          </cell>
          <cell r="D65">
            <v>0</v>
          </cell>
          <cell r="F65">
            <v>0</v>
          </cell>
          <cell r="J65">
            <v>0</v>
          </cell>
          <cell r="L65">
            <v>0</v>
          </cell>
          <cell r="M65">
            <v>0</v>
          </cell>
          <cell r="N65">
            <v>0</v>
          </cell>
          <cell r="O65">
            <v>0</v>
          </cell>
          <cell r="S65">
            <v>0</v>
          </cell>
          <cell r="T65">
            <v>0</v>
          </cell>
        </row>
        <row r="66">
          <cell r="A66">
            <v>0</v>
          </cell>
          <cell r="B66">
            <v>1062</v>
          </cell>
          <cell r="D66">
            <v>0</v>
          </cell>
          <cell r="F66">
            <v>0</v>
          </cell>
          <cell r="J66">
            <v>0</v>
          </cell>
          <cell r="L66">
            <v>0</v>
          </cell>
          <cell r="M66">
            <v>0</v>
          </cell>
          <cell r="N66">
            <v>0</v>
          </cell>
          <cell r="O66">
            <v>0</v>
          </cell>
          <cell r="S66">
            <v>0</v>
          </cell>
          <cell r="T66">
            <v>0</v>
          </cell>
        </row>
        <row r="67">
          <cell r="A67">
            <v>0</v>
          </cell>
          <cell r="B67">
            <v>1063</v>
          </cell>
          <cell r="D67">
            <v>0</v>
          </cell>
          <cell r="F67">
            <v>0</v>
          </cell>
          <cell r="J67">
            <v>0</v>
          </cell>
          <cell r="L67">
            <v>0</v>
          </cell>
          <cell r="M67">
            <v>0</v>
          </cell>
          <cell r="N67">
            <v>0</v>
          </cell>
          <cell r="O67">
            <v>0</v>
          </cell>
          <cell r="S67">
            <v>0</v>
          </cell>
          <cell r="T67">
            <v>0</v>
          </cell>
        </row>
        <row r="68">
          <cell r="A68">
            <v>0</v>
          </cell>
          <cell r="B68">
            <v>1064</v>
          </cell>
          <cell r="D68">
            <v>0</v>
          </cell>
          <cell r="F68">
            <v>0</v>
          </cell>
          <cell r="J68">
            <v>0</v>
          </cell>
          <cell r="L68">
            <v>0</v>
          </cell>
          <cell r="M68">
            <v>0</v>
          </cell>
          <cell r="N68">
            <v>0</v>
          </cell>
          <cell r="O68">
            <v>0</v>
          </cell>
          <cell r="S68">
            <v>0</v>
          </cell>
          <cell r="T68">
            <v>0</v>
          </cell>
        </row>
        <row r="69">
          <cell r="A69">
            <v>0</v>
          </cell>
          <cell r="B69">
            <v>1065</v>
          </cell>
          <cell r="D69">
            <v>0</v>
          </cell>
          <cell r="F69">
            <v>0</v>
          </cell>
          <cell r="J69">
            <v>0</v>
          </cell>
          <cell r="L69">
            <v>0</v>
          </cell>
          <cell r="M69">
            <v>0</v>
          </cell>
          <cell r="N69">
            <v>0</v>
          </cell>
          <cell r="O69">
            <v>0</v>
          </cell>
          <cell r="S69">
            <v>0</v>
          </cell>
          <cell r="T69">
            <v>0</v>
          </cell>
        </row>
        <row r="70">
          <cell r="A70">
            <v>0</v>
          </cell>
          <cell r="B70">
            <v>1066</v>
          </cell>
          <cell r="D70">
            <v>0</v>
          </cell>
          <cell r="F70">
            <v>0</v>
          </cell>
          <cell r="J70">
            <v>0</v>
          </cell>
          <cell r="L70">
            <v>0</v>
          </cell>
          <cell r="M70">
            <v>0</v>
          </cell>
          <cell r="N70">
            <v>0</v>
          </cell>
          <cell r="O70">
            <v>0</v>
          </cell>
          <cell r="S70">
            <v>0</v>
          </cell>
          <cell r="T70">
            <v>0</v>
          </cell>
        </row>
        <row r="71">
          <cell r="A71">
            <v>0</v>
          </cell>
          <cell r="B71">
            <v>1067</v>
          </cell>
          <cell r="D71">
            <v>0</v>
          </cell>
          <cell r="F71">
            <v>0</v>
          </cell>
          <cell r="J71">
            <v>0</v>
          </cell>
          <cell r="L71">
            <v>0</v>
          </cell>
          <cell r="M71">
            <v>0</v>
          </cell>
          <cell r="N71">
            <v>0</v>
          </cell>
          <cell r="O71">
            <v>0</v>
          </cell>
          <cell r="S71">
            <v>0</v>
          </cell>
          <cell r="T71">
            <v>0</v>
          </cell>
        </row>
        <row r="72">
          <cell r="A72">
            <v>0</v>
          </cell>
          <cell r="B72">
            <v>1068</v>
          </cell>
          <cell r="D72">
            <v>0</v>
          </cell>
          <cell r="F72">
            <v>0</v>
          </cell>
          <cell r="J72">
            <v>0</v>
          </cell>
          <cell r="L72">
            <v>0</v>
          </cell>
          <cell r="M72">
            <v>0</v>
          </cell>
          <cell r="N72">
            <v>0</v>
          </cell>
          <cell r="O72">
            <v>0</v>
          </cell>
          <cell r="S72">
            <v>0</v>
          </cell>
          <cell r="T72">
            <v>0</v>
          </cell>
        </row>
        <row r="73">
          <cell r="A73">
            <v>0</v>
          </cell>
          <cell r="B73">
            <v>1069</v>
          </cell>
          <cell r="D73">
            <v>0</v>
          </cell>
          <cell r="F73">
            <v>0</v>
          </cell>
          <cell r="J73">
            <v>0</v>
          </cell>
          <cell r="L73">
            <v>0</v>
          </cell>
          <cell r="M73">
            <v>0</v>
          </cell>
          <cell r="N73">
            <v>0</v>
          </cell>
          <cell r="O73">
            <v>0</v>
          </cell>
          <cell r="S73">
            <v>0</v>
          </cell>
          <cell r="T73">
            <v>0</v>
          </cell>
        </row>
        <row r="74">
          <cell r="A74">
            <v>0</v>
          </cell>
          <cell r="B74">
            <v>1070</v>
          </cell>
          <cell r="D74">
            <v>0</v>
          </cell>
          <cell r="F74">
            <v>0</v>
          </cell>
          <cell r="J74">
            <v>0</v>
          </cell>
          <cell r="L74">
            <v>0</v>
          </cell>
          <cell r="M74">
            <v>0</v>
          </cell>
          <cell r="N74">
            <v>0</v>
          </cell>
          <cell r="O74">
            <v>0</v>
          </cell>
          <cell r="S74">
            <v>0</v>
          </cell>
          <cell r="T74">
            <v>0</v>
          </cell>
        </row>
        <row r="75">
          <cell r="A75">
            <v>0</v>
          </cell>
          <cell r="B75">
            <v>1071</v>
          </cell>
          <cell r="D75">
            <v>0</v>
          </cell>
          <cell r="F75">
            <v>0</v>
          </cell>
          <cell r="J75">
            <v>0</v>
          </cell>
          <cell r="L75">
            <v>0</v>
          </cell>
          <cell r="M75">
            <v>0</v>
          </cell>
          <cell r="N75">
            <v>0</v>
          </cell>
          <cell r="O75">
            <v>0</v>
          </cell>
          <cell r="S75">
            <v>0</v>
          </cell>
          <cell r="T75">
            <v>0</v>
          </cell>
        </row>
        <row r="76">
          <cell r="A76">
            <v>0</v>
          </cell>
          <cell r="B76">
            <v>1072</v>
          </cell>
          <cell r="D76">
            <v>0</v>
          </cell>
          <cell r="F76">
            <v>0</v>
          </cell>
          <cell r="J76">
            <v>0</v>
          </cell>
          <cell r="L76">
            <v>0</v>
          </cell>
          <cell r="M76">
            <v>0</v>
          </cell>
          <cell r="N76">
            <v>0</v>
          </cell>
          <cell r="O76">
            <v>0</v>
          </cell>
          <cell r="S76">
            <v>0</v>
          </cell>
          <cell r="T76">
            <v>0</v>
          </cell>
        </row>
        <row r="77">
          <cell r="A77">
            <v>0</v>
          </cell>
          <cell r="B77">
            <v>1073</v>
          </cell>
          <cell r="D77">
            <v>0</v>
          </cell>
          <cell r="F77">
            <v>0</v>
          </cell>
          <cell r="J77">
            <v>0</v>
          </cell>
          <cell r="L77">
            <v>0</v>
          </cell>
          <cell r="M77">
            <v>0</v>
          </cell>
          <cell r="N77">
            <v>0</v>
          </cell>
          <cell r="O77">
            <v>0</v>
          </cell>
          <cell r="S77">
            <v>0</v>
          </cell>
          <cell r="T77">
            <v>0</v>
          </cell>
        </row>
        <row r="78">
          <cell r="A78">
            <v>0</v>
          </cell>
          <cell r="B78">
            <v>1074</v>
          </cell>
          <cell r="D78">
            <v>0</v>
          </cell>
          <cell r="F78">
            <v>0</v>
          </cell>
          <cell r="J78">
            <v>0</v>
          </cell>
          <cell r="L78">
            <v>0</v>
          </cell>
          <cell r="M78">
            <v>0</v>
          </cell>
          <cell r="N78">
            <v>0</v>
          </cell>
          <cell r="O78">
            <v>0</v>
          </cell>
          <cell r="S78">
            <v>0</v>
          </cell>
          <cell r="T78">
            <v>0</v>
          </cell>
        </row>
        <row r="79">
          <cell r="A79">
            <v>0</v>
          </cell>
          <cell r="B79">
            <v>1075</v>
          </cell>
          <cell r="D79">
            <v>0</v>
          </cell>
          <cell r="F79">
            <v>0</v>
          </cell>
          <cell r="J79">
            <v>0</v>
          </cell>
          <cell r="L79">
            <v>0</v>
          </cell>
          <cell r="M79">
            <v>0</v>
          </cell>
          <cell r="N79">
            <v>0</v>
          </cell>
          <cell r="O79">
            <v>0</v>
          </cell>
          <cell r="S79">
            <v>0</v>
          </cell>
          <cell r="T79">
            <v>0</v>
          </cell>
        </row>
        <row r="80">
          <cell r="A80">
            <v>0</v>
          </cell>
          <cell r="B80">
            <v>1076</v>
          </cell>
          <cell r="D80">
            <v>0</v>
          </cell>
          <cell r="F80">
            <v>0</v>
          </cell>
          <cell r="J80">
            <v>0</v>
          </cell>
          <cell r="L80">
            <v>0</v>
          </cell>
          <cell r="M80">
            <v>0</v>
          </cell>
          <cell r="N80">
            <v>0</v>
          </cell>
          <cell r="O80">
            <v>0</v>
          </cell>
          <cell r="S80">
            <v>0</v>
          </cell>
          <cell r="T80">
            <v>0</v>
          </cell>
        </row>
        <row r="81">
          <cell r="A81">
            <v>0</v>
          </cell>
          <cell r="B81">
            <v>1077</v>
          </cell>
          <cell r="D81">
            <v>0</v>
          </cell>
          <cell r="F81">
            <v>0</v>
          </cell>
          <cell r="J81">
            <v>0</v>
          </cell>
          <cell r="L81">
            <v>0</v>
          </cell>
          <cell r="M81">
            <v>0</v>
          </cell>
          <cell r="N81">
            <v>0</v>
          </cell>
          <cell r="O81">
            <v>0</v>
          </cell>
          <cell r="S81">
            <v>0</v>
          </cell>
          <cell r="T81">
            <v>0</v>
          </cell>
        </row>
        <row r="82">
          <cell r="A82">
            <v>0</v>
          </cell>
          <cell r="B82">
            <v>1078</v>
          </cell>
          <cell r="D82">
            <v>0</v>
          </cell>
          <cell r="F82">
            <v>0</v>
          </cell>
          <cell r="J82">
            <v>0</v>
          </cell>
          <cell r="L82">
            <v>0</v>
          </cell>
          <cell r="M82">
            <v>0</v>
          </cell>
          <cell r="N82">
            <v>0</v>
          </cell>
          <cell r="O82">
            <v>0</v>
          </cell>
          <cell r="S82">
            <v>0</v>
          </cell>
          <cell r="T82">
            <v>0</v>
          </cell>
        </row>
        <row r="83">
          <cell r="A83">
            <v>0</v>
          </cell>
          <cell r="B83">
            <v>1079</v>
          </cell>
          <cell r="D83">
            <v>0</v>
          </cell>
          <cell r="F83">
            <v>0</v>
          </cell>
          <cell r="J83">
            <v>0</v>
          </cell>
          <cell r="L83">
            <v>0</v>
          </cell>
          <cell r="M83">
            <v>0</v>
          </cell>
          <cell r="N83">
            <v>0</v>
          </cell>
          <cell r="O83">
            <v>0</v>
          </cell>
          <cell r="S83">
            <v>0</v>
          </cell>
          <cell r="T83">
            <v>0</v>
          </cell>
        </row>
        <row r="84">
          <cell r="A84">
            <v>0</v>
          </cell>
          <cell r="B84">
            <v>1080</v>
          </cell>
          <cell r="D84">
            <v>0</v>
          </cell>
          <cell r="F84">
            <v>0</v>
          </cell>
          <cell r="J84">
            <v>0</v>
          </cell>
          <cell r="L84">
            <v>0</v>
          </cell>
          <cell r="M84">
            <v>0</v>
          </cell>
          <cell r="N84">
            <v>0</v>
          </cell>
          <cell r="O84">
            <v>0</v>
          </cell>
          <cell r="S84">
            <v>0</v>
          </cell>
          <cell r="T84">
            <v>0</v>
          </cell>
        </row>
        <row r="85">
          <cell r="A85">
            <v>0</v>
          </cell>
          <cell r="B85">
            <v>1081</v>
          </cell>
          <cell r="D85">
            <v>0</v>
          </cell>
          <cell r="F85">
            <v>0</v>
          </cell>
          <cell r="J85">
            <v>0</v>
          </cell>
          <cell r="L85">
            <v>0</v>
          </cell>
          <cell r="M85">
            <v>0</v>
          </cell>
          <cell r="N85">
            <v>0</v>
          </cell>
          <cell r="O85">
            <v>0</v>
          </cell>
          <cell r="S85">
            <v>0</v>
          </cell>
          <cell r="T85">
            <v>0</v>
          </cell>
        </row>
        <row r="86">
          <cell r="A86">
            <v>0</v>
          </cell>
          <cell r="B86">
            <v>1082</v>
          </cell>
          <cell r="D86">
            <v>0</v>
          </cell>
          <cell r="F86">
            <v>0</v>
          </cell>
          <cell r="J86">
            <v>0</v>
          </cell>
          <cell r="L86">
            <v>0</v>
          </cell>
          <cell r="M86">
            <v>0</v>
          </cell>
          <cell r="N86">
            <v>0</v>
          </cell>
          <cell r="O86">
            <v>0</v>
          </cell>
          <cell r="S86">
            <v>0</v>
          </cell>
          <cell r="T86">
            <v>0</v>
          </cell>
        </row>
        <row r="87">
          <cell r="A87">
            <v>0</v>
          </cell>
          <cell r="B87">
            <v>1083</v>
          </cell>
          <cell r="D87">
            <v>0</v>
          </cell>
          <cell r="F87">
            <v>0</v>
          </cell>
          <cell r="J87">
            <v>0</v>
          </cell>
          <cell r="L87">
            <v>0</v>
          </cell>
          <cell r="M87">
            <v>0</v>
          </cell>
          <cell r="N87">
            <v>0</v>
          </cell>
          <cell r="O87">
            <v>0</v>
          </cell>
          <cell r="S87">
            <v>0</v>
          </cell>
          <cell r="T87">
            <v>0</v>
          </cell>
        </row>
        <row r="88">
          <cell r="A88">
            <v>0</v>
          </cell>
          <cell r="B88">
            <v>1084</v>
          </cell>
          <cell r="D88">
            <v>0</v>
          </cell>
          <cell r="F88">
            <v>0</v>
          </cell>
          <cell r="J88">
            <v>0</v>
          </cell>
          <cell r="L88">
            <v>0</v>
          </cell>
          <cell r="M88">
            <v>0</v>
          </cell>
          <cell r="N88">
            <v>0</v>
          </cell>
          <cell r="O88">
            <v>0</v>
          </cell>
          <cell r="S88">
            <v>0</v>
          </cell>
          <cell r="T88">
            <v>0</v>
          </cell>
        </row>
        <row r="89">
          <cell r="A89">
            <v>0</v>
          </cell>
          <cell r="B89">
            <v>1085</v>
          </cell>
          <cell r="D89">
            <v>0</v>
          </cell>
          <cell r="F89">
            <v>0</v>
          </cell>
          <cell r="J89">
            <v>0</v>
          </cell>
          <cell r="L89">
            <v>0</v>
          </cell>
          <cell r="M89">
            <v>0</v>
          </cell>
          <cell r="N89">
            <v>0</v>
          </cell>
          <cell r="O89">
            <v>0</v>
          </cell>
          <cell r="S89">
            <v>0</v>
          </cell>
          <cell r="T89">
            <v>0</v>
          </cell>
        </row>
        <row r="90">
          <cell r="A90">
            <v>0</v>
          </cell>
          <cell r="B90">
            <v>1086</v>
          </cell>
          <cell r="D90">
            <v>0</v>
          </cell>
          <cell r="F90">
            <v>0</v>
          </cell>
          <cell r="J90">
            <v>0</v>
          </cell>
          <cell r="L90">
            <v>0</v>
          </cell>
          <cell r="M90">
            <v>0</v>
          </cell>
          <cell r="N90">
            <v>0</v>
          </cell>
          <cell r="O90">
            <v>0</v>
          </cell>
          <cell r="S90">
            <v>0</v>
          </cell>
          <cell r="T90">
            <v>0</v>
          </cell>
        </row>
        <row r="91">
          <cell r="A91">
            <v>0</v>
          </cell>
          <cell r="B91">
            <v>1087</v>
          </cell>
          <cell r="D91">
            <v>0</v>
          </cell>
          <cell r="F91">
            <v>0</v>
          </cell>
          <cell r="J91">
            <v>0</v>
          </cell>
          <cell r="L91">
            <v>0</v>
          </cell>
          <cell r="M91">
            <v>0</v>
          </cell>
          <cell r="N91">
            <v>0</v>
          </cell>
          <cell r="O91">
            <v>0</v>
          </cell>
          <cell r="S91">
            <v>0</v>
          </cell>
          <cell r="T91">
            <v>0</v>
          </cell>
        </row>
        <row r="92">
          <cell r="A92">
            <v>0</v>
          </cell>
          <cell r="B92">
            <v>1088</v>
          </cell>
          <cell r="D92">
            <v>0</v>
          </cell>
          <cell r="F92">
            <v>0</v>
          </cell>
          <cell r="J92">
            <v>0</v>
          </cell>
          <cell r="L92">
            <v>0</v>
          </cell>
          <cell r="M92">
            <v>0</v>
          </cell>
          <cell r="N92">
            <v>0</v>
          </cell>
          <cell r="O92">
            <v>0</v>
          </cell>
          <cell r="S92">
            <v>0</v>
          </cell>
          <cell r="T92">
            <v>0</v>
          </cell>
        </row>
        <row r="93">
          <cell r="A93">
            <v>0</v>
          </cell>
          <cell r="B93">
            <v>1089</v>
          </cell>
          <cell r="D93">
            <v>0</v>
          </cell>
          <cell r="F93">
            <v>0</v>
          </cell>
          <cell r="J93">
            <v>0</v>
          </cell>
          <cell r="L93">
            <v>0</v>
          </cell>
          <cell r="M93">
            <v>0</v>
          </cell>
          <cell r="N93">
            <v>0</v>
          </cell>
          <cell r="O93">
            <v>0</v>
          </cell>
          <cell r="S93">
            <v>0</v>
          </cell>
          <cell r="T93">
            <v>0</v>
          </cell>
        </row>
        <row r="94">
          <cell r="A94">
            <v>0</v>
          </cell>
          <cell r="B94">
            <v>1090</v>
          </cell>
          <cell r="D94">
            <v>0</v>
          </cell>
          <cell r="F94">
            <v>0</v>
          </cell>
          <cell r="J94">
            <v>0</v>
          </cell>
          <cell r="L94">
            <v>0</v>
          </cell>
          <cell r="M94">
            <v>0</v>
          </cell>
          <cell r="N94">
            <v>0</v>
          </cell>
          <cell r="O94">
            <v>0</v>
          </cell>
          <cell r="S94">
            <v>0</v>
          </cell>
          <cell r="T94">
            <v>0</v>
          </cell>
        </row>
        <row r="95">
          <cell r="A95">
            <v>0</v>
          </cell>
          <cell r="B95">
            <v>1091</v>
          </cell>
          <cell r="D95">
            <v>0</v>
          </cell>
          <cell r="F95">
            <v>0</v>
          </cell>
          <cell r="J95">
            <v>0</v>
          </cell>
          <cell r="L95">
            <v>0</v>
          </cell>
          <cell r="M95">
            <v>0</v>
          </cell>
          <cell r="N95">
            <v>0</v>
          </cell>
          <cell r="O95">
            <v>0</v>
          </cell>
          <cell r="S95">
            <v>0</v>
          </cell>
          <cell r="T95">
            <v>0</v>
          </cell>
        </row>
        <row r="96">
          <cell r="A96">
            <v>0</v>
          </cell>
          <cell r="B96">
            <v>1092</v>
          </cell>
          <cell r="D96">
            <v>0</v>
          </cell>
          <cell r="F96">
            <v>0</v>
          </cell>
          <cell r="J96">
            <v>0</v>
          </cell>
          <cell r="L96">
            <v>0</v>
          </cell>
          <cell r="M96">
            <v>0</v>
          </cell>
          <cell r="N96">
            <v>0</v>
          </cell>
          <cell r="O96">
            <v>0</v>
          </cell>
          <cell r="S96">
            <v>0</v>
          </cell>
          <cell r="T96">
            <v>0</v>
          </cell>
        </row>
        <row r="97">
          <cell r="A97">
            <v>0</v>
          </cell>
          <cell r="B97">
            <v>1093</v>
          </cell>
          <cell r="D97">
            <v>0</v>
          </cell>
          <cell r="F97">
            <v>0</v>
          </cell>
          <cell r="J97">
            <v>0</v>
          </cell>
          <cell r="L97">
            <v>0</v>
          </cell>
          <cell r="M97">
            <v>0</v>
          </cell>
          <cell r="N97">
            <v>0</v>
          </cell>
          <cell r="O97">
            <v>0</v>
          </cell>
          <cell r="S97">
            <v>0</v>
          </cell>
          <cell r="T97">
            <v>0</v>
          </cell>
        </row>
        <row r="98">
          <cell r="A98">
            <v>0</v>
          </cell>
          <cell r="B98">
            <v>1094</v>
          </cell>
          <cell r="D98">
            <v>0</v>
          </cell>
          <cell r="F98">
            <v>0</v>
          </cell>
          <cell r="J98">
            <v>0</v>
          </cell>
          <cell r="L98">
            <v>0</v>
          </cell>
          <cell r="M98">
            <v>0</v>
          </cell>
          <cell r="N98">
            <v>0</v>
          </cell>
          <cell r="O98">
            <v>0</v>
          </cell>
          <cell r="S98">
            <v>0</v>
          </cell>
          <cell r="T98">
            <v>0</v>
          </cell>
        </row>
        <row r="99">
          <cell r="A99">
            <v>0</v>
          </cell>
          <cell r="B99">
            <v>1095</v>
          </cell>
          <cell r="D99">
            <v>0</v>
          </cell>
          <cell r="F99">
            <v>0</v>
          </cell>
          <cell r="J99">
            <v>0</v>
          </cell>
          <cell r="L99">
            <v>0</v>
          </cell>
          <cell r="M99">
            <v>0</v>
          </cell>
          <cell r="N99">
            <v>0</v>
          </cell>
          <cell r="O99">
            <v>0</v>
          </cell>
          <cell r="S99">
            <v>0</v>
          </cell>
          <cell r="T99">
            <v>0</v>
          </cell>
        </row>
        <row r="100">
          <cell r="A100">
            <v>0</v>
          </cell>
          <cell r="B100">
            <v>1096</v>
          </cell>
          <cell r="D100">
            <v>0</v>
          </cell>
          <cell r="F100">
            <v>0</v>
          </cell>
          <cell r="J100">
            <v>0</v>
          </cell>
          <cell r="L100">
            <v>0</v>
          </cell>
          <cell r="M100">
            <v>0</v>
          </cell>
          <cell r="N100">
            <v>0</v>
          </cell>
          <cell r="O100">
            <v>0</v>
          </cell>
          <cell r="S100">
            <v>0</v>
          </cell>
          <cell r="T100">
            <v>0</v>
          </cell>
        </row>
        <row r="101">
          <cell r="A101">
            <v>0</v>
          </cell>
          <cell r="B101">
            <v>1097</v>
          </cell>
          <cell r="D101">
            <v>0</v>
          </cell>
          <cell r="F101">
            <v>0</v>
          </cell>
          <cell r="J101">
            <v>0</v>
          </cell>
          <cell r="L101">
            <v>0</v>
          </cell>
          <cell r="M101">
            <v>0</v>
          </cell>
          <cell r="N101">
            <v>0</v>
          </cell>
          <cell r="O101">
            <v>0</v>
          </cell>
          <cell r="S101">
            <v>0</v>
          </cell>
          <cell r="T101">
            <v>0</v>
          </cell>
        </row>
        <row r="102">
          <cell r="A102">
            <v>0</v>
          </cell>
          <cell r="B102">
            <v>1098</v>
          </cell>
          <cell r="D102">
            <v>0</v>
          </cell>
          <cell r="F102">
            <v>0</v>
          </cell>
          <cell r="J102">
            <v>0</v>
          </cell>
          <cell r="L102">
            <v>0</v>
          </cell>
          <cell r="M102">
            <v>0</v>
          </cell>
          <cell r="N102">
            <v>0</v>
          </cell>
          <cell r="O102">
            <v>0</v>
          </cell>
          <cell r="S102">
            <v>0</v>
          </cell>
          <cell r="T102">
            <v>0</v>
          </cell>
        </row>
        <row r="103">
          <cell r="A103">
            <v>0</v>
          </cell>
          <cell r="B103">
            <v>1099</v>
          </cell>
          <cell r="D103">
            <v>0</v>
          </cell>
          <cell r="F103">
            <v>0</v>
          </cell>
          <cell r="J103">
            <v>0</v>
          </cell>
          <cell r="L103">
            <v>0</v>
          </cell>
          <cell r="M103">
            <v>0</v>
          </cell>
          <cell r="N103">
            <v>0</v>
          </cell>
          <cell r="O103">
            <v>0</v>
          </cell>
          <cell r="S103">
            <v>0</v>
          </cell>
          <cell r="T103">
            <v>0</v>
          </cell>
        </row>
        <row r="104">
          <cell r="A104">
            <v>0</v>
          </cell>
          <cell r="B104">
            <v>1100</v>
          </cell>
          <cell r="D104">
            <v>0</v>
          </cell>
          <cell r="F104">
            <v>0</v>
          </cell>
          <cell r="J104">
            <v>0</v>
          </cell>
          <cell r="L104">
            <v>0</v>
          </cell>
          <cell r="M104">
            <v>0</v>
          </cell>
          <cell r="N104">
            <v>0</v>
          </cell>
          <cell r="O104">
            <v>0</v>
          </cell>
          <cell r="S104">
            <v>0</v>
          </cell>
          <cell r="T104">
            <v>0</v>
          </cell>
        </row>
        <row r="105">
          <cell r="A105">
            <v>0</v>
          </cell>
          <cell r="B105">
            <v>1101</v>
          </cell>
          <cell r="D105">
            <v>0</v>
          </cell>
          <cell r="F105">
            <v>0</v>
          </cell>
          <cell r="J105">
            <v>0</v>
          </cell>
          <cell r="L105">
            <v>0</v>
          </cell>
          <cell r="M105">
            <v>0</v>
          </cell>
          <cell r="N105">
            <v>0</v>
          </cell>
          <cell r="O105">
            <v>0</v>
          </cell>
          <cell r="S105">
            <v>0</v>
          </cell>
          <cell r="T105">
            <v>0</v>
          </cell>
        </row>
        <row r="106">
          <cell r="A106">
            <v>0</v>
          </cell>
          <cell r="B106">
            <v>1102</v>
          </cell>
          <cell r="D106">
            <v>0</v>
          </cell>
          <cell r="F106">
            <v>0</v>
          </cell>
          <cell r="J106">
            <v>0</v>
          </cell>
          <cell r="L106">
            <v>0</v>
          </cell>
          <cell r="M106">
            <v>0</v>
          </cell>
          <cell r="N106">
            <v>0</v>
          </cell>
          <cell r="O106">
            <v>0</v>
          </cell>
          <cell r="S106">
            <v>0</v>
          </cell>
          <cell r="T106">
            <v>0</v>
          </cell>
        </row>
        <row r="107">
          <cell r="A107">
            <v>0</v>
          </cell>
          <cell r="B107">
            <v>1103</v>
          </cell>
          <cell r="D107">
            <v>0</v>
          </cell>
          <cell r="F107">
            <v>0</v>
          </cell>
          <cell r="J107">
            <v>0</v>
          </cell>
          <cell r="L107">
            <v>0</v>
          </cell>
          <cell r="M107">
            <v>0</v>
          </cell>
          <cell r="N107">
            <v>0</v>
          </cell>
          <cell r="O107">
            <v>0</v>
          </cell>
          <cell r="S107">
            <v>0</v>
          </cell>
          <cell r="T107">
            <v>0</v>
          </cell>
        </row>
        <row r="108">
          <cell r="A108">
            <v>0</v>
          </cell>
          <cell r="B108">
            <v>1104</v>
          </cell>
          <cell r="D108">
            <v>0</v>
          </cell>
          <cell r="F108">
            <v>0</v>
          </cell>
          <cell r="J108">
            <v>0</v>
          </cell>
          <cell r="L108">
            <v>0</v>
          </cell>
          <cell r="M108">
            <v>0</v>
          </cell>
          <cell r="N108">
            <v>0</v>
          </cell>
          <cell r="O108">
            <v>0</v>
          </cell>
          <cell r="S108">
            <v>0</v>
          </cell>
          <cell r="T108">
            <v>0</v>
          </cell>
        </row>
        <row r="109">
          <cell r="A109">
            <v>0</v>
          </cell>
          <cell r="B109">
            <v>1105</v>
          </cell>
          <cell r="D109">
            <v>0</v>
          </cell>
          <cell r="F109">
            <v>0</v>
          </cell>
          <cell r="J109">
            <v>0</v>
          </cell>
          <cell r="L109">
            <v>0</v>
          </cell>
          <cell r="M109">
            <v>0</v>
          </cell>
          <cell r="N109">
            <v>0</v>
          </cell>
          <cell r="O109">
            <v>0</v>
          </cell>
          <cell r="S109">
            <v>0</v>
          </cell>
          <cell r="T109">
            <v>0</v>
          </cell>
        </row>
        <row r="110">
          <cell r="A110">
            <v>0</v>
          </cell>
          <cell r="B110">
            <v>1106</v>
          </cell>
          <cell r="D110">
            <v>0</v>
          </cell>
          <cell r="F110">
            <v>0</v>
          </cell>
          <cell r="J110">
            <v>0</v>
          </cell>
          <cell r="L110">
            <v>0</v>
          </cell>
          <cell r="M110">
            <v>0</v>
          </cell>
          <cell r="N110">
            <v>0</v>
          </cell>
          <cell r="O110">
            <v>0</v>
          </cell>
          <cell r="S110">
            <v>0</v>
          </cell>
          <cell r="T110">
            <v>0</v>
          </cell>
        </row>
        <row r="111">
          <cell r="A111">
            <v>0</v>
          </cell>
          <cell r="B111">
            <v>1107</v>
          </cell>
          <cell r="D111">
            <v>0</v>
          </cell>
          <cell r="F111">
            <v>0</v>
          </cell>
          <cell r="J111">
            <v>0</v>
          </cell>
          <cell r="L111">
            <v>0</v>
          </cell>
          <cell r="M111">
            <v>0</v>
          </cell>
          <cell r="N111">
            <v>0</v>
          </cell>
          <cell r="O111">
            <v>0</v>
          </cell>
          <cell r="S111">
            <v>0</v>
          </cell>
          <cell r="T111">
            <v>0</v>
          </cell>
        </row>
        <row r="112">
          <cell r="A112">
            <v>0</v>
          </cell>
          <cell r="B112">
            <v>1108</v>
          </cell>
          <cell r="D112">
            <v>0</v>
          </cell>
          <cell r="F112">
            <v>0</v>
          </cell>
          <cell r="J112">
            <v>0</v>
          </cell>
          <cell r="L112">
            <v>0</v>
          </cell>
          <cell r="M112">
            <v>0</v>
          </cell>
          <cell r="N112">
            <v>0</v>
          </cell>
          <cell r="O112">
            <v>0</v>
          </cell>
          <cell r="S112">
            <v>0</v>
          </cell>
          <cell r="T112">
            <v>0</v>
          </cell>
        </row>
        <row r="113">
          <cell r="A113">
            <v>0</v>
          </cell>
          <cell r="B113">
            <v>1109</v>
          </cell>
          <cell r="D113">
            <v>0</v>
          </cell>
          <cell r="F113">
            <v>0</v>
          </cell>
          <cell r="J113">
            <v>0</v>
          </cell>
          <cell r="L113">
            <v>0</v>
          </cell>
          <cell r="M113">
            <v>0</v>
          </cell>
          <cell r="N113">
            <v>0</v>
          </cell>
          <cell r="O113">
            <v>0</v>
          </cell>
          <cell r="S113">
            <v>0</v>
          </cell>
          <cell r="T113">
            <v>0</v>
          </cell>
        </row>
        <row r="114">
          <cell r="A114">
            <v>0</v>
          </cell>
          <cell r="B114">
            <v>1110</v>
          </cell>
          <cell r="D114">
            <v>0</v>
          </cell>
          <cell r="F114">
            <v>0</v>
          </cell>
          <cell r="J114">
            <v>0</v>
          </cell>
          <cell r="L114">
            <v>0</v>
          </cell>
          <cell r="M114">
            <v>0</v>
          </cell>
          <cell r="N114">
            <v>0</v>
          </cell>
          <cell r="O114">
            <v>0</v>
          </cell>
          <cell r="S114">
            <v>0</v>
          </cell>
          <cell r="T114">
            <v>0</v>
          </cell>
        </row>
        <row r="115">
          <cell r="A115">
            <v>0</v>
          </cell>
          <cell r="B115">
            <v>1111</v>
          </cell>
          <cell r="D115">
            <v>0</v>
          </cell>
          <cell r="F115">
            <v>0</v>
          </cell>
          <cell r="J115">
            <v>0</v>
          </cell>
          <cell r="L115">
            <v>0</v>
          </cell>
          <cell r="M115">
            <v>0</v>
          </cell>
          <cell r="N115">
            <v>0</v>
          </cell>
          <cell r="O115">
            <v>0</v>
          </cell>
          <cell r="S115">
            <v>0</v>
          </cell>
          <cell r="T115">
            <v>0</v>
          </cell>
        </row>
        <row r="116">
          <cell r="A116">
            <v>0</v>
          </cell>
          <cell r="B116">
            <v>1112</v>
          </cell>
          <cell r="D116">
            <v>0</v>
          </cell>
          <cell r="F116">
            <v>0</v>
          </cell>
          <cell r="J116">
            <v>0</v>
          </cell>
          <cell r="L116">
            <v>0</v>
          </cell>
          <cell r="M116">
            <v>0</v>
          </cell>
          <cell r="N116">
            <v>0</v>
          </cell>
          <cell r="O116">
            <v>0</v>
          </cell>
          <cell r="S116">
            <v>0</v>
          </cell>
          <cell r="T116">
            <v>0</v>
          </cell>
        </row>
        <row r="117">
          <cell r="A117">
            <v>0</v>
          </cell>
          <cell r="B117">
            <v>1113</v>
          </cell>
          <cell r="D117">
            <v>0</v>
          </cell>
          <cell r="F117">
            <v>0</v>
          </cell>
          <cell r="J117">
            <v>0</v>
          </cell>
          <cell r="L117">
            <v>0</v>
          </cell>
          <cell r="M117">
            <v>0</v>
          </cell>
          <cell r="N117">
            <v>0</v>
          </cell>
          <cell r="O117">
            <v>0</v>
          </cell>
          <cell r="S117">
            <v>0</v>
          </cell>
          <cell r="T117">
            <v>0</v>
          </cell>
        </row>
        <row r="118">
          <cell r="A118">
            <v>0</v>
          </cell>
          <cell r="B118">
            <v>1114</v>
          </cell>
          <cell r="D118">
            <v>0</v>
          </cell>
          <cell r="F118">
            <v>0</v>
          </cell>
          <cell r="J118">
            <v>0</v>
          </cell>
          <cell r="L118">
            <v>0</v>
          </cell>
          <cell r="M118">
            <v>0</v>
          </cell>
          <cell r="N118">
            <v>0</v>
          </cell>
          <cell r="O118">
            <v>0</v>
          </cell>
          <cell r="S118">
            <v>0</v>
          </cell>
          <cell r="T118">
            <v>0</v>
          </cell>
        </row>
        <row r="119">
          <cell r="A119">
            <v>0</v>
          </cell>
          <cell r="B119">
            <v>1115</v>
          </cell>
          <cell r="D119">
            <v>0</v>
          </cell>
          <cell r="F119">
            <v>0</v>
          </cell>
          <cell r="J119">
            <v>0</v>
          </cell>
          <cell r="L119">
            <v>0</v>
          </cell>
          <cell r="M119">
            <v>0</v>
          </cell>
          <cell r="N119">
            <v>0</v>
          </cell>
          <cell r="O119">
            <v>0</v>
          </cell>
          <cell r="S119">
            <v>0</v>
          </cell>
          <cell r="T119">
            <v>0</v>
          </cell>
        </row>
        <row r="120">
          <cell r="A120">
            <v>0</v>
          </cell>
          <cell r="B120">
            <v>1116</v>
          </cell>
          <cell r="D120">
            <v>0</v>
          </cell>
          <cell r="F120">
            <v>0</v>
          </cell>
          <cell r="J120">
            <v>0</v>
          </cell>
          <cell r="L120">
            <v>0</v>
          </cell>
          <cell r="M120">
            <v>0</v>
          </cell>
          <cell r="N120">
            <v>0</v>
          </cell>
          <cell r="O120">
            <v>0</v>
          </cell>
          <cell r="S120">
            <v>0</v>
          </cell>
          <cell r="T120">
            <v>0</v>
          </cell>
        </row>
        <row r="121">
          <cell r="A121">
            <v>0</v>
          </cell>
          <cell r="B121">
            <v>1117</v>
          </cell>
          <cell r="D121">
            <v>0</v>
          </cell>
          <cell r="F121">
            <v>0</v>
          </cell>
          <cell r="J121">
            <v>0</v>
          </cell>
          <cell r="L121">
            <v>0</v>
          </cell>
          <cell r="M121">
            <v>0</v>
          </cell>
          <cell r="N121">
            <v>0</v>
          </cell>
          <cell r="O121">
            <v>0</v>
          </cell>
          <cell r="S121">
            <v>0</v>
          </cell>
          <cell r="T121">
            <v>0</v>
          </cell>
        </row>
        <row r="122">
          <cell r="A122">
            <v>0</v>
          </cell>
          <cell r="B122">
            <v>1118</v>
          </cell>
          <cell r="D122">
            <v>0</v>
          </cell>
          <cell r="F122">
            <v>0</v>
          </cell>
          <cell r="J122">
            <v>0</v>
          </cell>
          <cell r="L122">
            <v>0</v>
          </cell>
          <cell r="M122">
            <v>0</v>
          </cell>
          <cell r="N122">
            <v>0</v>
          </cell>
          <cell r="O122">
            <v>0</v>
          </cell>
          <cell r="S122">
            <v>0</v>
          </cell>
          <cell r="T122">
            <v>0</v>
          </cell>
        </row>
        <row r="123">
          <cell r="A123">
            <v>0</v>
          </cell>
          <cell r="B123">
            <v>1119</v>
          </cell>
          <cell r="D123">
            <v>0</v>
          </cell>
          <cell r="F123">
            <v>0</v>
          </cell>
          <cell r="J123">
            <v>0</v>
          </cell>
          <cell r="L123">
            <v>0</v>
          </cell>
          <cell r="M123">
            <v>0</v>
          </cell>
          <cell r="N123">
            <v>0</v>
          </cell>
          <cell r="O123">
            <v>0</v>
          </cell>
          <cell r="S123">
            <v>0</v>
          </cell>
          <cell r="T123">
            <v>0</v>
          </cell>
        </row>
        <row r="124">
          <cell r="A124">
            <v>0</v>
          </cell>
          <cell r="B124">
            <v>1120</v>
          </cell>
          <cell r="D124">
            <v>0</v>
          </cell>
          <cell r="F124">
            <v>0</v>
          </cell>
          <cell r="J124">
            <v>0</v>
          </cell>
          <cell r="L124">
            <v>0</v>
          </cell>
          <cell r="M124">
            <v>0</v>
          </cell>
          <cell r="N124">
            <v>0</v>
          </cell>
          <cell r="O124">
            <v>0</v>
          </cell>
          <cell r="S124">
            <v>0</v>
          </cell>
          <cell r="T124">
            <v>0</v>
          </cell>
        </row>
        <row r="125">
          <cell r="A125">
            <v>0</v>
          </cell>
          <cell r="B125">
            <v>1121</v>
          </cell>
          <cell r="D125">
            <v>0</v>
          </cell>
          <cell r="F125">
            <v>0</v>
          </cell>
          <cell r="J125">
            <v>0</v>
          </cell>
          <cell r="L125">
            <v>0</v>
          </cell>
          <cell r="M125">
            <v>0</v>
          </cell>
          <cell r="N125">
            <v>0</v>
          </cell>
          <cell r="O125">
            <v>0</v>
          </cell>
          <cell r="S125">
            <v>0</v>
          </cell>
          <cell r="T125">
            <v>0</v>
          </cell>
        </row>
        <row r="126">
          <cell r="A126">
            <v>0</v>
          </cell>
          <cell r="B126">
            <v>1122</v>
          </cell>
          <cell r="D126">
            <v>0</v>
          </cell>
          <cell r="F126">
            <v>0</v>
          </cell>
          <cell r="J126">
            <v>0</v>
          </cell>
          <cell r="L126">
            <v>0</v>
          </cell>
          <cell r="M126">
            <v>0</v>
          </cell>
          <cell r="N126">
            <v>0</v>
          </cell>
          <cell r="O126">
            <v>0</v>
          </cell>
          <cell r="S126">
            <v>0</v>
          </cell>
          <cell r="T126">
            <v>0</v>
          </cell>
        </row>
        <row r="127">
          <cell r="A127">
            <v>0</v>
          </cell>
          <cell r="B127">
            <v>1123</v>
          </cell>
          <cell r="D127">
            <v>0</v>
          </cell>
          <cell r="F127">
            <v>0</v>
          </cell>
          <cell r="J127">
            <v>0</v>
          </cell>
          <cell r="L127">
            <v>0</v>
          </cell>
          <cell r="M127">
            <v>0</v>
          </cell>
          <cell r="N127">
            <v>0</v>
          </cell>
          <cell r="O127">
            <v>0</v>
          </cell>
          <cell r="S127">
            <v>0</v>
          </cell>
          <cell r="T127">
            <v>0</v>
          </cell>
        </row>
        <row r="128">
          <cell r="A128">
            <v>0</v>
          </cell>
          <cell r="B128">
            <v>1124</v>
          </cell>
          <cell r="D128">
            <v>0</v>
          </cell>
          <cell r="F128">
            <v>0</v>
          </cell>
          <cell r="J128">
            <v>0</v>
          </cell>
          <cell r="L128">
            <v>0</v>
          </cell>
          <cell r="M128">
            <v>0</v>
          </cell>
          <cell r="N128">
            <v>0</v>
          </cell>
          <cell r="O128">
            <v>0</v>
          </cell>
          <cell r="S128">
            <v>0</v>
          </cell>
          <cell r="T128">
            <v>0</v>
          </cell>
        </row>
        <row r="129">
          <cell r="A129">
            <v>0</v>
          </cell>
          <cell r="B129">
            <v>1125</v>
          </cell>
          <cell r="D129">
            <v>0</v>
          </cell>
          <cell r="F129">
            <v>0</v>
          </cell>
          <cell r="J129">
            <v>0</v>
          </cell>
          <cell r="L129">
            <v>0</v>
          </cell>
          <cell r="M129">
            <v>0</v>
          </cell>
          <cell r="N129">
            <v>0</v>
          </cell>
          <cell r="O129">
            <v>0</v>
          </cell>
          <cell r="S129">
            <v>0</v>
          </cell>
          <cell r="T129">
            <v>0</v>
          </cell>
        </row>
        <row r="130">
          <cell r="A130">
            <v>0</v>
          </cell>
          <cell r="B130">
            <v>1126</v>
          </cell>
          <cell r="D130">
            <v>0</v>
          </cell>
          <cell r="F130">
            <v>0</v>
          </cell>
          <cell r="J130">
            <v>0</v>
          </cell>
          <cell r="L130">
            <v>0</v>
          </cell>
          <cell r="M130">
            <v>0</v>
          </cell>
          <cell r="N130">
            <v>0</v>
          </cell>
          <cell r="O130">
            <v>0</v>
          </cell>
          <cell r="S130">
            <v>0</v>
          </cell>
          <cell r="T130">
            <v>0</v>
          </cell>
        </row>
        <row r="131">
          <cell r="A131">
            <v>0</v>
          </cell>
          <cell r="B131">
            <v>1127</v>
          </cell>
          <cell r="D131">
            <v>0</v>
          </cell>
          <cell r="F131">
            <v>0</v>
          </cell>
          <cell r="J131">
            <v>0</v>
          </cell>
          <cell r="L131">
            <v>0</v>
          </cell>
          <cell r="M131">
            <v>0</v>
          </cell>
          <cell r="N131">
            <v>0</v>
          </cell>
          <cell r="O131">
            <v>0</v>
          </cell>
          <cell r="S131">
            <v>0</v>
          </cell>
          <cell r="T131">
            <v>0</v>
          </cell>
        </row>
        <row r="132">
          <cell r="A132">
            <v>0</v>
          </cell>
          <cell r="B132">
            <v>1128</v>
          </cell>
          <cell r="D132">
            <v>0</v>
          </cell>
          <cell r="F132">
            <v>0</v>
          </cell>
          <cell r="J132">
            <v>0</v>
          </cell>
          <cell r="L132">
            <v>0</v>
          </cell>
          <cell r="M132">
            <v>0</v>
          </cell>
          <cell r="N132">
            <v>0</v>
          </cell>
          <cell r="O132">
            <v>0</v>
          </cell>
          <cell r="S132">
            <v>0</v>
          </cell>
          <cell r="T132">
            <v>0</v>
          </cell>
        </row>
        <row r="133">
          <cell r="A133">
            <v>0</v>
          </cell>
          <cell r="B133">
            <v>1129</v>
          </cell>
          <cell r="D133">
            <v>0</v>
          </cell>
          <cell r="F133">
            <v>0</v>
          </cell>
          <cell r="J133">
            <v>0</v>
          </cell>
          <cell r="L133">
            <v>0</v>
          </cell>
          <cell r="M133">
            <v>0</v>
          </cell>
          <cell r="N133">
            <v>0</v>
          </cell>
          <cell r="O133">
            <v>0</v>
          </cell>
          <cell r="S133">
            <v>0</v>
          </cell>
          <cell r="T133">
            <v>0</v>
          </cell>
        </row>
        <row r="134">
          <cell r="A134">
            <v>0</v>
          </cell>
          <cell r="B134">
            <v>1130</v>
          </cell>
          <cell r="D134">
            <v>0</v>
          </cell>
          <cell r="F134">
            <v>0</v>
          </cell>
          <cell r="J134">
            <v>0</v>
          </cell>
          <cell r="L134">
            <v>0</v>
          </cell>
          <cell r="M134">
            <v>0</v>
          </cell>
          <cell r="N134">
            <v>0</v>
          </cell>
          <cell r="O134">
            <v>0</v>
          </cell>
          <cell r="S134">
            <v>0</v>
          </cell>
          <cell r="T134">
            <v>0</v>
          </cell>
        </row>
        <row r="135">
          <cell r="A135">
            <v>0</v>
          </cell>
          <cell r="B135">
            <v>1131</v>
          </cell>
          <cell r="D135">
            <v>0</v>
          </cell>
          <cell r="F135">
            <v>0</v>
          </cell>
          <cell r="J135">
            <v>0</v>
          </cell>
          <cell r="L135">
            <v>0</v>
          </cell>
          <cell r="M135">
            <v>0</v>
          </cell>
          <cell r="N135">
            <v>0</v>
          </cell>
          <cell r="O135">
            <v>0</v>
          </cell>
          <cell r="S135">
            <v>0</v>
          </cell>
          <cell r="T135">
            <v>0</v>
          </cell>
        </row>
        <row r="136">
          <cell r="A136">
            <v>0</v>
          </cell>
          <cell r="B136">
            <v>1132</v>
          </cell>
          <cell r="D136">
            <v>0</v>
          </cell>
          <cell r="F136">
            <v>0</v>
          </cell>
          <cell r="J136">
            <v>0</v>
          </cell>
          <cell r="L136">
            <v>0</v>
          </cell>
          <cell r="M136">
            <v>0</v>
          </cell>
          <cell r="N136">
            <v>0</v>
          </cell>
          <cell r="O136">
            <v>0</v>
          </cell>
          <cell r="S136">
            <v>0</v>
          </cell>
          <cell r="T136">
            <v>0</v>
          </cell>
        </row>
        <row r="137">
          <cell r="A137">
            <v>0</v>
          </cell>
          <cell r="B137">
            <v>1133</v>
          </cell>
          <cell r="D137">
            <v>0</v>
          </cell>
          <cell r="F137">
            <v>0</v>
          </cell>
          <cell r="J137">
            <v>0</v>
          </cell>
          <cell r="L137">
            <v>0</v>
          </cell>
          <cell r="M137">
            <v>0</v>
          </cell>
          <cell r="N137">
            <v>0</v>
          </cell>
          <cell r="O137">
            <v>0</v>
          </cell>
          <cell r="S137">
            <v>0</v>
          </cell>
          <cell r="T137">
            <v>0</v>
          </cell>
        </row>
        <row r="138">
          <cell r="A138">
            <v>0</v>
          </cell>
          <cell r="B138">
            <v>1134</v>
          </cell>
          <cell r="D138">
            <v>0</v>
          </cell>
          <cell r="F138">
            <v>0</v>
          </cell>
          <cell r="J138">
            <v>0</v>
          </cell>
          <cell r="L138">
            <v>0</v>
          </cell>
          <cell r="M138">
            <v>0</v>
          </cell>
          <cell r="N138">
            <v>0</v>
          </cell>
          <cell r="O138">
            <v>0</v>
          </cell>
          <cell r="S138">
            <v>0</v>
          </cell>
          <cell r="T138">
            <v>0</v>
          </cell>
        </row>
        <row r="139">
          <cell r="A139">
            <v>0</v>
          </cell>
          <cell r="B139">
            <v>1135</v>
          </cell>
          <cell r="D139">
            <v>0</v>
          </cell>
          <cell r="F139">
            <v>0</v>
          </cell>
          <cell r="J139">
            <v>0</v>
          </cell>
          <cell r="L139">
            <v>0</v>
          </cell>
          <cell r="M139">
            <v>0</v>
          </cell>
          <cell r="N139">
            <v>0</v>
          </cell>
          <cell r="O139">
            <v>0</v>
          </cell>
          <cell r="S139">
            <v>0</v>
          </cell>
          <cell r="T139">
            <v>0</v>
          </cell>
        </row>
        <row r="140">
          <cell r="A140">
            <v>0</v>
          </cell>
          <cell r="B140">
            <v>1136</v>
          </cell>
          <cell r="D140">
            <v>0</v>
          </cell>
          <cell r="F140">
            <v>0</v>
          </cell>
          <cell r="J140">
            <v>0</v>
          </cell>
          <cell r="L140">
            <v>0</v>
          </cell>
          <cell r="M140">
            <v>0</v>
          </cell>
          <cell r="N140">
            <v>0</v>
          </cell>
          <cell r="O140">
            <v>0</v>
          </cell>
          <cell r="S140">
            <v>0</v>
          </cell>
          <cell r="T140">
            <v>0</v>
          </cell>
        </row>
        <row r="141">
          <cell r="A141">
            <v>0</v>
          </cell>
          <cell r="B141">
            <v>1137</v>
          </cell>
          <cell r="D141">
            <v>0</v>
          </cell>
          <cell r="F141">
            <v>0</v>
          </cell>
          <cell r="J141">
            <v>0</v>
          </cell>
          <cell r="L141">
            <v>0</v>
          </cell>
          <cell r="M141">
            <v>0</v>
          </cell>
          <cell r="N141">
            <v>0</v>
          </cell>
          <cell r="O141">
            <v>0</v>
          </cell>
          <cell r="S141">
            <v>0</v>
          </cell>
          <cell r="T141">
            <v>0</v>
          </cell>
        </row>
        <row r="142">
          <cell r="A142">
            <v>0</v>
          </cell>
          <cell r="B142">
            <v>1138</v>
          </cell>
          <cell r="D142">
            <v>0</v>
          </cell>
          <cell r="F142">
            <v>0</v>
          </cell>
          <cell r="J142">
            <v>0</v>
          </cell>
          <cell r="L142">
            <v>0</v>
          </cell>
          <cell r="M142">
            <v>0</v>
          </cell>
          <cell r="N142">
            <v>0</v>
          </cell>
          <cell r="O142">
            <v>0</v>
          </cell>
          <cell r="S142">
            <v>0</v>
          </cell>
          <cell r="T142">
            <v>0</v>
          </cell>
        </row>
        <row r="143">
          <cell r="A143">
            <v>0</v>
          </cell>
          <cell r="B143">
            <v>1139</v>
          </cell>
          <cell r="D143">
            <v>0</v>
          </cell>
          <cell r="F143">
            <v>0</v>
          </cell>
          <cell r="J143">
            <v>0</v>
          </cell>
          <cell r="L143">
            <v>0</v>
          </cell>
          <cell r="M143">
            <v>0</v>
          </cell>
          <cell r="N143">
            <v>0</v>
          </cell>
          <cell r="O143">
            <v>0</v>
          </cell>
          <cell r="S143">
            <v>0</v>
          </cell>
          <cell r="T143">
            <v>0</v>
          </cell>
        </row>
        <row r="144">
          <cell r="A144">
            <v>0</v>
          </cell>
          <cell r="B144">
            <v>1140</v>
          </cell>
          <cell r="D144">
            <v>0</v>
          </cell>
          <cell r="F144">
            <v>0</v>
          </cell>
          <cell r="J144">
            <v>0</v>
          </cell>
          <cell r="L144">
            <v>0</v>
          </cell>
          <cell r="M144">
            <v>0</v>
          </cell>
          <cell r="N144">
            <v>0</v>
          </cell>
          <cell r="O144">
            <v>0</v>
          </cell>
          <cell r="S144">
            <v>0</v>
          </cell>
          <cell r="T144">
            <v>0</v>
          </cell>
        </row>
        <row r="145">
          <cell r="A145">
            <v>0</v>
          </cell>
          <cell r="B145">
            <v>1141</v>
          </cell>
          <cell r="D145">
            <v>0</v>
          </cell>
          <cell r="F145">
            <v>0</v>
          </cell>
          <cell r="J145">
            <v>0</v>
          </cell>
          <cell r="L145">
            <v>0</v>
          </cell>
          <cell r="M145">
            <v>0</v>
          </cell>
          <cell r="N145">
            <v>0</v>
          </cell>
          <cell r="O145">
            <v>0</v>
          </cell>
          <cell r="S145">
            <v>0</v>
          </cell>
          <cell r="T145">
            <v>0</v>
          </cell>
        </row>
        <row r="146">
          <cell r="A146">
            <v>0</v>
          </cell>
          <cell r="B146">
            <v>1142</v>
          </cell>
          <cell r="D146">
            <v>0</v>
          </cell>
          <cell r="F146">
            <v>0</v>
          </cell>
          <cell r="J146">
            <v>0</v>
          </cell>
          <cell r="L146">
            <v>0</v>
          </cell>
          <cell r="M146">
            <v>0</v>
          </cell>
          <cell r="N146">
            <v>0</v>
          </cell>
          <cell r="O146">
            <v>0</v>
          </cell>
          <cell r="S146">
            <v>0</v>
          </cell>
          <cell r="T146">
            <v>0</v>
          </cell>
        </row>
        <row r="147">
          <cell r="A147">
            <v>0</v>
          </cell>
          <cell r="B147">
            <v>1143</v>
          </cell>
          <cell r="D147">
            <v>0</v>
          </cell>
          <cell r="F147">
            <v>0</v>
          </cell>
          <cell r="J147">
            <v>0</v>
          </cell>
          <cell r="L147">
            <v>0</v>
          </cell>
          <cell r="M147">
            <v>0</v>
          </cell>
          <cell r="N147">
            <v>0</v>
          </cell>
          <cell r="O147">
            <v>0</v>
          </cell>
          <cell r="S147">
            <v>0</v>
          </cell>
          <cell r="T147">
            <v>0</v>
          </cell>
        </row>
        <row r="148">
          <cell r="A148">
            <v>0</v>
          </cell>
          <cell r="B148">
            <v>1144</v>
          </cell>
          <cell r="D148">
            <v>0</v>
          </cell>
          <cell r="F148">
            <v>0</v>
          </cell>
          <cell r="J148">
            <v>0</v>
          </cell>
          <cell r="L148">
            <v>0</v>
          </cell>
          <cell r="M148">
            <v>0</v>
          </cell>
          <cell r="N148">
            <v>0</v>
          </cell>
          <cell r="O148">
            <v>0</v>
          </cell>
          <cell r="S148">
            <v>0</v>
          </cell>
          <cell r="T148">
            <v>0</v>
          </cell>
        </row>
        <row r="149">
          <cell r="A149">
            <v>0</v>
          </cell>
          <cell r="B149">
            <v>1145</v>
          </cell>
          <cell r="D149">
            <v>0</v>
          </cell>
          <cell r="F149">
            <v>0</v>
          </cell>
          <cell r="J149">
            <v>0</v>
          </cell>
          <cell r="L149">
            <v>0</v>
          </cell>
          <cell r="M149">
            <v>0</v>
          </cell>
          <cell r="N149">
            <v>0</v>
          </cell>
          <cell r="O149">
            <v>0</v>
          </cell>
          <cell r="S149">
            <v>0</v>
          </cell>
          <cell r="T149">
            <v>0</v>
          </cell>
        </row>
        <row r="150">
          <cell r="A150">
            <v>0</v>
          </cell>
          <cell r="B150">
            <v>1146</v>
          </cell>
          <cell r="D150">
            <v>0</v>
          </cell>
          <cell r="F150">
            <v>0</v>
          </cell>
          <cell r="J150">
            <v>0</v>
          </cell>
          <cell r="L150">
            <v>0</v>
          </cell>
          <cell r="M150">
            <v>0</v>
          </cell>
          <cell r="N150">
            <v>0</v>
          </cell>
          <cell r="O150">
            <v>0</v>
          </cell>
          <cell r="S150">
            <v>0</v>
          </cell>
          <cell r="T150">
            <v>0</v>
          </cell>
        </row>
        <row r="151">
          <cell r="A151">
            <v>0</v>
          </cell>
          <cell r="B151">
            <v>1147</v>
          </cell>
          <cell r="D151">
            <v>0</v>
          </cell>
          <cell r="F151">
            <v>0</v>
          </cell>
          <cell r="J151">
            <v>0</v>
          </cell>
          <cell r="L151">
            <v>0</v>
          </cell>
          <cell r="M151">
            <v>0</v>
          </cell>
          <cell r="N151">
            <v>0</v>
          </cell>
          <cell r="O151">
            <v>0</v>
          </cell>
          <cell r="S151">
            <v>0</v>
          </cell>
          <cell r="T151">
            <v>0</v>
          </cell>
        </row>
        <row r="152">
          <cell r="A152">
            <v>0</v>
          </cell>
          <cell r="B152">
            <v>1148</v>
          </cell>
          <cell r="D152">
            <v>0</v>
          </cell>
          <cell r="F152">
            <v>0</v>
          </cell>
          <cell r="J152">
            <v>0</v>
          </cell>
          <cell r="L152">
            <v>0</v>
          </cell>
          <cell r="M152">
            <v>0</v>
          </cell>
          <cell r="N152">
            <v>0</v>
          </cell>
          <cell r="O152">
            <v>0</v>
          </cell>
          <cell r="S152">
            <v>0</v>
          </cell>
          <cell r="T152">
            <v>0</v>
          </cell>
        </row>
        <row r="153">
          <cell r="A153">
            <v>0</v>
          </cell>
          <cell r="B153">
            <v>1149</v>
          </cell>
          <cell r="D153">
            <v>0</v>
          </cell>
          <cell r="F153">
            <v>0</v>
          </cell>
          <cell r="J153">
            <v>0</v>
          </cell>
          <cell r="L153">
            <v>0</v>
          </cell>
          <cell r="M153">
            <v>0</v>
          </cell>
          <cell r="N153">
            <v>0</v>
          </cell>
          <cell r="O153">
            <v>0</v>
          </cell>
          <cell r="S153">
            <v>0</v>
          </cell>
          <cell r="T153">
            <v>0</v>
          </cell>
        </row>
        <row r="154">
          <cell r="A154">
            <v>0</v>
          </cell>
          <cell r="B154">
            <v>1150</v>
          </cell>
          <cell r="D154">
            <v>0</v>
          </cell>
          <cell r="F154">
            <v>0</v>
          </cell>
          <cell r="J154">
            <v>0</v>
          </cell>
          <cell r="L154">
            <v>0</v>
          </cell>
          <cell r="M154">
            <v>0</v>
          </cell>
          <cell r="N154">
            <v>0</v>
          </cell>
          <cell r="O154">
            <v>0</v>
          </cell>
          <cell r="S154">
            <v>0</v>
          </cell>
          <cell r="T154">
            <v>0</v>
          </cell>
        </row>
        <row r="155">
          <cell r="A155">
            <v>0</v>
          </cell>
          <cell r="B155">
            <v>1151</v>
          </cell>
          <cell r="D155">
            <v>0</v>
          </cell>
          <cell r="F155">
            <v>0</v>
          </cell>
          <cell r="J155">
            <v>0</v>
          </cell>
          <cell r="L155">
            <v>0</v>
          </cell>
          <cell r="M155">
            <v>0</v>
          </cell>
          <cell r="N155">
            <v>0</v>
          </cell>
          <cell r="O155">
            <v>0</v>
          </cell>
          <cell r="S155">
            <v>0</v>
          </cell>
          <cell r="T155">
            <v>0</v>
          </cell>
        </row>
        <row r="156">
          <cell r="A156">
            <v>0</v>
          </cell>
          <cell r="B156">
            <v>1152</v>
          </cell>
          <cell r="D156">
            <v>0</v>
          </cell>
          <cell r="F156">
            <v>0</v>
          </cell>
          <cell r="J156">
            <v>0</v>
          </cell>
          <cell r="L156">
            <v>0</v>
          </cell>
          <cell r="M156">
            <v>0</v>
          </cell>
          <cell r="N156">
            <v>0</v>
          </cell>
          <cell r="O156">
            <v>0</v>
          </cell>
          <cell r="S156">
            <v>0</v>
          </cell>
          <cell r="T156">
            <v>0</v>
          </cell>
        </row>
        <row r="157">
          <cell r="A157">
            <v>0</v>
          </cell>
          <cell r="B157">
            <v>1153</v>
          </cell>
          <cell r="D157">
            <v>0</v>
          </cell>
          <cell r="F157">
            <v>0</v>
          </cell>
          <cell r="J157">
            <v>0</v>
          </cell>
          <cell r="L157">
            <v>0</v>
          </cell>
          <cell r="M157">
            <v>0</v>
          </cell>
          <cell r="N157">
            <v>0</v>
          </cell>
          <cell r="O157">
            <v>0</v>
          </cell>
          <cell r="S157">
            <v>0</v>
          </cell>
          <cell r="T157">
            <v>0</v>
          </cell>
        </row>
        <row r="158">
          <cell r="A158">
            <v>0</v>
          </cell>
          <cell r="B158">
            <v>1154</v>
          </cell>
          <cell r="D158">
            <v>0</v>
          </cell>
          <cell r="F158">
            <v>0</v>
          </cell>
          <cell r="J158">
            <v>0</v>
          </cell>
          <cell r="L158">
            <v>0</v>
          </cell>
          <cell r="M158">
            <v>0</v>
          </cell>
          <cell r="N158">
            <v>0</v>
          </cell>
          <cell r="O158">
            <v>0</v>
          </cell>
          <cell r="S158">
            <v>0</v>
          </cell>
          <cell r="T158">
            <v>0</v>
          </cell>
        </row>
        <row r="159">
          <cell r="A159">
            <v>0</v>
          </cell>
          <cell r="B159">
            <v>1155</v>
          </cell>
          <cell r="D159">
            <v>0</v>
          </cell>
          <cell r="F159">
            <v>0</v>
          </cell>
          <cell r="J159">
            <v>0</v>
          </cell>
          <cell r="L159">
            <v>0</v>
          </cell>
          <cell r="M159">
            <v>0</v>
          </cell>
          <cell r="N159">
            <v>0</v>
          </cell>
          <cell r="O159">
            <v>0</v>
          </cell>
          <cell r="S159">
            <v>0</v>
          </cell>
          <cell r="T159">
            <v>0</v>
          </cell>
        </row>
        <row r="160">
          <cell r="A160">
            <v>0</v>
          </cell>
          <cell r="B160">
            <v>1156</v>
          </cell>
          <cell r="D160">
            <v>0</v>
          </cell>
          <cell r="F160">
            <v>0</v>
          </cell>
          <cell r="J160">
            <v>0</v>
          </cell>
          <cell r="L160">
            <v>0</v>
          </cell>
          <cell r="M160">
            <v>0</v>
          </cell>
          <cell r="N160">
            <v>0</v>
          </cell>
          <cell r="O160">
            <v>0</v>
          </cell>
          <cell r="S160">
            <v>0</v>
          </cell>
          <cell r="T160">
            <v>0</v>
          </cell>
        </row>
        <row r="161">
          <cell r="A161">
            <v>0</v>
          </cell>
          <cell r="B161">
            <v>1157</v>
          </cell>
          <cell r="D161">
            <v>0</v>
          </cell>
          <cell r="F161">
            <v>0</v>
          </cell>
          <cell r="J161">
            <v>0</v>
          </cell>
          <cell r="L161">
            <v>0</v>
          </cell>
          <cell r="M161">
            <v>0</v>
          </cell>
          <cell r="N161">
            <v>0</v>
          </cell>
          <cell r="O161">
            <v>0</v>
          </cell>
          <cell r="S161">
            <v>0</v>
          </cell>
          <cell r="T161">
            <v>0</v>
          </cell>
        </row>
        <row r="162">
          <cell r="A162">
            <v>0</v>
          </cell>
          <cell r="B162">
            <v>1158</v>
          </cell>
          <cell r="D162">
            <v>0</v>
          </cell>
          <cell r="F162">
            <v>0</v>
          </cell>
          <cell r="J162">
            <v>0</v>
          </cell>
          <cell r="L162">
            <v>0</v>
          </cell>
          <cell r="M162">
            <v>0</v>
          </cell>
          <cell r="N162">
            <v>0</v>
          </cell>
          <cell r="O162">
            <v>0</v>
          </cell>
          <cell r="S162">
            <v>0</v>
          </cell>
          <cell r="T162">
            <v>0</v>
          </cell>
        </row>
        <row r="163">
          <cell r="A163">
            <v>0</v>
          </cell>
          <cell r="B163">
            <v>1159</v>
          </cell>
          <cell r="D163">
            <v>0</v>
          </cell>
          <cell r="F163">
            <v>0</v>
          </cell>
          <cell r="J163">
            <v>0</v>
          </cell>
          <cell r="L163">
            <v>0</v>
          </cell>
          <cell r="M163">
            <v>0</v>
          </cell>
          <cell r="N163">
            <v>0</v>
          </cell>
          <cell r="O163">
            <v>0</v>
          </cell>
          <cell r="S163">
            <v>0</v>
          </cell>
          <cell r="T163">
            <v>0</v>
          </cell>
        </row>
        <row r="164">
          <cell r="A164">
            <v>0</v>
          </cell>
          <cell r="B164">
            <v>1160</v>
          </cell>
          <cell r="D164">
            <v>0</v>
          </cell>
          <cell r="F164">
            <v>0</v>
          </cell>
          <cell r="J164">
            <v>0</v>
          </cell>
          <cell r="L164">
            <v>0</v>
          </cell>
          <cell r="M164">
            <v>0</v>
          </cell>
          <cell r="N164">
            <v>0</v>
          </cell>
          <cell r="O164">
            <v>0</v>
          </cell>
          <cell r="S164">
            <v>0</v>
          </cell>
          <cell r="T164">
            <v>0</v>
          </cell>
        </row>
        <row r="165">
          <cell r="A165">
            <v>0</v>
          </cell>
          <cell r="B165">
            <v>1161</v>
          </cell>
          <cell r="D165">
            <v>0</v>
          </cell>
          <cell r="F165">
            <v>0</v>
          </cell>
          <cell r="J165">
            <v>0</v>
          </cell>
          <cell r="L165">
            <v>0</v>
          </cell>
          <cell r="M165">
            <v>0</v>
          </cell>
          <cell r="N165">
            <v>0</v>
          </cell>
          <cell r="O165">
            <v>0</v>
          </cell>
          <cell r="S165">
            <v>0</v>
          </cell>
          <cell r="T165">
            <v>0</v>
          </cell>
        </row>
        <row r="166">
          <cell r="A166">
            <v>0</v>
          </cell>
          <cell r="B166">
            <v>1162</v>
          </cell>
          <cell r="D166">
            <v>0</v>
          </cell>
          <cell r="F166">
            <v>0</v>
          </cell>
          <cell r="J166">
            <v>0</v>
          </cell>
          <cell r="L166">
            <v>0</v>
          </cell>
          <cell r="M166">
            <v>0</v>
          </cell>
          <cell r="N166">
            <v>0</v>
          </cell>
          <cell r="O166">
            <v>0</v>
          </cell>
          <cell r="S166">
            <v>0</v>
          </cell>
          <cell r="T166">
            <v>0</v>
          </cell>
        </row>
        <row r="167">
          <cell r="A167">
            <v>0</v>
          </cell>
          <cell r="B167">
            <v>1163</v>
          </cell>
          <cell r="D167">
            <v>0</v>
          </cell>
          <cell r="F167">
            <v>0</v>
          </cell>
          <cell r="J167">
            <v>0</v>
          </cell>
          <cell r="L167">
            <v>0</v>
          </cell>
          <cell r="M167">
            <v>0</v>
          </cell>
          <cell r="N167">
            <v>0</v>
          </cell>
          <cell r="O167">
            <v>0</v>
          </cell>
          <cell r="S167">
            <v>0</v>
          </cell>
          <cell r="T167">
            <v>0</v>
          </cell>
        </row>
        <row r="168">
          <cell r="A168">
            <v>0</v>
          </cell>
          <cell r="B168">
            <v>1164</v>
          </cell>
          <cell r="D168">
            <v>0</v>
          </cell>
          <cell r="F168">
            <v>0</v>
          </cell>
          <cell r="J168">
            <v>0</v>
          </cell>
          <cell r="L168">
            <v>0</v>
          </cell>
          <cell r="M168">
            <v>0</v>
          </cell>
          <cell r="N168">
            <v>0</v>
          </cell>
          <cell r="O168">
            <v>0</v>
          </cell>
          <cell r="S168">
            <v>0</v>
          </cell>
          <cell r="T168">
            <v>0</v>
          </cell>
        </row>
        <row r="169">
          <cell r="A169">
            <v>0</v>
          </cell>
          <cell r="B169">
            <v>1165</v>
          </cell>
          <cell r="D169">
            <v>0</v>
          </cell>
          <cell r="F169">
            <v>0</v>
          </cell>
          <cell r="J169">
            <v>0</v>
          </cell>
          <cell r="L169">
            <v>0</v>
          </cell>
          <cell r="M169">
            <v>0</v>
          </cell>
          <cell r="N169">
            <v>0</v>
          </cell>
          <cell r="O169">
            <v>0</v>
          </cell>
          <cell r="S169">
            <v>0</v>
          </cell>
          <cell r="T169">
            <v>0</v>
          </cell>
        </row>
        <row r="170">
          <cell r="A170">
            <v>0</v>
          </cell>
          <cell r="B170">
            <v>1166</v>
          </cell>
          <cell r="D170">
            <v>0</v>
          </cell>
          <cell r="F170">
            <v>0</v>
          </cell>
          <cell r="J170">
            <v>0</v>
          </cell>
          <cell r="L170">
            <v>0</v>
          </cell>
          <cell r="M170">
            <v>0</v>
          </cell>
          <cell r="N170">
            <v>0</v>
          </cell>
          <cell r="O170">
            <v>0</v>
          </cell>
          <cell r="S170">
            <v>0</v>
          </cell>
          <cell r="T170">
            <v>0</v>
          </cell>
        </row>
        <row r="171">
          <cell r="A171">
            <v>0</v>
          </cell>
          <cell r="B171">
            <v>1167</v>
          </cell>
          <cell r="D171">
            <v>0</v>
          </cell>
          <cell r="F171">
            <v>0</v>
          </cell>
          <cell r="J171">
            <v>0</v>
          </cell>
          <cell r="L171">
            <v>0</v>
          </cell>
          <cell r="M171">
            <v>0</v>
          </cell>
          <cell r="N171">
            <v>0</v>
          </cell>
          <cell r="O171">
            <v>0</v>
          </cell>
          <cell r="S171">
            <v>0</v>
          </cell>
          <cell r="T171">
            <v>0</v>
          </cell>
        </row>
        <row r="172">
          <cell r="A172">
            <v>0</v>
          </cell>
          <cell r="B172">
            <v>1168</v>
          </cell>
          <cell r="D172">
            <v>0</v>
          </cell>
          <cell r="F172">
            <v>0</v>
          </cell>
          <cell r="J172">
            <v>0</v>
          </cell>
          <cell r="L172">
            <v>0</v>
          </cell>
          <cell r="M172">
            <v>0</v>
          </cell>
          <cell r="N172">
            <v>0</v>
          </cell>
          <cell r="O172">
            <v>0</v>
          </cell>
          <cell r="S172">
            <v>0</v>
          </cell>
          <cell r="T172">
            <v>0</v>
          </cell>
        </row>
        <row r="173">
          <cell r="A173">
            <v>0</v>
          </cell>
          <cell r="B173">
            <v>1169</v>
          </cell>
          <cell r="D173">
            <v>0</v>
          </cell>
          <cell r="F173">
            <v>0</v>
          </cell>
          <cell r="J173">
            <v>0</v>
          </cell>
          <cell r="L173">
            <v>0</v>
          </cell>
          <cell r="M173">
            <v>0</v>
          </cell>
          <cell r="N173">
            <v>0</v>
          </cell>
          <cell r="O173">
            <v>0</v>
          </cell>
          <cell r="S173">
            <v>0</v>
          </cell>
          <cell r="T173">
            <v>0</v>
          </cell>
        </row>
        <row r="174">
          <cell r="A174">
            <v>0</v>
          </cell>
          <cell r="B174">
            <v>1170</v>
          </cell>
          <cell r="D174">
            <v>0</v>
          </cell>
          <cell r="F174">
            <v>0</v>
          </cell>
          <cell r="J174">
            <v>0</v>
          </cell>
          <cell r="L174">
            <v>0</v>
          </cell>
          <cell r="M174">
            <v>0</v>
          </cell>
          <cell r="N174">
            <v>0</v>
          </cell>
          <cell r="O174">
            <v>0</v>
          </cell>
          <cell r="S174">
            <v>0</v>
          </cell>
          <cell r="T174">
            <v>0</v>
          </cell>
        </row>
        <row r="175">
          <cell r="A175">
            <v>0</v>
          </cell>
          <cell r="B175">
            <v>1171</v>
          </cell>
          <cell r="D175">
            <v>0</v>
          </cell>
          <cell r="F175">
            <v>0</v>
          </cell>
          <cell r="J175">
            <v>0</v>
          </cell>
          <cell r="L175">
            <v>0</v>
          </cell>
          <cell r="M175">
            <v>0</v>
          </cell>
          <cell r="N175">
            <v>0</v>
          </cell>
          <cell r="O175">
            <v>0</v>
          </cell>
          <cell r="S175">
            <v>0</v>
          </cell>
          <cell r="T175">
            <v>0</v>
          </cell>
        </row>
        <row r="176">
          <cell r="A176">
            <v>0</v>
          </cell>
          <cell r="B176">
            <v>1172</v>
          </cell>
          <cell r="D176">
            <v>0</v>
          </cell>
          <cell r="F176">
            <v>0</v>
          </cell>
          <cell r="J176">
            <v>0</v>
          </cell>
          <cell r="L176">
            <v>0</v>
          </cell>
          <cell r="M176">
            <v>0</v>
          </cell>
          <cell r="N176">
            <v>0</v>
          </cell>
          <cell r="O176">
            <v>0</v>
          </cell>
          <cell r="S176">
            <v>0</v>
          </cell>
          <cell r="T176">
            <v>0</v>
          </cell>
        </row>
        <row r="177">
          <cell r="A177">
            <v>0</v>
          </cell>
          <cell r="B177">
            <v>1173</v>
          </cell>
          <cell r="D177">
            <v>0</v>
          </cell>
          <cell r="F177">
            <v>0</v>
          </cell>
          <cell r="J177">
            <v>0</v>
          </cell>
          <cell r="L177">
            <v>0</v>
          </cell>
          <cell r="M177">
            <v>0</v>
          </cell>
          <cell r="N177">
            <v>0</v>
          </cell>
          <cell r="O177">
            <v>0</v>
          </cell>
          <cell r="S177">
            <v>0</v>
          </cell>
          <cell r="T177">
            <v>0</v>
          </cell>
        </row>
        <row r="178">
          <cell r="A178">
            <v>0</v>
          </cell>
          <cell r="B178">
            <v>1174</v>
          </cell>
          <cell r="D178">
            <v>0</v>
          </cell>
          <cell r="F178">
            <v>0</v>
          </cell>
          <cell r="J178">
            <v>0</v>
          </cell>
          <cell r="L178">
            <v>0</v>
          </cell>
          <cell r="M178">
            <v>0</v>
          </cell>
          <cell r="N178">
            <v>0</v>
          </cell>
          <cell r="O178">
            <v>0</v>
          </cell>
          <cell r="S178">
            <v>0</v>
          </cell>
          <cell r="T178">
            <v>0</v>
          </cell>
        </row>
        <row r="179">
          <cell r="A179">
            <v>0</v>
          </cell>
          <cell r="B179">
            <v>1175</v>
          </cell>
          <cell r="D179">
            <v>0</v>
          </cell>
          <cell r="F179">
            <v>0</v>
          </cell>
          <cell r="J179">
            <v>0</v>
          </cell>
          <cell r="L179">
            <v>0</v>
          </cell>
          <cell r="M179">
            <v>0</v>
          </cell>
          <cell r="N179">
            <v>0</v>
          </cell>
          <cell r="O179">
            <v>0</v>
          </cell>
          <cell r="S179">
            <v>0</v>
          </cell>
          <cell r="T179">
            <v>0</v>
          </cell>
        </row>
        <row r="180">
          <cell r="A180">
            <v>0</v>
          </cell>
          <cell r="B180">
            <v>1176</v>
          </cell>
          <cell r="D180">
            <v>0</v>
          </cell>
          <cell r="F180">
            <v>0</v>
          </cell>
          <cell r="J180">
            <v>0</v>
          </cell>
          <cell r="L180">
            <v>0</v>
          </cell>
          <cell r="M180">
            <v>0</v>
          </cell>
          <cell r="N180">
            <v>0</v>
          </cell>
          <cell r="O180">
            <v>0</v>
          </cell>
          <cell r="S180">
            <v>0</v>
          </cell>
          <cell r="T180">
            <v>0</v>
          </cell>
        </row>
        <row r="181">
          <cell r="A181">
            <v>0</v>
          </cell>
          <cell r="B181">
            <v>1177</v>
          </cell>
          <cell r="D181">
            <v>0</v>
          </cell>
          <cell r="F181">
            <v>0</v>
          </cell>
          <cell r="J181">
            <v>0</v>
          </cell>
          <cell r="L181">
            <v>0</v>
          </cell>
          <cell r="M181">
            <v>0</v>
          </cell>
          <cell r="N181">
            <v>0</v>
          </cell>
          <cell r="O181">
            <v>0</v>
          </cell>
          <cell r="S181">
            <v>0</v>
          </cell>
          <cell r="T181">
            <v>0</v>
          </cell>
        </row>
        <row r="182">
          <cell r="A182">
            <v>0</v>
          </cell>
          <cell r="B182">
            <v>1178</v>
          </cell>
          <cell r="D182">
            <v>0</v>
          </cell>
          <cell r="F182">
            <v>0</v>
          </cell>
          <cell r="J182">
            <v>0</v>
          </cell>
          <cell r="L182">
            <v>0</v>
          </cell>
          <cell r="M182">
            <v>0</v>
          </cell>
          <cell r="N182">
            <v>0</v>
          </cell>
          <cell r="O182">
            <v>0</v>
          </cell>
          <cell r="S182">
            <v>0</v>
          </cell>
          <cell r="T182">
            <v>0</v>
          </cell>
        </row>
        <row r="183">
          <cell r="A183">
            <v>0</v>
          </cell>
          <cell r="B183">
            <v>1179</v>
          </cell>
          <cell r="D183">
            <v>0</v>
          </cell>
          <cell r="F183">
            <v>0</v>
          </cell>
          <cell r="J183">
            <v>0</v>
          </cell>
          <cell r="L183">
            <v>0</v>
          </cell>
          <cell r="M183">
            <v>0</v>
          </cell>
          <cell r="N183">
            <v>0</v>
          </cell>
          <cell r="O183">
            <v>0</v>
          </cell>
          <cell r="S183">
            <v>0</v>
          </cell>
          <cell r="T183">
            <v>0</v>
          </cell>
        </row>
        <row r="184">
          <cell r="A184">
            <v>0</v>
          </cell>
          <cell r="B184">
            <v>1180</v>
          </cell>
          <cell r="D184">
            <v>0</v>
          </cell>
          <cell r="F184">
            <v>0</v>
          </cell>
          <cell r="J184">
            <v>0</v>
          </cell>
          <cell r="L184">
            <v>0</v>
          </cell>
          <cell r="M184">
            <v>0</v>
          </cell>
          <cell r="N184">
            <v>0</v>
          </cell>
          <cell r="O184">
            <v>0</v>
          </cell>
          <cell r="S184">
            <v>0</v>
          </cell>
          <cell r="T184">
            <v>0</v>
          </cell>
        </row>
        <row r="185">
          <cell r="A185">
            <v>0</v>
          </cell>
          <cell r="B185">
            <v>1181</v>
          </cell>
          <cell r="D185">
            <v>0</v>
          </cell>
          <cell r="F185">
            <v>0</v>
          </cell>
          <cell r="J185">
            <v>0</v>
          </cell>
          <cell r="L185">
            <v>0</v>
          </cell>
          <cell r="M185">
            <v>0</v>
          </cell>
          <cell r="N185">
            <v>0</v>
          </cell>
          <cell r="O185">
            <v>0</v>
          </cell>
          <cell r="S185">
            <v>0</v>
          </cell>
          <cell r="T185">
            <v>0</v>
          </cell>
        </row>
        <row r="186">
          <cell r="A186">
            <v>0</v>
          </cell>
          <cell r="B186">
            <v>1182</v>
          </cell>
          <cell r="D186">
            <v>0</v>
          </cell>
          <cell r="F186">
            <v>0</v>
          </cell>
          <cell r="J186">
            <v>0</v>
          </cell>
          <cell r="L186">
            <v>0</v>
          </cell>
          <cell r="M186">
            <v>0</v>
          </cell>
          <cell r="N186">
            <v>0</v>
          </cell>
          <cell r="O186">
            <v>0</v>
          </cell>
          <cell r="S186">
            <v>0</v>
          </cell>
          <cell r="T186">
            <v>0</v>
          </cell>
        </row>
        <row r="187">
          <cell r="A187">
            <v>0</v>
          </cell>
          <cell r="B187">
            <v>1183</v>
          </cell>
          <cell r="D187">
            <v>0</v>
          </cell>
          <cell r="F187">
            <v>0</v>
          </cell>
          <cell r="J187">
            <v>0</v>
          </cell>
          <cell r="L187">
            <v>0</v>
          </cell>
          <cell r="M187">
            <v>0</v>
          </cell>
          <cell r="N187">
            <v>0</v>
          </cell>
          <cell r="O187">
            <v>0</v>
          </cell>
          <cell r="S187">
            <v>0</v>
          </cell>
          <cell r="T187">
            <v>0</v>
          </cell>
        </row>
        <row r="188">
          <cell r="A188">
            <v>0</v>
          </cell>
          <cell r="B188">
            <v>1184</v>
          </cell>
          <cell r="D188">
            <v>0</v>
          </cell>
          <cell r="F188">
            <v>0</v>
          </cell>
          <cell r="J188">
            <v>0</v>
          </cell>
          <cell r="L188">
            <v>0</v>
          </cell>
          <cell r="M188">
            <v>0</v>
          </cell>
          <cell r="N188">
            <v>0</v>
          </cell>
          <cell r="O188">
            <v>0</v>
          </cell>
          <cell r="S188">
            <v>0</v>
          </cell>
          <cell r="T188">
            <v>0</v>
          </cell>
        </row>
        <row r="189">
          <cell r="A189">
            <v>0</v>
          </cell>
          <cell r="B189">
            <v>1185</v>
          </cell>
          <cell r="D189">
            <v>0</v>
          </cell>
          <cell r="F189">
            <v>0</v>
          </cell>
          <cell r="J189">
            <v>0</v>
          </cell>
          <cell r="L189">
            <v>0</v>
          </cell>
          <cell r="M189">
            <v>0</v>
          </cell>
          <cell r="N189">
            <v>0</v>
          </cell>
          <cell r="O189">
            <v>0</v>
          </cell>
          <cell r="S189">
            <v>0</v>
          </cell>
          <cell r="T189">
            <v>0</v>
          </cell>
        </row>
        <row r="190">
          <cell r="A190">
            <v>0</v>
          </cell>
          <cell r="B190">
            <v>1186</v>
          </cell>
          <cell r="D190">
            <v>0</v>
          </cell>
          <cell r="F190">
            <v>0</v>
          </cell>
          <cell r="J190">
            <v>0</v>
          </cell>
          <cell r="L190">
            <v>0</v>
          </cell>
          <cell r="M190">
            <v>0</v>
          </cell>
          <cell r="N190">
            <v>0</v>
          </cell>
          <cell r="O190">
            <v>0</v>
          </cell>
          <cell r="S190">
            <v>0</v>
          </cell>
          <cell r="T190">
            <v>0</v>
          </cell>
        </row>
        <row r="191">
          <cell r="A191">
            <v>0</v>
          </cell>
          <cell r="B191">
            <v>1187</v>
          </cell>
          <cell r="D191">
            <v>0</v>
          </cell>
          <cell r="F191">
            <v>0</v>
          </cell>
          <cell r="J191">
            <v>0</v>
          </cell>
          <cell r="L191">
            <v>0</v>
          </cell>
          <cell r="M191">
            <v>0</v>
          </cell>
          <cell r="N191">
            <v>0</v>
          </cell>
          <cell r="O191">
            <v>0</v>
          </cell>
          <cell r="S191">
            <v>0</v>
          </cell>
          <cell r="T191">
            <v>0</v>
          </cell>
        </row>
        <row r="192">
          <cell r="A192">
            <v>0</v>
          </cell>
          <cell r="B192">
            <v>1188</v>
          </cell>
          <cell r="D192">
            <v>0</v>
          </cell>
          <cell r="F192">
            <v>0</v>
          </cell>
          <cell r="J192">
            <v>0</v>
          </cell>
          <cell r="L192">
            <v>0</v>
          </cell>
          <cell r="M192">
            <v>0</v>
          </cell>
          <cell r="N192">
            <v>0</v>
          </cell>
          <cell r="O192">
            <v>0</v>
          </cell>
          <cell r="S192">
            <v>0</v>
          </cell>
          <cell r="T192">
            <v>0</v>
          </cell>
        </row>
        <row r="193">
          <cell r="A193">
            <v>0</v>
          </cell>
          <cell r="B193">
            <v>1189</v>
          </cell>
          <cell r="D193">
            <v>0</v>
          </cell>
          <cell r="F193">
            <v>0</v>
          </cell>
          <cell r="J193">
            <v>0</v>
          </cell>
          <cell r="L193">
            <v>0</v>
          </cell>
          <cell r="M193">
            <v>0</v>
          </cell>
          <cell r="N193">
            <v>0</v>
          </cell>
          <cell r="O193">
            <v>0</v>
          </cell>
          <cell r="S193">
            <v>0</v>
          </cell>
          <cell r="T193">
            <v>0</v>
          </cell>
        </row>
        <row r="194">
          <cell r="A194">
            <v>0</v>
          </cell>
          <cell r="B194">
            <v>1190</v>
          </cell>
          <cell r="D194">
            <v>0</v>
          </cell>
          <cell r="F194">
            <v>0</v>
          </cell>
          <cell r="J194">
            <v>0</v>
          </cell>
          <cell r="L194">
            <v>0</v>
          </cell>
          <cell r="M194">
            <v>0</v>
          </cell>
          <cell r="N194">
            <v>0</v>
          </cell>
          <cell r="O194">
            <v>0</v>
          </cell>
          <cell r="S194">
            <v>0</v>
          </cell>
          <cell r="T194">
            <v>0</v>
          </cell>
        </row>
        <row r="195">
          <cell r="A195">
            <v>0</v>
          </cell>
          <cell r="B195">
            <v>1191</v>
          </cell>
          <cell r="D195">
            <v>0</v>
          </cell>
          <cell r="F195">
            <v>0</v>
          </cell>
          <cell r="J195">
            <v>0</v>
          </cell>
          <cell r="L195">
            <v>0</v>
          </cell>
          <cell r="M195">
            <v>0</v>
          </cell>
          <cell r="N195">
            <v>0</v>
          </cell>
          <cell r="O195">
            <v>0</v>
          </cell>
          <cell r="S195">
            <v>0</v>
          </cell>
          <cell r="T195">
            <v>0</v>
          </cell>
        </row>
        <row r="196">
          <cell r="A196">
            <v>0</v>
          </cell>
          <cell r="B196">
            <v>1192</v>
          </cell>
          <cell r="D196">
            <v>0</v>
          </cell>
          <cell r="F196">
            <v>0</v>
          </cell>
          <cell r="J196">
            <v>0</v>
          </cell>
          <cell r="L196">
            <v>0</v>
          </cell>
          <cell r="M196">
            <v>0</v>
          </cell>
          <cell r="N196">
            <v>0</v>
          </cell>
          <cell r="O196">
            <v>0</v>
          </cell>
          <cell r="S196">
            <v>0</v>
          </cell>
          <cell r="T196">
            <v>0</v>
          </cell>
        </row>
        <row r="197">
          <cell r="A197">
            <v>0</v>
          </cell>
          <cell r="B197">
            <v>1193</v>
          </cell>
          <cell r="D197">
            <v>0</v>
          </cell>
          <cell r="F197">
            <v>0</v>
          </cell>
          <cell r="J197">
            <v>0</v>
          </cell>
          <cell r="L197">
            <v>0</v>
          </cell>
          <cell r="M197">
            <v>0</v>
          </cell>
          <cell r="N197">
            <v>0</v>
          </cell>
          <cell r="O197">
            <v>0</v>
          </cell>
          <cell r="S197">
            <v>0</v>
          </cell>
          <cell r="T197">
            <v>0</v>
          </cell>
        </row>
        <row r="198">
          <cell r="A198">
            <v>0</v>
          </cell>
          <cell r="B198">
            <v>1194</v>
          </cell>
          <cell r="D198">
            <v>0</v>
          </cell>
          <cell r="F198">
            <v>0</v>
          </cell>
          <cell r="J198">
            <v>0</v>
          </cell>
          <cell r="L198">
            <v>0</v>
          </cell>
          <cell r="M198">
            <v>0</v>
          </cell>
          <cell r="N198">
            <v>0</v>
          </cell>
          <cell r="O198">
            <v>0</v>
          </cell>
          <cell r="S198">
            <v>0</v>
          </cell>
          <cell r="T198">
            <v>0</v>
          </cell>
        </row>
        <row r="199">
          <cell r="A199">
            <v>0</v>
          </cell>
          <cell r="B199">
            <v>1195</v>
          </cell>
          <cell r="D199">
            <v>0</v>
          </cell>
          <cell r="F199">
            <v>0</v>
          </cell>
          <cell r="J199">
            <v>0</v>
          </cell>
          <cell r="L199">
            <v>0</v>
          </cell>
          <cell r="M199">
            <v>0</v>
          </cell>
          <cell r="N199">
            <v>0</v>
          </cell>
          <cell r="O199">
            <v>0</v>
          </cell>
          <cell r="S199">
            <v>0</v>
          </cell>
          <cell r="T199">
            <v>0</v>
          </cell>
        </row>
        <row r="200">
          <cell r="A200">
            <v>0</v>
          </cell>
          <cell r="B200">
            <v>1196</v>
          </cell>
          <cell r="D200">
            <v>0</v>
          </cell>
          <cell r="F200">
            <v>0</v>
          </cell>
          <cell r="J200">
            <v>0</v>
          </cell>
          <cell r="L200">
            <v>0</v>
          </cell>
          <cell r="M200">
            <v>0</v>
          </cell>
          <cell r="N200">
            <v>0</v>
          </cell>
          <cell r="O200">
            <v>0</v>
          </cell>
          <cell r="S200">
            <v>0</v>
          </cell>
          <cell r="T200">
            <v>0</v>
          </cell>
        </row>
        <row r="201">
          <cell r="A201">
            <v>0</v>
          </cell>
          <cell r="B201">
            <v>1197</v>
          </cell>
          <cell r="D201">
            <v>0</v>
          </cell>
          <cell r="F201">
            <v>0</v>
          </cell>
          <cell r="J201">
            <v>0</v>
          </cell>
          <cell r="L201">
            <v>0</v>
          </cell>
          <cell r="M201">
            <v>0</v>
          </cell>
          <cell r="N201">
            <v>0</v>
          </cell>
          <cell r="O201">
            <v>0</v>
          </cell>
          <cell r="S201">
            <v>0</v>
          </cell>
          <cell r="T201">
            <v>0</v>
          </cell>
        </row>
        <row r="202">
          <cell r="A202">
            <v>0</v>
          </cell>
          <cell r="B202">
            <v>1198</v>
          </cell>
          <cell r="D202">
            <v>0</v>
          </cell>
          <cell r="F202">
            <v>0</v>
          </cell>
          <cell r="J202">
            <v>0</v>
          </cell>
          <cell r="L202">
            <v>0</v>
          </cell>
          <cell r="M202">
            <v>0</v>
          </cell>
          <cell r="N202">
            <v>0</v>
          </cell>
          <cell r="O202">
            <v>0</v>
          </cell>
          <cell r="S202">
            <v>0</v>
          </cell>
          <cell r="T202">
            <v>0</v>
          </cell>
        </row>
        <row r="203">
          <cell r="A203">
            <v>0</v>
          </cell>
          <cell r="B203">
            <v>1199</v>
          </cell>
          <cell r="D203">
            <v>0</v>
          </cell>
          <cell r="F203">
            <v>0</v>
          </cell>
          <cell r="J203">
            <v>0</v>
          </cell>
          <cell r="L203">
            <v>0</v>
          </cell>
          <cell r="M203">
            <v>0</v>
          </cell>
          <cell r="N203">
            <v>0</v>
          </cell>
          <cell r="O203">
            <v>0</v>
          </cell>
          <cell r="S203">
            <v>0</v>
          </cell>
          <cell r="T203">
            <v>0</v>
          </cell>
        </row>
        <row r="204">
          <cell r="A204">
            <v>0</v>
          </cell>
          <cell r="B204">
            <v>1200</v>
          </cell>
          <cell r="D204">
            <v>0</v>
          </cell>
          <cell r="F204">
            <v>0</v>
          </cell>
          <cell r="J204">
            <v>0</v>
          </cell>
          <cell r="L204">
            <v>0</v>
          </cell>
          <cell r="M204">
            <v>0</v>
          </cell>
          <cell r="N204">
            <v>0</v>
          </cell>
          <cell r="O204">
            <v>0</v>
          </cell>
          <cell r="S204">
            <v>0</v>
          </cell>
          <cell r="T204">
            <v>0</v>
          </cell>
        </row>
        <row r="205">
          <cell r="A205">
            <v>0</v>
          </cell>
          <cell r="B205">
            <v>1201</v>
          </cell>
          <cell r="D205">
            <v>0</v>
          </cell>
          <cell r="F205">
            <v>0</v>
          </cell>
          <cell r="J205">
            <v>0</v>
          </cell>
          <cell r="L205">
            <v>0</v>
          </cell>
          <cell r="M205">
            <v>0</v>
          </cell>
          <cell r="N205">
            <v>0</v>
          </cell>
          <cell r="O205">
            <v>0</v>
          </cell>
          <cell r="S205">
            <v>0</v>
          </cell>
          <cell r="T205">
            <v>0</v>
          </cell>
        </row>
        <row r="206">
          <cell r="A206">
            <v>0</v>
          </cell>
          <cell r="B206">
            <v>1202</v>
          </cell>
          <cell r="D206">
            <v>0</v>
          </cell>
          <cell r="F206">
            <v>0</v>
          </cell>
          <cell r="J206">
            <v>0</v>
          </cell>
          <cell r="L206">
            <v>0</v>
          </cell>
          <cell r="M206">
            <v>0</v>
          </cell>
          <cell r="N206">
            <v>0</v>
          </cell>
          <cell r="O206">
            <v>0</v>
          </cell>
          <cell r="S206">
            <v>0</v>
          </cell>
          <cell r="T206">
            <v>0</v>
          </cell>
        </row>
        <row r="207">
          <cell r="A207">
            <v>0</v>
          </cell>
          <cell r="B207">
            <v>1203</v>
          </cell>
          <cell r="D207">
            <v>0</v>
          </cell>
          <cell r="F207">
            <v>0</v>
          </cell>
          <cell r="J207">
            <v>0</v>
          </cell>
          <cell r="L207">
            <v>0</v>
          </cell>
          <cell r="M207">
            <v>0</v>
          </cell>
          <cell r="N207">
            <v>0</v>
          </cell>
          <cell r="O207">
            <v>0</v>
          </cell>
          <cell r="S207">
            <v>0</v>
          </cell>
          <cell r="T207">
            <v>0</v>
          </cell>
        </row>
        <row r="208">
          <cell r="A208">
            <v>0</v>
          </cell>
          <cell r="B208">
            <v>1204</v>
          </cell>
          <cell r="D208">
            <v>0</v>
          </cell>
          <cell r="F208">
            <v>0</v>
          </cell>
          <cell r="J208">
            <v>0</v>
          </cell>
          <cell r="L208">
            <v>0</v>
          </cell>
          <cell r="M208">
            <v>0</v>
          </cell>
          <cell r="N208">
            <v>0</v>
          </cell>
          <cell r="O208">
            <v>0</v>
          </cell>
          <cell r="S208">
            <v>0</v>
          </cell>
          <cell r="T208">
            <v>0</v>
          </cell>
        </row>
        <row r="209">
          <cell r="A209">
            <v>0</v>
          </cell>
          <cell r="B209">
            <v>1205</v>
          </cell>
          <cell r="D209">
            <v>0</v>
          </cell>
          <cell r="F209">
            <v>0</v>
          </cell>
          <cell r="J209">
            <v>0</v>
          </cell>
          <cell r="L209">
            <v>0</v>
          </cell>
          <cell r="M209">
            <v>0</v>
          </cell>
          <cell r="N209">
            <v>0</v>
          </cell>
          <cell r="O209">
            <v>0</v>
          </cell>
          <cell r="S209">
            <v>0</v>
          </cell>
          <cell r="T209">
            <v>0</v>
          </cell>
        </row>
        <row r="210">
          <cell r="A210">
            <v>0</v>
          </cell>
          <cell r="B210">
            <v>1206</v>
          </cell>
          <cell r="D210">
            <v>0</v>
          </cell>
          <cell r="F210">
            <v>0</v>
          </cell>
          <cell r="J210">
            <v>0</v>
          </cell>
          <cell r="L210">
            <v>0</v>
          </cell>
          <cell r="M210">
            <v>0</v>
          </cell>
          <cell r="N210">
            <v>0</v>
          </cell>
          <cell r="O210">
            <v>0</v>
          </cell>
          <cell r="S210">
            <v>0</v>
          </cell>
          <cell r="T210">
            <v>0</v>
          </cell>
        </row>
        <row r="211">
          <cell r="A211">
            <v>0</v>
          </cell>
          <cell r="B211">
            <v>1207</v>
          </cell>
          <cell r="D211">
            <v>0</v>
          </cell>
          <cell r="F211">
            <v>0</v>
          </cell>
          <cell r="J211">
            <v>0</v>
          </cell>
          <cell r="L211">
            <v>0</v>
          </cell>
          <cell r="M211">
            <v>0</v>
          </cell>
          <cell r="N211">
            <v>0</v>
          </cell>
          <cell r="O211">
            <v>0</v>
          </cell>
          <cell r="S211">
            <v>0</v>
          </cell>
          <cell r="T211">
            <v>0</v>
          </cell>
        </row>
        <row r="212">
          <cell r="A212">
            <v>0</v>
          </cell>
          <cell r="B212">
            <v>1208</v>
          </cell>
          <cell r="D212">
            <v>0</v>
          </cell>
          <cell r="F212">
            <v>0</v>
          </cell>
          <cell r="J212">
            <v>0</v>
          </cell>
          <cell r="L212">
            <v>0</v>
          </cell>
          <cell r="M212">
            <v>0</v>
          </cell>
          <cell r="N212">
            <v>0</v>
          </cell>
          <cell r="O212">
            <v>0</v>
          </cell>
          <cell r="S212">
            <v>0</v>
          </cell>
          <cell r="T212">
            <v>0</v>
          </cell>
        </row>
        <row r="213">
          <cell r="A213">
            <v>0</v>
          </cell>
          <cell r="B213">
            <v>1209</v>
          </cell>
          <cell r="D213">
            <v>0</v>
          </cell>
          <cell r="F213">
            <v>0</v>
          </cell>
          <cell r="J213">
            <v>0</v>
          </cell>
          <cell r="L213">
            <v>0</v>
          </cell>
          <cell r="M213">
            <v>0</v>
          </cell>
          <cell r="N213">
            <v>0</v>
          </cell>
          <cell r="O213">
            <v>0</v>
          </cell>
          <cell r="S213">
            <v>0</v>
          </cell>
          <cell r="T213">
            <v>0</v>
          </cell>
        </row>
        <row r="214">
          <cell r="A214">
            <v>0</v>
          </cell>
          <cell r="B214">
            <v>1210</v>
          </cell>
          <cell r="D214">
            <v>0</v>
          </cell>
          <cell r="F214">
            <v>0</v>
          </cell>
          <cell r="J214">
            <v>0</v>
          </cell>
          <cell r="L214">
            <v>0</v>
          </cell>
          <cell r="M214">
            <v>0</v>
          </cell>
          <cell r="N214">
            <v>0</v>
          </cell>
          <cell r="O214">
            <v>0</v>
          </cell>
          <cell r="S214">
            <v>0</v>
          </cell>
          <cell r="T214">
            <v>0</v>
          </cell>
        </row>
        <row r="215">
          <cell r="A215">
            <v>0</v>
          </cell>
          <cell r="B215">
            <v>1211</v>
          </cell>
          <cell r="D215">
            <v>0</v>
          </cell>
          <cell r="F215">
            <v>0</v>
          </cell>
          <cell r="J215">
            <v>0</v>
          </cell>
          <cell r="L215">
            <v>0</v>
          </cell>
          <cell r="M215">
            <v>0</v>
          </cell>
          <cell r="N215">
            <v>0</v>
          </cell>
          <cell r="O215">
            <v>0</v>
          </cell>
          <cell r="S215">
            <v>0</v>
          </cell>
          <cell r="T215">
            <v>0</v>
          </cell>
        </row>
        <row r="216">
          <cell r="A216">
            <v>0</v>
          </cell>
          <cell r="B216">
            <v>1212</v>
          </cell>
          <cell r="D216">
            <v>0</v>
          </cell>
          <cell r="F216">
            <v>0</v>
          </cell>
          <cell r="J216">
            <v>0</v>
          </cell>
          <cell r="L216">
            <v>0</v>
          </cell>
          <cell r="M216">
            <v>0</v>
          </cell>
          <cell r="N216">
            <v>0</v>
          </cell>
          <cell r="O216">
            <v>0</v>
          </cell>
          <cell r="S216">
            <v>0</v>
          </cell>
          <cell r="T216">
            <v>0</v>
          </cell>
        </row>
        <row r="217">
          <cell r="A217">
            <v>0</v>
          </cell>
          <cell r="B217">
            <v>1213</v>
          </cell>
          <cell r="D217">
            <v>0</v>
          </cell>
          <cell r="F217">
            <v>0</v>
          </cell>
          <cell r="J217">
            <v>0</v>
          </cell>
          <cell r="L217">
            <v>0</v>
          </cell>
          <cell r="M217">
            <v>0</v>
          </cell>
          <cell r="N217">
            <v>0</v>
          </cell>
          <cell r="O217">
            <v>0</v>
          </cell>
          <cell r="S217">
            <v>0</v>
          </cell>
          <cell r="T217">
            <v>0</v>
          </cell>
        </row>
        <row r="218">
          <cell r="A218">
            <v>0</v>
          </cell>
          <cell r="B218">
            <v>1214</v>
          </cell>
          <cell r="D218">
            <v>0</v>
          </cell>
          <cell r="F218">
            <v>0</v>
          </cell>
          <cell r="J218">
            <v>0</v>
          </cell>
          <cell r="L218">
            <v>0</v>
          </cell>
          <cell r="M218">
            <v>0</v>
          </cell>
          <cell r="N218">
            <v>0</v>
          </cell>
          <cell r="O218">
            <v>0</v>
          </cell>
          <cell r="S218">
            <v>0</v>
          </cell>
          <cell r="T218">
            <v>0</v>
          </cell>
        </row>
        <row r="219">
          <cell r="A219">
            <v>0</v>
          </cell>
          <cell r="B219">
            <v>1215</v>
          </cell>
          <cell r="D219">
            <v>0</v>
          </cell>
          <cell r="F219">
            <v>0</v>
          </cell>
          <cell r="J219">
            <v>0</v>
          </cell>
          <cell r="L219">
            <v>0</v>
          </cell>
          <cell r="M219">
            <v>0</v>
          </cell>
          <cell r="N219">
            <v>0</v>
          </cell>
          <cell r="O219">
            <v>0</v>
          </cell>
          <cell r="S219">
            <v>0</v>
          </cell>
          <cell r="T219">
            <v>0</v>
          </cell>
        </row>
        <row r="220">
          <cell r="A220">
            <v>0</v>
          </cell>
          <cell r="B220">
            <v>1216</v>
          </cell>
          <cell r="D220">
            <v>0</v>
          </cell>
          <cell r="F220">
            <v>0</v>
          </cell>
          <cell r="J220">
            <v>0</v>
          </cell>
          <cell r="L220">
            <v>0</v>
          </cell>
          <cell r="M220">
            <v>0</v>
          </cell>
          <cell r="N220">
            <v>0</v>
          </cell>
          <cell r="O220">
            <v>0</v>
          </cell>
          <cell r="S220">
            <v>0</v>
          </cell>
          <cell r="T220">
            <v>0</v>
          </cell>
        </row>
        <row r="221">
          <cell r="A221">
            <v>0</v>
          </cell>
          <cell r="B221">
            <v>1217</v>
          </cell>
          <cell r="D221">
            <v>0</v>
          </cell>
          <cell r="F221">
            <v>0</v>
          </cell>
          <cell r="J221">
            <v>0</v>
          </cell>
          <cell r="L221">
            <v>0</v>
          </cell>
          <cell r="M221">
            <v>0</v>
          </cell>
          <cell r="N221">
            <v>0</v>
          </cell>
          <cell r="O221">
            <v>0</v>
          </cell>
          <cell r="S221">
            <v>0</v>
          </cell>
          <cell r="T221">
            <v>0</v>
          </cell>
        </row>
        <row r="222">
          <cell r="A222">
            <v>0</v>
          </cell>
          <cell r="B222">
            <v>1218</v>
          </cell>
          <cell r="D222">
            <v>0</v>
          </cell>
          <cell r="F222">
            <v>0</v>
          </cell>
          <cell r="J222">
            <v>0</v>
          </cell>
          <cell r="L222">
            <v>0</v>
          </cell>
          <cell r="M222">
            <v>0</v>
          </cell>
          <cell r="N222">
            <v>0</v>
          </cell>
          <cell r="O222">
            <v>0</v>
          </cell>
          <cell r="S222">
            <v>0</v>
          </cell>
          <cell r="T222">
            <v>0</v>
          </cell>
        </row>
        <row r="223">
          <cell r="A223">
            <v>0</v>
          </cell>
          <cell r="B223">
            <v>1219</v>
          </cell>
          <cell r="D223">
            <v>0</v>
          </cell>
          <cell r="F223">
            <v>0</v>
          </cell>
          <cell r="J223">
            <v>0</v>
          </cell>
          <cell r="L223">
            <v>0</v>
          </cell>
          <cell r="M223">
            <v>0</v>
          </cell>
          <cell r="N223">
            <v>0</v>
          </cell>
          <cell r="O223">
            <v>0</v>
          </cell>
          <cell r="S223">
            <v>0</v>
          </cell>
          <cell r="T223">
            <v>0</v>
          </cell>
        </row>
        <row r="224">
          <cell r="A224">
            <v>0</v>
          </cell>
          <cell r="B224">
            <v>1220</v>
          </cell>
          <cell r="D224">
            <v>0</v>
          </cell>
          <cell r="F224">
            <v>0</v>
          </cell>
          <cell r="J224">
            <v>0</v>
          </cell>
          <cell r="L224">
            <v>0</v>
          </cell>
          <cell r="M224">
            <v>0</v>
          </cell>
          <cell r="N224">
            <v>0</v>
          </cell>
          <cell r="O224">
            <v>0</v>
          </cell>
          <cell r="S224">
            <v>0</v>
          </cell>
          <cell r="T224">
            <v>0</v>
          </cell>
        </row>
        <row r="225">
          <cell r="A225">
            <v>0</v>
          </cell>
          <cell r="B225">
            <v>1221</v>
          </cell>
          <cell r="D225">
            <v>0</v>
          </cell>
          <cell r="F225">
            <v>0</v>
          </cell>
          <cell r="J225">
            <v>0</v>
          </cell>
          <cell r="L225">
            <v>0</v>
          </cell>
          <cell r="M225">
            <v>0</v>
          </cell>
          <cell r="N225">
            <v>0</v>
          </cell>
          <cell r="O225">
            <v>0</v>
          </cell>
          <cell r="S225">
            <v>0</v>
          </cell>
          <cell r="T225">
            <v>0</v>
          </cell>
        </row>
        <row r="226">
          <cell r="A226">
            <v>0</v>
          </cell>
          <cell r="B226">
            <v>1222</v>
          </cell>
          <cell r="D226">
            <v>0</v>
          </cell>
          <cell r="F226">
            <v>0</v>
          </cell>
          <cell r="J226">
            <v>0</v>
          </cell>
          <cell r="L226">
            <v>0</v>
          </cell>
          <cell r="M226">
            <v>0</v>
          </cell>
          <cell r="N226">
            <v>0</v>
          </cell>
          <cell r="O226">
            <v>0</v>
          </cell>
          <cell r="S226">
            <v>0</v>
          </cell>
          <cell r="T226">
            <v>0</v>
          </cell>
        </row>
        <row r="227">
          <cell r="A227">
            <v>0</v>
          </cell>
          <cell r="B227">
            <v>1223</v>
          </cell>
          <cell r="D227">
            <v>0</v>
          </cell>
          <cell r="F227">
            <v>0</v>
          </cell>
          <cell r="J227">
            <v>0</v>
          </cell>
          <cell r="L227">
            <v>0</v>
          </cell>
          <cell r="M227">
            <v>0</v>
          </cell>
          <cell r="N227">
            <v>0</v>
          </cell>
          <cell r="O227">
            <v>0</v>
          </cell>
          <cell r="S227">
            <v>0</v>
          </cell>
          <cell r="T227">
            <v>0</v>
          </cell>
        </row>
        <row r="228">
          <cell r="A228">
            <v>0</v>
          </cell>
          <cell r="B228">
            <v>1224</v>
          </cell>
          <cell r="D228">
            <v>0</v>
          </cell>
          <cell r="F228">
            <v>0</v>
          </cell>
          <cell r="J228">
            <v>0</v>
          </cell>
          <cell r="L228">
            <v>0</v>
          </cell>
          <cell r="M228">
            <v>0</v>
          </cell>
          <cell r="N228">
            <v>0</v>
          </cell>
          <cell r="O228">
            <v>0</v>
          </cell>
          <cell r="S228">
            <v>0</v>
          </cell>
          <cell r="T228">
            <v>0</v>
          </cell>
        </row>
        <row r="229">
          <cell r="A229">
            <v>0</v>
          </cell>
          <cell r="B229">
            <v>1225</v>
          </cell>
          <cell r="D229">
            <v>0</v>
          </cell>
          <cell r="F229">
            <v>0</v>
          </cell>
          <cell r="J229">
            <v>0</v>
          </cell>
          <cell r="L229">
            <v>0</v>
          </cell>
          <cell r="M229">
            <v>0</v>
          </cell>
          <cell r="N229">
            <v>0</v>
          </cell>
          <cell r="O229">
            <v>0</v>
          </cell>
          <cell r="S229">
            <v>0</v>
          </cell>
          <cell r="T229">
            <v>0</v>
          </cell>
        </row>
        <row r="230">
          <cell r="A230">
            <v>0</v>
          </cell>
          <cell r="B230">
            <v>1226</v>
          </cell>
          <cell r="D230">
            <v>0</v>
          </cell>
          <cell r="F230">
            <v>0</v>
          </cell>
          <cell r="J230">
            <v>0</v>
          </cell>
          <cell r="L230">
            <v>0</v>
          </cell>
          <cell r="M230">
            <v>0</v>
          </cell>
          <cell r="N230">
            <v>0</v>
          </cell>
          <cell r="O230">
            <v>0</v>
          </cell>
          <cell r="S230">
            <v>0</v>
          </cell>
          <cell r="T230">
            <v>0</v>
          </cell>
        </row>
        <row r="231">
          <cell r="A231">
            <v>0</v>
          </cell>
          <cell r="B231">
            <v>1227</v>
          </cell>
          <cell r="D231">
            <v>0</v>
          </cell>
          <cell r="F231">
            <v>0</v>
          </cell>
          <cell r="J231">
            <v>0</v>
          </cell>
          <cell r="L231">
            <v>0</v>
          </cell>
          <cell r="M231">
            <v>0</v>
          </cell>
          <cell r="N231">
            <v>0</v>
          </cell>
          <cell r="O231">
            <v>0</v>
          </cell>
          <cell r="S231">
            <v>0</v>
          </cell>
          <cell r="T231">
            <v>0</v>
          </cell>
        </row>
        <row r="232">
          <cell r="A232">
            <v>0</v>
          </cell>
          <cell r="B232">
            <v>1228</v>
          </cell>
          <cell r="D232">
            <v>0</v>
          </cell>
          <cell r="F232">
            <v>0</v>
          </cell>
          <cell r="J232">
            <v>0</v>
          </cell>
          <cell r="L232">
            <v>0</v>
          </cell>
          <cell r="M232">
            <v>0</v>
          </cell>
          <cell r="N232">
            <v>0</v>
          </cell>
          <cell r="O232">
            <v>0</v>
          </cell>
          <cell r="S232">
            <v>0</v>
          </cell>
          <cell r="T232">
            <v>0</v>
          </cell>
        </row>
        <row r="233">
          <cell r="A233">
            <v>0</v>
          </cell>
          <cell r="B233">
            <v>1229</v>
          </cell>
          <cell r="D233">
            <v>0</v>
          </cell>
          <cell r="F233">
            <v>0</v>
          </cell>
          <cell r="J233">
            <v>0</v>
          </cell>
          <cell r="L233">
            <v>0</v>
          </cell>
          <cell r="M233">
            <v>0</v>
          </cell>
          <cell r="N233">
            <v>0</v>
          </cell>
          <cell r="O233">
            <v>0</v>
          </cell>
          <cell r="S233">
            <v>0</v>
          </cell>
          <cell r="T233">
            <v>0</v>
          </cell>
        </row>
        <row r="234">
          <cell r="A234">
            <v>0</v>
          </cell>
          <cell r="B234">
            <v>1230</v>
          </cell>
          <cell r="D234">
            <v>0</v>
          </cell>
          <cell r="F234">
            <v>0</v>
          </cell>
          <cell r="J234">
            <v>0</v>
          </cell>
          <cell r="L234">
            <v>0</v>
          </cell>
          <cell r="M234">
            <v>0</v>
          </cell>
          <cell r="N234">
            <v>0</v>
          </cell>
          <cell r="O234">
            <v>0</v>
          </cell>
          <cell r="S234">
            <v>0</v>
          </cell>
          <cell r="T234">
            <v>0</v>
          </cell>
        </row>
        <row r="235">
          <cell r="A235">
            <v>0</v>
          </cell>
          <cell r="B235">
            <v>1231</v>
          </cell>
          <cell r="D235">
            <v>0</v>
          </cell>
          <cell r="F235">
            <v>0</v>
          </cell>
          <cell r="J235">
            <v>0</v>
          </cell>
          <cell r="L235">
            <v>0</v>
          </cell>
          <cell r="M235">
            <v>0</v>
          </cell>
          <cell r="N235">
            <v>0</v>
          </cell>
          <cell r="O235">
            <v>0</v>
          </cell>
          <cell r="S235">
            <v>0</v>
          </cell>
          <cell r="T235">
            <v>0</v>
          </cell>
        </row>
        <row r="236">
          <cell r="A236">
            <v>0</v>
          </cell>
          <cell r="B236">
            <v>1232</v>
          </cell>
          <cell r="D236">
            <v>0</v>
          </cell>
          <cell r="F236">
            <v>0</v>
          </cell>
          <cell r="J236">
            <v>0</v>
          </cell>
          <cell r="L236">
            <v>0</v>
          </cell>
          <cell r="M236">
            <v>0</v>
          </cell>
          <cell r="N236">
            <v>0</v>
          </cell>
          <cell r="O236">
            <v>0</v>
          </cell>
          <cell r="S236">
            <v>0</v>
          </cell>
          <cell r="T236">
            <v>0</v>
          </cell>
        </row>
        <row r="237">
          <cell r="A237">
            <v>0</v>
          </cell>
          <cell r="B237">
            <v>1233</v>
          </cell>
          <cell r="D237">
            <v>0</v>
          </cell>
          <cell r="F237">
            <v>0</v>
          </cell>
          <cell r="J237">
            <v>0</v>
          </cell>
          <cell r="L237">
            <v>0</v>
          </cell>
          <cell r="M237">
            <v>0</v>
          </cell>
          <cell r="N237">
            <v>0</v>
          </cell>
          <cell r="O237">
            <v>0</v>
          </cell>
          <cell r="S237">
            <v>0</v>
          </cell>
          <cell r="T237">
            <v>0</v>
          </cell>
        </row>
        <row r="238">
          <cell r="A238">
            <v>0</v>
          </cell>
          <cell r="B238">
            <v>1234</v>
          </cell>
          <cell r="D238">
            <v>0</v>
          </cell>
          <cell r="F238">
            <v>0</v>
          </cell>
          <cell r="J238">
            <v>0</v>
          </cell>
          <cell r="L238">
            <v>0</v>
          </cell>
          <cell r="M238">
            <v>0</v>
          </cell>
          <cell r="N238">
            <v>0</v>
          </cell>
          <cell r="O238">
            <v>0</v>
          </cell>
          <cell r="S238">
            <v>0</v>
          </cell>
          <cell r="T238">
            <v>0</v>
          </cell>
        </row>
        <row r="239">
          <cell r="A239">
            <v>0</v>
          </cell>
          <cell r="B239">
            <v>1235</v>
          </cell>
          <cell r="D239">
            <v>0</v>
          </cell>
          <cell r="F239">
            <v>0</v>
          </cell>
          <cell r="J239">
            <v>0</v>
          </cell>
          <cell r="L239">
            <v>0</v>
          </cell>
          <cell r="M239">
            <v>0</v>
          </cell>
          <cell r="N239">
            <v>0</v>
          </cell>
          <cell r="O239">
            <v>0</v>
          </cell>
          <cell r="S239">
            <v>0</v>
          </cell>
          <cell r="T239">
            <v>0</v>
          </cell>
        </row>
        <row r="240">
          <cell r="A240">
            <v>0</v>
          </cell>
          <cell r="B240">
            <v>1236</v>
          </cell>
          <cell r="D240">
            <v>0</v>
          </cell>
          <cell r="F240">
            <v>0</v>
          </cell>
          <cell r="J240">
            <v>0</v>
          </cell>
          <cell r="L240">
            <v>0</v>
          </cell>
          <cell r="M240">
            <v>0</v>
          </cell>
          <cell r="N240">
            <v>0</v>
          </cell>
          <cell r="O240">
            <v>0</v>
          </cell>
          <cell r="S240">
            <v>0</v>
          </cell>
          <cell r="T240">
            <v>0</v>
          </cell>
        </row>
        <row r="241">
          <cell r="A241">
            <v>0</v>
          </cell>
          <cell r="B241">
            <v>1237</v>
          </cell>
          <cell r="D241">
            <v>0</v>
          </cell>
          <cell r="F241">
            <v>0</v>
          </cell>
          <cell r="J241">
            <v>0</v>
          </cell>
          <cell r="L241">
            <v>0</v>
          </cell>
          <cell r="M241">
            <v>0</v>
          </cell>
          <cell r="N241">
            <v>0</v>
          </cell>
          <cell r="O241">
            <v>0</v>
          </cell>
          <cell r="S241">
            <v>0</v>
          </cell>
          <cell r="T241">
            <v>0</v>
          </cell>
        </row>
        <row r="242">
          <cell r="A242">
            <v>0</v>
          </cell>
          <cell r="B242">
            <v>1238</v>
          </cell>
          <cell r="D242">
            <v>0</v>
          </cell>
          <cell r="F242">
            <v>0</v>
          </cell>
          <cell r="J242">
            <v>0</v>
          </cell>
          <cell r="L242">
            <v>0</v>
          </cell>
          <cell r="M242">
            <v>0</v>
          </cell>
          <cell r="N242">
            <v>0</v>
          </cell>
          <cell r="O242">
            <v>0</v>
          </cell>
          <cell r="S242">
            <v>0</v>
          </cell>
          <cell r="T242">
            <v>0</v>
          </cell>
        </row>
        <row r="243">
          <cell r="A243">
            <v>0</v>
          </cell>
          <cell r="B243">
            <v>1239</v>
          </cell>
          <cell r="D243">
            <v>0</v>
          </cell>
          <cell r="F243">
            <v>0</v>
          </cell>
          <cell r="J243">
            <v>0</v>
          </cell>
          <cell r="L243">
            <v>0</v>
          </cell>
          <cell r="M243">
            <v>0</v>
          </cell>
          <cell r="N243">
            <v>0</v>
          </cell>
          <cell r="O243">
            <v>0</v>
          </cell>
          <cell r="S243">
            <v>0</v>
          </cell>
          <cell r="T243">
            <v>0</v>
          </cell>
        </row>
        <row r="244">
          <cell r="A244">
            <v>0</v>
          </cell>
          <cell r="B244">
            <v>1240</v>
          </cell>
          <cell r="D244">
            <v>0</v>
          </cell>
          <cell r="F244">
            <v>0</v>
          </cell>
          <cell r="J244">
            <v>0</v>
          </cell>
          <cell r="L244">
            <v>0</v>
          </cell>
          <cell r="M244">
            <v>0</v>
          </cell>
          <cell r="N244">
            <v>0</v>
          </cell>
          <cell r="O244">
            <v>0</v>
          </cell>
          <cell r="S244">
            <v>0</v>
          </cell>
          <cell r="T244">
            <v>0</v>
          </cell>
        </row>
        <row r="245">
          <cell r="A245">
            <v>0</v>
          </cell>
          <cell r="B245">
            <v>1241</v>
          </cell>
          <cell r="D245">
            <v>0</v>
          </cell>
          <cell r="F245">
            <v>0</v>
          </cell>
          <cell r="J245">
            <v>0</v>
          </cell>
          <cell r="L245">
            <v>0</v>
          </cell>
          <cell r="M245">
            <v>0</v>
          </cell>
          <cell r="N245">
            <v>0</v>
          </cell>
          <cell r="O245">
            <v>0</v>
          </cell>
          <cell r="S245">
            <v>0</v>
          </cell>
          <cell r="T245">
            <v>0</v>
          </cell>
        </row>
        <row r="246">
          <cell r="A246">
            <v>0</v>
          </cell>
          <cell r="B246">
            <v>1242</v>
          </cell>
          <cell r="D246">
            <v>0</v>
          </cell>
          <cell r="F246">
            <v>0</v>
          </cell>
          <cell r="J246">
            <v>0</v>
          </cell>
          <cell r="L246">
            <v>0</v>
          </cell>
          <cell r="M246">
            <v>0</v>
          </cell>
          <cell r="N246">
            <v>0</v>
          </cell>
          <cell r="O246">
            <v>0</v>
          </cell>
          <cell r="S246">
            <v>0</v>
          </cell>
          <cell r="T246">
            <v>0</v>
          </cell>
        </row>
        <row r="247">
          <cell r="A247">
            <v>0</v>
          </cell>
          <cell r="B247">
            <v>1243</v>
          </cell>
          <cell r="D247">
            <v>0</v>
          </cell>
          <cell r="F247">
            <v>0</v>
          </cell>
          <cell r="J247">
            <v>0</v>
          </cell>
          <cell r="L247">
            <v>0</v>
          </cell>
          <cell r="M247">
            <v>0</v>
          </cell>
          <cell r="N247">
            <v>0</v>
          </cell>
          <cell r="O247">
            <v>0</v>
          </cell>
          <cell r="S247">
            <v>0</v>
          </cell>
          <cell r="T247">
            <v>0</v>
          </cell>
        </row>
        <row r="248">
          <cell r="A248">
            <v>0</v>
          </cell>
          <cell r="B248">
            <v>1244</v>
          </cell>
          <cell r="D248">
            <v>0</v>
          </cell>
          <cell r="F248">
            <v>0</v>
          </cell>
          <cell r="J248">
            <v>0</v>
          </cell>
          <cell r="L248">
            <v>0</v>
          </cell>
          <cell r="M248">
            <v>0</v>
          </cell>
          <cell r="N248">
            <v>0</v>
          </cell>
          <cell r="O248">
            <v>0</v>
          </cell>
          <cell r="S248">
            <v>0</v>
          </cell>
          <cell r="T248">
            <v>0</v>
          </cell>
        </row>
        <row r="249">
          <cell r="A249">
            <v>0</v>
          </cell>
          <cell r="B249">
            <v>1245</v>
          </cell>
          <cell r="D249">
            <v>0</v>
          </cell>
          <cell r="F249">
            <v>0</v>
          </cell>
          <cell r="J249">
            <v>0</v>
          </cell>
          <cell r="L249">
            <v>0</v>
          </cell>
          <cell r="M249">
            <v>0</v>
          </cell>
          <cell r="N249">
            <v>0</v>
          </cell>
          <cell r="O249">
            <v>0</v>
          </cell>
          <cell r="S249">
            <v>0</v>
          </cell>
          <cell r="T249">
            <v>0</v>
          </cell>
        </row>
        <row r="250">
          <cell r="A250">
            <v>0</v>
          </cell>
          <cell r="B250">
            <v>1246</v>
          </cell>
          <cell r="D250">
            <v>0</v>
          </cell>
          <cell r="F250">
            <v>0</v>
          </cell>
          <cell r="J250">
            <v>0</v>
          </cell>
          <cell r="L250">
            <v>0</v>
          </cell>
          <cell r="M250">
            <v>0</v>
          </cell>
          <cell r="N250">
            <v>0</v>
          </cell>
          <cell r="O250">
            <v>0</v>
          </cell>
          <cell r="S250">
            <v>0</v>
          </cell>
          <cell r="T250">
            <v>0</v>
          </cell>
        </row>
        <row r="251">
          <cell r="A251">
            <v>0</v>
          </cell>
          <cell r="B251">
            <v>1247</v>
          </cell>
          <cell r="D251">
            <v>0</v>
          </cell>
          <cell r="F251">
            <v>0</v>
          </cell>
          <cell r="J251">
            <v>0</v>
          </cell>
          <cell r="L251">
            <v>0</v>
          </cell>
          <cell r="M251">
            <v>0</v>
          </cell>
          <cell r="N251">
            <v>0</v>
          </cell>
          <cell r="O251">
            <v>0</v>
          </cell>
          <cell r="S251">
            <v>0</v>
          </cell>
          <cell r="T251">
            <v>0</v>
          </cell>
        </row>
        <row r="252">
          <cell r="A252">
            <v>0</v>
          </cell>
          <cell r="B252">
            <v>1248</v>
          </cell>
          <cell r="D252">
            <v>0</v>
          </cell>
          <cell r="F252">
            <v>0</v>
          </cell>
          <cell r="J252">
            <v>0</v>
          </cell>
          <cell r="L252">
            <v>0</v>
          </cell>
          <cell r="M252">
            <v>0</v>
          </cell>
          <cell r="N252">
            <v>0</v>
          </cell>
          <cell r="O252">
            <v>0</v>
          </cell>
          <cell r="S252">
            <v>0</v>
          </cell>
          <cell r="T252">
            <v>0</v>
          </cell>
        </row>
        <row r="253">
          <cell r="A253">
            <v>0</v>
          </cell>
          <cell r="B253">
            <v>1249</v>
          </cell>
          <cell r="D253">
            <v>0</v>
          </cell>
          <cell r="F253">
            <v>0</v>
          </cell>
          <cell r="J253">
            <v>0</v>
          </cell>
          <cell r="L253">
            <v>0</v>
          </cell>
          <cell r="M253">
            <v>0</v>
          </cell>
          <cell r="N253">
            <v>0</v>
          </cell>
          <cell r="O253">
            <v>0</v>
          </cell>
          <cell r="S253">
            <v>0</v>
          </cell>
          <cell r="T253">
            <v>0</v>
          </cell>
        </row>
        <row r="254">
          <cell r="A254">
            <v>0</v>
          </cell>
          <cell r="B254">
            <v>1250</v>
          </cell>
          <cell r="D254">
            <v>0</v>
          </cell>
          <cell r="F254">
            <v>0</v>
          </cell>
          <cell r="J254">
            <v>0</v>
          </cell>
          <cell r="L254">
            <v>0</v>
          </cell>
          <cell r="M254">
            <v>0</v>
          </cell>
          <cell r="N254">
            <v>0</v>
          </cell>
          <cell r="O254">
            <v>0</v>
          </cell>
          <cell r="S254">
            <v>0</v>
          </cell>
          <cell r="T254">
            <v>0</v>
          </cell>
        </row>
        <row r="255">
          <cell r="A255">
            <v>0</v>
          </cell>
          <cell r="B255">
            <v>1251</v>
          </cell>
          <cell r="D255">
            <v>0</v>
          </cell>
          <cell r="F255">
            <v>0</v>
          </cell>
          <cell r="J255">
            <v>0</v>
          </cell>
          <cell r="L255">
            <v>0</v>
          </cell>
          <cell r="M255">
            <v>0</v>
          </cell>
          <cell r="N255">
            <v>0</v>
          </cell>
          <cell r="O255">
            <v>0</v>
          </cell>
          <cell r="S255">
            <v>0</v>
          </cell>
          <cell r="T255">
            <v>0</v>
          </cell>
        </row>
        <row r="256">
          <cell r="A256">
            <v>0</v>
          </cell>
          <cell r="B256">
            <v>1252</v>
          </cell>
          <cell r="D256">
            <v>0</v>
          </cell>
          <cell r="F256">
            <v>0</v>
          </cell>
          <cell r="J256">
            <v>0</v>
          </cell>
          <cell r="L256">
            <v>0</v>
          </cell>
          <cell r="M256">
            <v>0</v>
          </cell>
          <cell r="N256">
            <v>0</v>
          </cell>
          <cell r="O256">
            <v>0</v>
          </cell>
          <cell r="S256">
            <v>0</v>
          </cell>
          <cell r="T256">
            <v>0</v>
          </cell>
        </row>
        <row r="257">
          <cell r="A257">
            <v>0</v>
          </cell>
          <cell r="B257">
            <v>1253</v>
          </cell>
          <cell r="D257">
            <v>0</v>
          </cell>
          <cell r="F257">
            <v>0</v>
          </cell>
          <cell r="J257">
            <v>0</v>
          </cell>
          <cell r="L257">
            <v>0</v>
          </cell>
          <cell r="M257">
            <v>0</v>
          </cell>
          <cell r="N257">
            <v>0</v>
          </cell>
          <cell r="O257">
            <v>0</v>
          </cell>
          <cell r="S257">
            <v>0</v>
          </cell>
          <cell r="T257">
            <v>0</v>
          </cell>
        </row>
        <row r="258">
          <cell r="A258">
            <v>0</v>
          </cell>
          <cell r="B258">
            <v>1254</v>
          </cell>
          <cell r="D258">
            <v>0</v>
          </cell>
          <cell r="F258">
            <v>0</v>
          </cell>
          <cell r="J258">
            <v>0</v>
          </cell>
          <cell r="L258">
            <v>0</v>
          </cell>
          <cell r="M258">
            <v>0</v>
          </cell>
          <cell r="N258">
            <v>0</v>
          </cell>
          <cell r="O258">
            <v>0</v>
          </cell>
          <cell r="S258">
            <v>0</v>
          </cell>
          <cell r="T258">
            <v>0</v>
          </cell>
        </row>
        <row r="259">
          <cell r="A259">
            <v>0</v>
          </cell>
          <cell r="B259">
            <v>1255</v>
          </cell>
          <cell r="D259">
            <v>0</v>
          </cell>
          <cell r="F259">
            <v>0</v>
          </cell>
          <cell r="J259">
            <v>0</v>
          </cell>
          <cell r="L259">
            <v>0</v>
          </cell>
          <cell r="M259">
            <v>0</v>
          </cell>
          <cell r="N259">
            <v>0</v>
          </cell>
          <cell r="O259">
            <v>0</v>
          </cell>
          <cell r="S259">
            <v>0</v>
          </cell>
          <cell r="T259">
            <v>0</v>
          </cell>
        </row>
        <row r="260">
          <cell r="A260">
            <v>0</v>
          </cell>
          <cell r="B260">
            <v>1256</v>
          </cell>
          <cell r="D260">
            <v>0</v>
          </cell>
          <cell r="F260">
            <v>0</v>
          </cell>
          <cell r="J260">
            <v>0</v>
          </cell>
          <cell r="L260">
            <v>0</v>
          </cell>
          <cell r="M260">
            <v>0</v>
          </cell>
          <cell r="N260">
            <v>0</v>
          </cell>
          <cell r="O260">
            <v>0</v>
          </cell>
          <cell r="S260">
            <v>0</v>
          </cell>
          <cell r="T260">
            <v>0</v>
          </cell>
        </row>
        <row r="261">
          <cell r="A261">
            <v>0</v>
          </cell>
          <cell r="B261">
            <v>1257</v>
          </cell>
          <cell r="D261">
            <v>0</v>
          </cell>
          <cell r="F261">
            <v>0</v>
          </cell>
          <cell r="J261">
            <v>0</v>
          </cell>
          <cell r="L261">
            <v>0</v>
          </cell>
          <cell r="M261">
            <v>0</v>
          </cell>
          <cell r="N261">
            <v>0</v>
          </cell>
          <cell r="O261">
            <v>0</v>
          </cell>
          <cell r="S261">
            <v>0</v>
          </cell>
          <cell r="T261">
            <v>0</v>
          </cell>
        </row>
        <row r="262">
          <cell r="A262">
            <v>0</v>
          </cell>
          <cell r="B262">
            <v>1258</v>
          </cell>
          <cell r="D262">
            <v>0</v>
          </cell>
          <cell r="F262">
            <v>0</v>
          </cell>
          <cell r="J262">
            <v>0</v>
          </cell>
          <cell r="L262">
            <v>0</v>
          </cell>
          <cell r="M262">
            <v>0</v>
          </cell>
          <cell r="N262">
            <v>0</v>
          </cell>
          <cell r="O262">
            <v>0</v>
          </cell>
          <cell r="S262">
            <v>0</v>
          </cell>
          <cell r="T262">
            <v>0</v>
          </cell>
        </row>
        <row r="263">
          <cell r="A263">
            <v>0</v>
          </cell>
          <cell r="B263">
            <v>1259</v>
          </cell>
          <cell r="D263">
            <v>0</v>
          </cell>
          <cell r="F263">
            <v>0</v>
          </cell>
          <cell r="J263">
            <v>0</v>
          </cell>
          <cell r="L263">
            <v>0</v>
          </cell>
          <cell r="M263">
            <v>0</v>
          </cell>
          <cell r="N263">
            <v>0</v>
          </cell>
          <cell r="O263">
            <v>0</v>
          </cell>
          <cell r="S263">
            <v>0</v>
          </cell>
          <cell r="T263">
            <v>0</v>
          </cell>
        </row>
        <row r="264">
          <cell r="A264">
            <v>0</v>
          </cell>
          <cell r="B264">
            <v>1260</v>
          </cell>
          <cell r="D264">
            <v>0</v>
          </cell>
          <cell r="F264">
            <v>0</v>
          </cell>
          <cell r="J264">
            <v>0</v>
          </cell>
          <cell r="L264">
            <v>0</v>
          </cell>
          <cell r="M264">
            <v>0</v>
          </cell>
          <cell r="N264">
            <v>0</v>
          </cell>
          <cell r="O264">
            <v>0</v>
          </cell>
          <cell r="S264">
            <v>0</v>
          </cell>
          <cell r="T264">
            <v>0</v>
          </cell>
        </row>
        <row r="265">
          <cell r="A265">
            <v>0</v>
          </cell>
          <cell r="B265">
            <v>1261</v>
          </cell>
          <cell r="D265">
            <v>0</v>
          </cell>
          <cell r="F265">
            <v>0</v>
          </cell>
          <cell r="J265">
            <v>0</v>
          </cell>
          <cell r="L265">
            <v>0</v>
          </cell>
          <cell r="M265">
            <v>0</v>
          </cell>
          <cell r="N265">
            <v>0</v>
          </cell>
          <cell r="O265">
            <v>0</v>
          </cell>
          <cell r="S265">
            <v>0</v>
          </cell>
          <cell r="T265">
            <v>0</v>
          </cell>
        </row>
        <row r="266">
          <cell r="A266">
            <v>0</v>
          </cell>
          <cell r="B266">
            <v>1262</v>
          </cell>
          <cell r="D266">
            <v>0</v>
          </cell>
          <cell r="F266">
            <v>0</v>
          </cell>
          <cell r="J266">
            <v>0</v>
          </cell>
          <cell r="L266">
            <v>0</v>
          </cell>
          <cell r="M266">
            <v>0</v>
          </cell>
          <cell r="N266">
            <v>0</v>
          </cell>
          <cell r="O266">
            <v>0</v>
          </cell>
          <cell r="S266">
            <v>0</v>
          </cell>
          <cell r="T266">
            <v>0</v>
          </cell>
        </row>
        <row r="267">
          <cell r="A267">
            <v>0</v>
          </cell>
          <cell r="B267">
            <v>1263</v>
          </cell>
          <cell r="D267">
            <v>0</v>
          </cell>
          <cell r="F267">
            <v>0</v>
          </cell>
          <cell r="J267">
            <v>0</v>
          </cell>
          <cell r="L267">
            <v>0</v>
          </cell>
          <cell r="M267">
            <v>0</v>
          </cell>
          <cell r="N267">
            <v>0</v>
          </cell>
          <cell r="O267">
            <v>0</v>
          </cell>
          <cell r="S267">
            <v>0</v>
          </cell>
          <cell r="T267">
            <v>0</v>
          </cell>
        </row>
        <row r="268">
          <cell r="A268">
            <v>0</v>
          </cell>
          <cell r="B268">
            <v>1264</v>
          </cell>
          <cell r="D268">
            <v>0</v>
          </cell>
          <cell r="F268">
            <v>0</v>
          </cell>
          <cell r="J268">
            <v>0</v>
          </cell>
          <cell r="L268">
            <v>0</v>
          </cell>
          <cell r="M268">
            <v>0</v>
          </cell>
          <cell r="N268">
            <v>0</v>
          </cell>
          <cell r="O268">
            <v>0</v>
          </cell>
          <cell r="S268">
            <v>0</v>
          </cell>
          <cell r="T268">
            <v>0</v>
          </cell>
        </row>
        <row r="269">
          <cell r="A269">
            <v>0</v>
          </cell>
          <cell r="B269">
            <v>1265</v>
          </cell>
          <cell r="D269">
            <v>0</v>
          </cell>
          <cell r="F269">
            <v>0</v>
          </cell>
          <cell r="J269">
            <v>0</v>
          </cell>
          <cell r="L269">
            <v>0</v>
          </cell>
          <cell r="M269">
            <v>0</v>
          </cell>
          <cell r="N269">
            <v>0</v>
          </cell>
          <cell r="O269">
            <v>0</v>
          </cell>
          <cell r="S269">
            <v>0</v>
          </cell>
          <cell r="T269">
            <v>0</v>
          </cell>
        </row>
        <row r="270">
          <cell r="A270">
            <v>0</v>
          </cell>
          <cell r="B270">
            <v>1266</v>
          </cell>
          <cell r="D270">
            <v>0</v>
          </cell>
          <cell r="F270">
            <v>0</v>
          </cell>
          <cell r="J270">
            <v>0</v>
          </cell>
          <cell r="L270">
            <v>0</v>
          </cell>
          <cell r="M270">
            <v>0</v>
          </cell>
          <cell r="N270">
            <v>0</v>
          </cell>
          <cell r="O270">
            <v>0</v>
          </cell>
          <cell r="S270">
            <v>0</v>
          </cell>
          <cell r="T270">
            <v>0</v>
          </cell>
        </row>
        <row r="271">
          <cell r="A271">
            <v>0</v>
          </cell>
          <cell r="B271">
            <v>1267</v>
          </cell>
          <cell r="D271">
            <v>0</v>
          </cell>
          <cell r="F271">
            <v>0</v>
          </cell>
          <cell r="J271">
            <v>0</v>
          </cell>
          <cell r="L271">
            <v>0</v>
          </cell>
          <cell r="M271">
            <v>0</v>
          </cell>
          <cell r="N271">
            <v>0</v>
          </cell>
          <cell r="O271">
            <v>0</v>
          </cell>
          <cell r="S271">
            <v>0</v>
          </cell>
          <cell r="T271">
            <v>0</v>
          </cell>
        </row>
        <row r="272">
          <cell r="A272">
            <v>0</v>
          </cell>
          <cell r="B272">
            <v>1268</v>
          </cell>
          <cell r="D272">
            <v>0</v>
          </cell>
          <cell r="F272">
            <v>0</v>
          </cell>
          <cell r="J272">
            <v>0</v>
          </cell>
          <cell r="L272">
            <v>0</v>
          </cell>
          <cell r="M272">
            <v>0</v>
          </cell>
          <cell r="N272">
            <v>0</v>
          </cell>
          <cell r="O272">
            <v>0</v>
          </cell>
          <cell r="S272">
            <v>0</v>
          </cell>
          <cell r="T272">
            <v>0</v>
          </cell>
        </row>
        <row r="273">
          <cell r="A273">
            <v>0</v>
          </cell>
          <cell r="B273">
            <v>1269</v>
          </cell>
          <cell r="D273">
            <v>0</v>
          </cell>
          <cell r="F273">
            <v>0</v>
          </cell>
          <cell r="J273">
            <v>0</v>
          </cell>
          <cell r="L273">
            <v>0</v>
          </cell>
          <cell r="M273">
            <v>0</v>
          </cell>
          <cell r="N273">
            <v>0</v>
          </cell>
          <cell r="O273">
            <v>0</v>
          </cell>
          <cell r="S273">
            <v>0</v>
          </cell>
          <cell r="T273">
            <v>0</v>
          </cell>
        </row>
        <row r="274">
          <cell r="A274">
            <v>0</v>
          </cell>
          <cell r="B274">
            <v>1270</v>
          </cell>
          <cell r="D274">
            <v>0</v>
          </cell>
          <cell r="F274">
            <v>0</v>
          </cell>
          <cell r="J274">
            <v>0</v>
          </cell>
          <cell r="L274">
            <v>0</v>
          </cell>
          <cell r="M274">
            <v>0</v>
          </cell>
          <cell r="N274">
            <v>0</v>
          </cell>
          <cell r="O274">
            <v>0</v>
          </cell>
          <cell r="S274">
            <v>0</v>
          </cell>
          <cell r="T274">
            <v>0</v>
          </cell>
        </row>
        <row r="275">
          <cell r="A275">
            <v>0</v>
          </cell>
          <cell r="B275">
            <v>1271</v>
          </cell>
          <cell r="D275">
            <v>0</v>
          </cell>
          <cell r="F275">
            <v>0</v>
          </cell>
          <cell r="J275">
            <v>0</v>
          </cell>
          <cell r="L275">
            <v>0</v>
          </cell>
          <cell r="M275">
            <v>0</v>
          </cell>
          <cell r="N275">
            <v>0</v>
          </cell>
          <cell r="O275">
            <v>0</v>
          </cell>
          <cell r="S275">
            <v>0</v>
          </cell>
          <cell r="T275">
            <v>0</v>
          </cell>
        </row>
        <row r="276">
          <cell r="A276">
            <v>0</v>
          </cell>
          <cell r="B276">
            <v>1272</v>
          </cell>
          <cell r="D276">
            <v>0</v>
          </cell>
          <cell r="F276">
            <v>0</v>
          </cell>
          <cell r="J276">
            <v>0</v>
          </cell>
          <cell r="L276">
            <v>0</v>
          </cell>
          <cell r="M276">
            <v>0</v>
          </cell>
          <cell r="N276">
            <v>0</v>
          </cell>
          <cell r="O276">
            <v>0</v>
          </cell>
          <cell r="S276">
            <v>0</v>
          </cell>
          <cell r="T276">
            <v>0</v>
          </cell>
        </row>
        <row r="277">
          <cell r="A277">
            <v>0</v>
          </cell>
          <cell r="B277">
            <v>1273</v>
          </cell>
          <cell r="D277">
            <v>0</v>
          </cell>
          <cell r="F277">
            <v>0</v>
          </cell>
          <cell r="J277">
            <v>0</v>
          </cell>
          <cell r="L277">
            <v>0</v>
          </cell>
          <cell r="M277">
            <v>0</v>
          </cell>
          <cell r="N277">
            <v>0</v>
          </cell>
          <cell r="O277">
            <v>0</v>
          </cell>
          <cell r="S277">
            <v>0</v>
          </cell>
          <cell r="T277">
            <v>0</v>
          </cell>
        </row>
        <row r="278">
          <cell r="A278">
            <v>0</v>
          </cell>
          <cell r="B278">
            <v>1274</v>
          </cell>
          <cell r="D278">
            <v>0</v>
          </cell>
          <cell r="F278">
            <v>0</v>
          </cell>
          <cell r="J278">
            <v>0</v>
          </cell>
          <cell r="L278">
            <v>0</v>
          </cell>
          <cell r="M278">
            <v>0</v>
          </cell>
          <cell r="N278">
            <v>0</v>
          </cell>
          <cell r="O278">
            <v>0</v>
          </cell>
          <cell r="S278">
            <v>0</v>
          </cell>
          <cell r="T278">
            <v>0</v>
          </cell>
        </row>
        <row r="279">
          <cell r="A279">
            <v>0</v>
          </cell>
          <cell r="B279">
            <v>1275</v>
          </cell>
          <cell r="D279">
            <v>0</v>
          </cell>
          <cell r="F279">
            <v>0</v>
          </cell>
          <cell r="J279">
            <v>0</v>
          </cell>
          <cell r="L279">
            <v>0</v>
          </cell>
          <cell r="M279">
            <v>0</v>
          </cell>
          <cell r="N279">
            <v>0</v>
          </cell>
          <cell r="O279">
            <v>0</v>
          </cell>
          <cell r="S279">
            <v>0</v>
          </cell>
          <cell r="T279">
            <v>0</v>
          </cell>
        </row>
        <row r="280">
          <cell r="A280">
            <v>0</v>
          </cell>
          <cell r="B280">
            <v>1276</v>
          </cell>
          <cell r="D280">
            <v>0</v>
          </cell>
          <cell r="F280">
            <v>0</v>
          </cell>
          <cell r="J280">
            <v>0</v>
          </cell>
          <cell r="L280">
            <v>0</v>
          </cell>
          <cell r="M280">
            <v>0</v>
          </cell>
          <cell r="N280">
            <v>0</v>
          </cell>
          <cell r="O280">
            <v>0</v>
          </cell>
          <cell r="S280">
            <v>0</v>
          </cell>
          <cell r="T280">
            <v>0</v>
          </cell>
        </row>
        <row r="281">
          <cell r="A281">
            <v>0</v>
          </cell>
          <cell r="B281">
            <v>1277</v>
          </cell>
          <cell r="D281">
            <v>0</v>
          </cell>
          <cell r="F281">
            <v>0</v>
          </cell>
          <cell r="J281">
            <v>0</v>
          </cell>
          <cell r="L281">
            <v>0</v>
          </cell>
          <cell r="M281">
            <v>0</v>
          </cell>
          <cell r="N281">
            <v>0</v>
          </cell>
          <cell r="O281">
            <v>0</v>
          </cell>
          <cell r="S281">
            <v>0</v>
          </cell>
          <cell r="T281">
            <v>0</v>
          </cell>
        </row>
        <row r="282">
          <cell r="A282">
            <v>0</v>
          </cell>
          <cell r="B282">
            <v>1278</v>
          </cell>
          <cell r="D282">
            <v>0</v>
          </cell>
          <cell r="F282">
            <v>0</v>
          </cell>
          <cell r="J282">
            <v>0</v>
          </cell>
          <cell r="L282">
            <v>0</v>
          </cell>
          <cell r="M282">
            <v>0</v>
          </cell>
          <cell r="N282">
            <v>0</v>
          </cell>
          <cell r="O282">
            <v>0</v>
          </cell>
          <cell r="S282">
            <v>0</v>
          </cell>
          <cell r="T282">
            <v>0</v>
          </cell>
        </row>
        <row r="283">
          <cell r="A283">
            <v>0</v>
          </cell>
          <cell r="B283">
            <v>1279</v>
          </cell>
          <cell r="D283">
            <v>0</v>
          </cell>
          <cell r="F283">
            <v>0</v>
          </cell>
          <cell r="J283">
            <v>0</v>
          </cell>
          <cell r="L283">
            <v>0</v>
          </cell>
          <cell r="M283">
            <v>0</v>
          </cell>
          <cell r="N283">
            <v>0</v>
          </cell>
          <cell r="O283">
            <v>0</v>
          </cell>
          <cell r="S283">
            <v>0</v>
          </cell>
          <cell r="T283">
            <v>0</v>
          </cell>
        </row>
        <row r="284">
          <cell r="A284">
            <v>0</v>
          </cell>
          <cell r="B284">
            <v>1280</v>
          </cell>
          <cell r="D284">
            <v>0</v>
          </cell>
          <cell r="F284">
            <v>0</v>
          </cell>
          <cell r="J284">
            <v>0</v>
          </cell>
          <cell r="L284">
            <v>0</v>
          </cell>
          <cell r="M284">
            <v>0</v>
          </cell>
          <cell r="N284">
            <v>0</v>
          </cell>
          <cell r="O284">
            <v>0</v>
          </cell>
          <cell r="S284">
            <v>0</v>
          </cell>
          <cell r="T284">
            <v>0</v>
          </cell>
        </row>
        <row r="285">
          <cell r="A285">
            <v>0</v>
          </cell>
          <cell r="B285">
            <v>1281</v>
          </cell>
          <cell r="D285">
            <v>0</v>
          </cell>
          <cell r="F285">
            <v>0</v>
          </cell>
          <cell r="J285">
            <v>0</v>
          </cell>
          <cell r="L285">
            <v>0</v>
          </cell>
          <cell r="M285">
            <v>0</v>
          </cell>
          <cell r="N285">
            <v>0</v>
          </cell>
          <cell r="O285">
            <v>0</v>
          </cell>
          <cell r="S285">
            <v>0</v>
          </cell>
          <cell r="T285">
            <v>0</v>
          </cell>
        </row>
        <row r="286">
          <cell r="A286">
            <v>0</v>
          </cell>
          <cell r="B286">
            <v>1282</v>
          </cell>
          <cell r="D286">
            <v>0</v>
          </cell>
          <cell r="F286">
            <v>0</v>
          </cell>
          <cell r="J286">
            <v>0</v>
          </cell>
          <cell r="L286">
            <v>0</v>
          </cell>
          <cell r="M286">
            <v>0</v>
          </cell>
          <cell r="N286">
            <v>0</v>
          </cell>
          <cell r="O286">
            <v>0</v>
          </cell>
          <cell r="S286">
            <v>0</v>
          </cell>
          <cell r="T286">
            <v>0</v>
          </cell>
        </row>
        <row r="287">
          <cell r="A287">
            <v>0</v>
          </cell>
          <cell r="B287">
            <v>1283</v>
          </cell>
          <cell r="D287">
            <v>0</v>
          </cell>
          <cell r="F287">
            <v>0</v>
          </cell>
          <cell r="J287">
            <v>0</v>
          </cell>
          <cell r="L287">
            <v>0</v>
          </cell>
          <cell r="M287">
            <v>0</v>
          </cell>
          <cell r="N287">
            <v>0</v>
          </cell>
          <cell r="O287">
            <v>0</v>
          </cell>
          <cell r="S287">
            <v>0</v>
          </cell>
          <cell r="T287">
            <v>0</v>
          </cell>
        </row>
        <row r="288">
          <cell r="A288">
            <v>0</v>
          </cell>
          <cell r="B288">
            <v>1284</v>
          </cell>
          <cell r="D288">
            <v>0</v>
          </cell>
          <cell r="F288">
            <v>0</v>
          </cell>
          <cell r="J288">
            <v>0</v>
          </cell>
          <cell r="L288">
            <v>0</v>
          </cell>
          <cell r="M288">
            <v>0</v>
          </cell>
          <cell r="N288">
            <v>0</v>
          </cell>
          <cell r="O288">
            <v>0</v>
          </cell>
          <cell r="S288">
            <v>0</v>
          </cell>
          <cell r="T288">
            <v>0</v>
          </cell>
        </row>
        <row r="289">
          <cell r="A289">
            <v>0</v>
          </cell>
          <cell r="B289">
            <v>1285</v>
          </cell>
          <cell r="D289">
            <v>0</v>
          </cell>
          <cell r="F289">
            <v>0</v>
          </cell>
          <cell r="J289">
            <v>0</v>
          </cell>
          <cell r="L289">
            <v>0</v>
          </cell>
          <cell r="M289">
            <v>0</v>
          </cell>
          <cell r="N289">
            <v>0</v>
          </cell>
          <cell r="O289">
            <v>0</v>
          </cell>
          <cell r="S289">
            <v>0</v>
          </cell>
          <cell r="T289">
            <v>0</v>
          </cell>
        </row>
        <row r="290">
          <cell r="A290">
            <v>0</v>
          </cell>
          <cell r="B290">
            <v>1286</v>
          </cell>
          <cell r="D290">
            <v>0</v>
          </cell>
          <cell r="F290">
            <v>0</v>
          </cell>
          <cell r="J290">
            <v>0</v>
          </cell>
          <cell r="L290">
            <v>0</v>
          </cell>
          <cell r="M290">
            <v>0</v>
          </cell>
          <cell r="N290">
            <v>0</v>
          </cell>
          <cell r="O290">
            <v>0</v>
          </cell>
          <cell r="S290">
            <v>0</v>
          </cell>
          <cell r="T290">
            <v>0</v>
          </cell>
        </row>
        <row r="291">
          <cell r="A291">
            <v>0</v>
          </cell>
          <cell r="B291">
            <v>1287</v>
          </cell>
          <cell r="D291">
            <v>0</v>
          </cell>
          <cell r="F291">
            <v>0</v>
          </cell>
          <cell r="J291">
            <v>0</v>
          </cell>
          <cell r="L291">
            <v>0</v>
          </cell>
          <cell r="M291">
            <v>0</v>
          </cell>
          <cell r="N291">
            <v>0</v>
          </cell>
          <cell r="O291">
            <v>0</v>
          </cell>
          <cell r="S291">
            <v>0</v>
          </cell>
          <cell r="T291">
            <v>0</v>
          </cell>
        </row>
        <row r="292">
          <cell r="A292">
            <v>0</v>
          </cell>
          <cell r="B292">
            <v>1288</v>
          </cell>
          <cell r="D292">
            <v>0</v>
          </cell>
          <cell r="F292">
            <v>0</v>
          </cell>
          <cell r="J292">
            <v>0</v>
          </cell>
          <cell r="L292">
            <v>0</v>
          </cell>
          <cell r="M292">
            <v>0</v>
          </cell>
          <cell r="N292">
            <v>0</v>
          </cell>
          <cell r="O292">
            <v>0</v>
          </cell>
          <cell r="S292">
            <v>0</v>
          </cell>
          <cell r="T292">
            <v>0</v>
          </cell>
        </row>
        <row r="293">
          <cell r="A293">
            <v>0</v>
          </cell>
          <cell r="B293">
            <v>1289</v>
          </cell>
          <cell r="D293">
            <v>0</v>
          </cell>
          <cell r="F293">
            <v>0</v>
          </cell>
          <cell r="J293">
            <v>0</v>
          </cell>
          <cell r="L293">
            <v>0</v>
          </cell>
          <cell r="M293">
            <v>0</v>
          </cell>
          <cell r="N293">
            <v>0</v>
          </cell>
          <cell r="O293">
            <v>0</v>
          </cell>
          <cell r="S293">
            <v>0</v>
          </cell>
          <cell r="T293">
            <v>0</v>
          </cell>
        </row>
        <row r="294">
          <cell r="A294">
            <v>0</v>
          </cell>
          <cell r="B294">
            <v>1290</v>
          </cell>
          <cell r="D294">
            <v>0</v>
          </cell>
          <cell r="F294">
            <v>0</v>
          </cell>
          <cell r="J294">
            <v>0</v>
          </cell>
          <cell r="L294">
            <v>0</v>
          </cell>
          <cell r="M294">
            <v>0</v>
          </cell>
          <cell r="N294">
            <v>0</v>
          </cell>
          <cell r="O294">
            <v>0</v>
          </cell>
          <cell r="S294">
            <v>0</v>
          </cell>
          <cell r="T294">
            <v>0</v>
          </cell>
        </row>
        <row r="295">
          <cell r="A295">
            <v>0</v>
          </cell>
          <cell r="B295">
            <v>1291</v>
          </cell>
          <cell r="D295">
            <v>0</v>
          </cell>
          <cell r="F295">
            <v>0</v>
          </cell>
          <cell r="J295">
            <v>0</v>
          </cell>
          <cell r="L295">
            <v>0</v>
          </cell>
          <cell r="M295">
            <v>0</v>
          </cell>
          <cell r="N295">
            <v>0</v>
          </cell>
          <cell r="O295">
            <v>0</v>
          </cell>
          <cell r="S295">
            <v>0</v>
          </cell>
          <cell r="T295">
            <v>0</v>
          </cell>
        </row>
        <row r="296">
          <cell r="A296">
            <v>0</v>
          </cell>
          <cell r="B296">
            <v>1292</v>
          </cell>
          <cell r="D296">
            <v>0</v>
          </cell>
          <cell r="F296">
            <v>0</v>
          </cell>
          <cell r="J296">
            <v>0</v>
          </cell>
          <cell r="L296">
            <v>0</v>
          </cell>
          <cell r="M296">
            <v>0</v>
          </cell>
          <cell r="N296">
            <v>0</v>
          </cell>
          <cell r="O296">
            <v>0</v>
          </cell>
          <cell r="S296">
            <v>0</v>
          </cell>
          <cell r="T296">
            <v>0</v>
          </cell>
        </row>
        <row r="297">
          <cell r="A297">
            <v>0</v>
          </cell>
          <cell r="B297">
            <v>1293</v>
          </cell>
          <cell r="D297">
            <v>0</v>
          </cell>
          <cell r="F297">
            <v>0</v>
          </cell>
          <cell r="J297">
            <v>0</v>
          </cell>
          <cell r="L297">
            <v>0</v>
          </cell>
          <cell r="M297">
            <v>0</v>
          </cell>
          <cell r="N297">
            <v>0</v>
          </cell>
          <cell r="O297">
            <v>0</v>
          </cell>
          <cell r="S297">
            <v>0</v>
          </cell>
          <cell r="T297">
            <v>0</v>
          </cell>
        </row>
        <row r="298">
          <cell r="A298">
            <v>0</v>
          </cell>
          <cell r="B298">
            <v>1294</v>
          </cell>
          <cell r="D298">
            <v>0</v>
          </cell>
          <cell r="F298">
            <v>0</v>
          </cell>
          <cell r="J298">
            <v>0</v>
          </cell>
          <cell r="L298">
            <v>0</v>
          </cell>
          <cell r="M298">
            <v>0</v>
          </cell>
          <cell r="N298">
            <v>0</v>
          </cell>
          <cell r="O298">
            <v>0</v>
          </cell>
          <cell r="S298">
            <v>0</v>
          </cell>
          <cell r="T298">
            <v>0</v>
          </cell>
        </row>
        <row r="299">
          <cell r="A299">
            <v>0</v>
          </cell>
          <cell r="B299">
            <v>1295</v>
          </cell>
          <cell r="D299">
            <v>0</v>
          </cell>
          <cell r="F299">
            <v>0</v>
          </cell>
          <cell r="J299">
            <v>0</v>
          </cell>
          <cell r="L299">
            <v>0</v>
          </cell>
          <cell r="M299">
            <v>0</v>
          </cell>
          <cell r="N299">
            <v>0</v>
          </cell>
          <cell r="O299">
            <v>0</v>
          </cell>
          <cell r="S299">
            <v>0</v>
          </cell>
          <cell r="T299">
            <v>0</v>
          </cell>
        </row>
        <row r="300">
          <cell r="A300">
            <v>0</v>
          </cell>
          <cell r="B300">
            <v>1296</v>
          </cell>
          <cell r="D300">
            <v>0</v>
          </cell>
          <cell r="F300">
            <v>0</v>
          </cell>
          <cell r="J300">
            <v>0</v>
          </cell>
          <cell r="L300">
            <v>0</v>
          </cell>
          <cell r="M300">
            <v>0</v>
          </cell>
          <cell r="N300">
            <v>0</v>
          </cell>
          <cell r="O300">
            <v>0</v>
          </cell>
          <cell r="S300">
            <v>0</v>
          </cell>
          <cell r="T300">
            <v>0</v>
          </cell>
        </row>
        <row r="301">
          <cell r="A301">
            <v>0</v>
          </cell>
          <cell r="B301">
            <v>1297</v>
          </cell>
          <cell r="D301">
            <v>0</v>
          </cell>
          <cell r="F301">
            <v>0</v>
          </cell>
          <cell r="J301">
            <v>0</v>
          </cell>
          <cell r="L301">
            <v>0</v>
          </cell>
          <cell r="M301">
            <v>0</v>
          </cell>
          <cell r="N301">
            <v>0</v>
          </cell>
          <cell r="O301">
            <v>0</v>
          </cell>
          <cell r="S301">
            <v>0</v>
          </cell>
          <cell r="T301">
            <v>0</v>
          </cell>
        </row>
        <row r="302">
          <cell r="A302">
            <v>0</v>
          </cell>
          <cell r="B302">
            <v>1298</v>
          </cell>
          <cell r="D302">
            <v>0</v>
          </cell>
          <cell r="F302">
            <v>0</v>
          </cell>
          <cell r="J302">
            <v>0</v>
          </cell>
          <cell r="L302">
            <v>0</v>
          </cell>
          <cell r="M302">
            <v>0</v>
          </cell>
          <cell r="N302">
            <v>0</v>
          </cell>
          <cell r="O302">
            <v>0</v>
          </cell>
          <cell r="S302">
            <v>0</v>
          </cell>
          <cell r="T302">
            <v>0</v>
          </cell>
        </row>
        <row r="303">
          <cell r="A303">
            <v>0</v>
          </cell>
          <cell r="B303">
            <v>1299</v>
          </cell>
          <cell r="D303">
            <v>0</v>
          </cell>
          <cell r="F303">
            <v>0</v>
          </cell>
          <cell r="J303">
            <v>0</v>
          </cell>
          <cell r="L303">
            <v>0</v>
          </cell>
          <cell r="M303">
            <v>0</v>
          </cell>
          <cell r="N303">
            <v>0</v>
          </cell>
          <cell r="O303">
            <v>0</v>
          </cell>
          <cell r="S303">
            <v>0</v>
          </cell>
          <cell r="T303">
            <v>0</v>
          </cell>
        </row>
        <row r="304">
          <cell r="A304">
            <v>0</v>
          </cell>
          <cell r="B304">
            <v>1300</v>
          </cell>
          <cell r="D304">
            <v>0</v>
          </cell>
          <cell r="F304">
            <v>0</v>
          </cell>
          <cell r="J304">
            <v>0</v>
          </cell>
          <cell r="L304">
            <v>0</v>
          </cell>
          <cell r="M304">
            <v>0</v>
          </cell>
          <cell r="N304">
            <v>0</v>
          </cell>
          <cell r="O304">
            <v>0</v>
          </cell>
          <cell r="S304">
            <v>0</v>
          </cell>
          <cell r="T304">
            <v>0</v>
          </cell>
        </row>
        <row r="305">
          <cell r="A305">
            <v>0</v>
          </cell>
          <cell r="B305">
            <v>1301</v>
          </cell>
          <cell r="D305">
            <v>0</v>
          </cell>
          <cell r="F305">
            <v>0</v>
          </cell>
          <cell r="J305">
            <v>0</v>
          </cell>
          <cell r="L305">
            <v>0</v>
          </cell>
          <cell r="M305">
            <v>0</v>
          </cell>
          <cell r="N305">
            <v>0</v>
          </cell>
          <cell r="O305">
            <v>0</v>
          </cell>
          <cell r="S305">
            <v>0</v>
          </cell>
          <cell r="T305">
            <v>0</v>
          </cell>
        </row>
        <row r="306">
          <cell r="A306">
            <v>0</v>
          </cell>
          <cell r="B306">
            <v>1302</v>
          </cell>
          <cell r="D306">
            <v>0</v>
          </cell>
          <cell r="F306">
            <v>0</v>
          </cell>
          <cell r="J306">
            <v>0</v>
          </cell>
          <cell r="L306">
            <v>0</v>
          </cell>
          <cell r="M306">
            <v>0</v>
          </cell>
          <cell r="N306">
            <v>0</v>
          </cell>
          <cell r="O306">
            <v>0</v>
          </cell>
          <cell r="S306">
            <v>0</v>
          </cell>
          <cell r="T306">
            <v>0</v>
          </cell>
        </row>
        <row r="307">
          <cell r="A307">
            <v>0</v>
          </cell>
          <cell r="B307">
            <v>1303</v>
          </cell>
          <cell r="D307">
            <v>0</v>
          </cell>
          <cell r="F307">
            <v>0</v>
          </cell>
          <cell r="J307">
            <v>0</v>
          </cell>
          <cell r="L307">
            <v>0</v>
          </cell>
          <cell r="M307">
            <v>0</v>
          </cell>
          <cell r="N307">
            <v>0</v>
          </cell>
          <cell r="O307">
            <v>0</v>
          </cell>
          <cell r="S307">
            <v>0</v>
          </cell>
          <cell r="T307">
            <v>0</v>
          </cell>
        </row>
        <row r="308">
          <cell r="A308">
            <v>0</v>
          </cell>
          <cell r="B308">
            <v>1304</v>
          </cell>
          <cell r="D308">
            <v>0</v>
          </cell>
          <cell r="F308">
            <v>0</v>
          </cell>
          <cell r="J308">
            <v>0</v>
          </cell>
          <cell r="L308">
            <v>0</v>
          </cell>
          <cell r="M308">
            <v>0</v>
          </cell>
          <cell r="N308">
            <v>0</v>
          </cell>
          <cell r="O308">
            <v>0</v>
          </cell>
          <cell r="S308">
            <v>0</v>
          </cell>
          <cell r="T308">
            <v>0</v>
          </cell>
        </row>
        <row r="309">
          <cell r="A309">
            <v>0</v>
          </cell>
          <cell r="B309">
            <v>1305</v>
          </cell>
          <cell r="D309">
            <v>0</v>
          </cell>
          <cell r="F309">
            <v>0</v>
          </cell>
          <cell r="J309">
            <v>0</v>
          </cell>
          <cell r="L309">
            <v>0</v>
          </cell>
          <cell r="M309">
            <v>0</v>
          </cell>
          <cell r="N309">
            <v>0</v>
          </cell>
          <cell r="O309">
            <v>0</v>
          </cell>
          <cell r="S309">
            <v>0</v>
          </cell>
          <cell r="T309">
            <v>0</v>
          </cell>
        </row>
        <row r="310">
          <cell r="A310">
            <v>0</v>
          </cell>
          <cell r="B310">
            <v>1306</v>
          </cell>
          <cell r="D310">
            <v>0</v>
          </cell>
          <cell r="F310">
            <v>0</v>
          </cell>
          <cell r="J310">
            <v>0</v>
          </cell>
          <cell r="L310">
            <v>0</v>
          </cell>
          <cell r="M310">
            <v>0</v>
          </cell>
          <cell r="N310">
            <v>0</v>
          </cell>
          <cell r="O310">
            <v>0</v>
          </cell>
          <cell r="S310">
            <v>0</v>
          </cell>
          <cell r="T310">
            <v>0</v>
          </cell>
        </row>
        <row r="311">
          <cell r="A311">
            <v>0</v>
          </cell>
          <cell r="B311">
            <v>1307</v>
          </cell>
          <cell r="D311">
            <v>0</v>
          </cell>
          <cell r="F311">
            <v>0</v>
          </cell>
          <cell r="J311">
            <v>0</v>
          </cell>
          <cell r="L311">
            <v>0</v>
          </cell>
          <cell r="M311">
            <v>0</v>
          </cell>
          <cell r="N311">
            <v>0</v>
          </cell>
          <cell r="O311">
            <v>0</v>
          </cell>
          <cell r="S311">
            <v>0</v>
          </cell>
          <cell r="T311">
            <v>0</v>
          </cell>
        </row>
        <row r="312">
          <cell r="A312">
            <v>0</v>
          </cell>
          <cell r="B312">
            <v>1308</v>
          </cell>
          <cell r="D312">
            <v>0</v>
          </cell>
          <cell r="F312">
            <v>0</v>
          </cell>
          <cell r="J312">
            <v>0</v>
          </cell>
          <cell r="L312">
            <v>0</v>
          </cell>
          <cell r="M312">
            <v>0</v>
          </cell>
          <cell r="N312">
            <v>0</v>
          </cell>
          <cell r="O312">
            <v>0</v>
          </cell>
          <cell r="S312">
            <v>0</v>
          </cell>
          <cell r="T312">
            <v>0</v>
          </cell>
        </row>
        <row r="313">
          <cell r="A313">
            <v>0</v>
          </cell>
          <cell r="B313">
            <v>1309</v>
          </cell>
          <cell r="D313">
            <v>0</v>
          </cell>
          <cell r="F313">
            <v>0</v>
          </cell>
          <cell r="J313">
            <v>0</v>
          </cell>
          <cell r="L313">
            <v>0</v>
          </cell>
          <cell r="M313">
            <v>0</v>
          </cell>
          <cell r="N313">
            <v>0</v>
          </cell>
          <cell r="O313">
            <v>0</v>
          </cell>
          <cell r="S313">
            <v>0</v>
          </cell>
          <cell r="T313">
            <v>0</v>
          </cell>
        </row>
        <row r="314">
          <cell r="A314">
            <v>0</v>
          </cell>
          <cell r="B314">
            <v>1310</v>
          </cell>
          <cell r="D314">
            <v>0</v>
          </cell>
          <cell r="F314">
            <v>0</v>
          </cell>
          <cell r="J314">
            <v>0</v>
          </cell>
          <cell r="L314">
            <v>0</v>
          </cell>
          <cell r="M314">
            <v>0</v>
          </cell>
          <cell r="N314">
            <v>0</v>
          </cell>
          <cell r="O314">
            <v>0</v>
          </cell>
          <cell r="S314">
            <v>0</v>
          </cell>
          <cell r="T314">
            <v>0</v>
          </cell>
        </row>
        <row r="315">
          <cell r="A315">
            <v>0</v>
          </cell>
          <cell r="B315">
            <v>1311</v>
          </cell>
          <cell r="D315">
            <v>0</v>
          </cell>
          <cell r="F315">
            <v>0</v>
          </cell>
          <cell r="J315">
            <v>0</v>
          </cell>
          <cell r="L315">
            <v>0</v>
          </cell>
          <cell r="M315">
            <v>0</v>
          </cell>
          <cell r="N315">
            <v>0</v>
          </cell>
          <cell r="O315">
            <v>0</v>
          </cell>
          <cell r="S315">
            <v>0</v>
          </cell>
          <cell r="T315">
            <v>0</v>
          </cell>
        </row>
        <row r="316">
          <cell r="A316">
            <v>0</v>
          </cell>
          <cell r="B316">
            <v>1312</v>
          </cell>
          <cell r="D316">
            <v>0</v>
          </cell>
          <cell r="F316">
            <v>0</v>
          </cell>
          <cell r="J316">
            <v>0</v>
          </cell>
          <cell r="L316">
            <v>0</v>
          </cell>
          <cell r="M316">
            <v>0</v>
          </cell>
          <cell r="N316">
            <v>0</v>
          </cell>
          <cell r="O316">
            <v>0</v>
          </cell>
          <cell r="S316">
            <v>0</v>
          </cell>
          <cell r="T316">
            <v>0</v>
          </cell>
        </row>
        <row r="317">
          <cell r="A317">
            <v>0</v>
          </cell>
          <cell r="B317">
            <v>1313</v>
          </cell>
          <cell r="D317">
            <v>0</v>
          </cell>
          <cell r="F317">
            <v>0</v>
          </cell>
          <cell r="J317">
            <v>0</v>
          </cell>
          <cell r="L317">
            <v>0</v>
          </cell>
          <cell r="M317">
            <v>0</v>
          </cell>
          <cell r="N317">
            <v>0</v>
          </cell>
          <cell r="O317">
            <v>0</v>
          </cell>
          <cell r="S317">
            <v>0</v>
          </cell>
          <cell r="T317">
            <v>0</v>
          </cell>
        </row>
        <row r="318">
          <cell r="A318">
            <v>0</v>
          </cell>
          <cell r="B318">
            <v>1314</v>
          </cell>
          <cell r="D318">
            <v>0</v>
          </cell>
          <cell r="F318">
            <v>0</v>
          </cell>
          <cell r="J318">
            <v>0</v>
          </cell>
          <cell r="L318">
            <v>0</v>
          </cell>
          <cell r="M318">
            <v>0</v>
          </cell>
          <cell r="N318">
            <v>0</v>
          </cell>
          <cell r="O318">
            <v>0</v>
          </cell>
          <cell r="S318">
            <v>0</v>
          </cell>
          <cell r="T318">
            <v>0</v>
          </cell>
        </row>
        <row r="319">
          <cell r="A319">
            <v>0</v>
          </cell>
          <cell r="B319">
            <v>1315</v>
          </cell>
          <cell r="D319">
            <v>0</v>
          </cell>
          <cell r="F319">
            <v>0</v>
          </cell>
          <cell r="J319">
            <v>0</v>
          </cell>
          <cell r="L319">
            <v>0</v>
          </cell>
          <cell r="M319">
            <v>0</v>
          </cell>
          <cell r="N319">
            <v>0</v>
          </cell>
          <cell r="O319">
            <v>0</v>
          </cell>
          <cell r="S319">
            <v>0</v>
          </cell>
          <cell r="T319">
            <v>0</v>
          </cell>
        </row>
        <row r="320">
          <cell r="A320">
            <v>0</v>
          </cell>
          <cell r="B320">
            <v>1316</v>
          </cell>
          <cell r="D320">
            <v>0</v>
          </cell>
          <cell r="F320">
            <v>0</v>
          </cell>
          <cell r="J320">
            <v>0</v>
          </cell>
          <cell r="L320">
            <v>0</v>
          </cell>
          <cell r="M320">
            <v>0</v>
          </cell>
          <cell r="N320">
            <v>0</v>
          </cell>
          <cell r="O320">
            <v>0</v>
          </cell>
          <cell r="S320">
            <v>0</v>
          </cell>
          <cell r="T320">
            <v>0</v>
          </cell>
        </row>
        <row r="321">
          <cell r="A321">
            <v>0</v>
          </cell>
          <cell r="B321">
            <v>1317</v>
          </cell>
          <cell r="D321">
            <v>0</v>
          </cell>
          <cell r="F321">
            <v>0</v>
          </cell>
          <cell r="J321">
            <v>0</v>
          </cell>
          <cell r="L321">
            <v>0</v>
          </cell>
          <cell r="M321">
            <v>0</v>
          </cell>
          <cell r="N321">
            <v>0</v>
          </cell>
          <cell r="O321">
            <v>0</v>
          </cell>
          <cell r="S321">
            <v>0</v>
          </cell>
          <cell r="T321">
            <v>0</v>
          </cell>
        </row>
        <row r="322">
          <cell r="A322">
            <v>0</v>
          </cell>
          <cell r="B322">
            <v>1318</v>
          </cell>
          <cell r="D322">
            <v>0</v>
          </cell>
          <cell r="F322">
            <v>0</v>
          </cell>
          <cell r="J322">
            <v>0</v>
          </cell>
          <cell r="L322">
            <v>0</v>
          </cell>
          <cell r="M322">
            <v>0</v>
          </cell>
          <cell r="N322">
            <v>0</v>
          </cell>
          <cell r="O322">
            <v>0</v>
          </cell>
          <cell r="S322">
            <v>0</v>
          </cell>
          <cell r="T322">
            <v>0</v>
          </cell>
        </row>
        <row r="323">
          <cell r="A323">
            <v>0</v>
          </cell>
          <cell r="B323">
            <v>1319</v>
          </cell>
          <cell r="D323">
            <v>0</v>
          </cell>
          <cell r="F323">
            <v>0</v>
          </cell>
          <cell r="J323">
            <v>0</v>
          </cell>
          <cell r="L323">
            <v>0</v>
          </cell>
          <cell r="M323">
            <v>0</v>
          </cell>
          <cell r="N323">
            <v>0</v>
          </cell>
          <cell r="O323">
            <v>0</v>
          </cell>
          <cell r="S323">
            <v>0</v>
          </cell>
          <cell r="T323">
            <v>0</v>
          </cell>
        </row>
        <row r="324">
          <cell r="A324">
            <v>0</v>
          </cell>
          <cell r="B324">
            <v>1320</v>
          </cell>
          <cell r="D324">
            <v>0</v>
          </cell>
          <cell r="F324">
            <v>0</v>
          </cell>
          <cell r="J324">
            <v>0</v>
          </cell>
          <cell r="L324">
            <v>0</v>
          </cell>
          <cell r="M324">
            <v>0</v>
          </cell>
          <cell r="N324">
            <v>0</v>
          </cell>
          <cell r="O324">
            <v>0</v>
          </cell>
          <cell r="S324">
            <v>0</v>
          </cell>
          <cell r="T324">
            <v>0</v>
          </cell>
        </row>
        <row r="325">
          <cell r="A325">
            <v>0</v>
          </cell>
          <cell r="B325">
            <v>1321</v>
          </cell>
          <cell r="D325">
            <v>0</v>
          </cell>
          <cell r="F325">
            <v>0</v>
          </cell>
          <cell r="J325">
            <v>0</v>
          </cell>
          <cell r="L325">
            <v>0</v>
          </cell>
          <cell r="M325">
            <v>0</v>
          </cell>
          <cell r="N325">
            <v>0</v>
          </cell>
          <cell r="O325">
            <v>0</v>
          </cell>
          <cell r="S325">
            <v>0</v>
          </cell>
          <cell r="T325">
            <v>0</v>
          </cell>
        </row>
        <row r="326">
          <cell r="A326">
            <v>0</v>
          </cell>
          <cell r="B326">
            <v>1322</v>
          </cell>
          <cell r="D326">
            <v>0</v>
          </cell>
          <cell r="F326">
            <v>0</v>
          </cell>
          <cell r="J326">
            <v>0</v>
          </cell>
          <cell r="L326">
            <v>0</v>
          </cell>
          <cell r="M326">
            <v>0</v>
          </cell>
          <cell r="N326">
            <v>0</v>
          </cell>
          <cell r="O326">
            <v>0</v>
          </cell>
          <cell r="S326">
            <v>0</v>
          </cell>
          <cell r="T326">
            <v>0</v>
          </cell>
        </row>
        <row r="327">
          <cell r="A327">
            <v>0</v>
          </cell>
          <cell r="B327">
            <v>1323</v>
          </cell>
          <cell r="D327">
            <v>0</v>
          </cell>
          <cell r="F327">
            <v>0</v>
          </cell>
          <cell r="J327">
            <v>0</v>
          </cell>
          <cell r="L327">
            <v>0</v>
          </cell>
          <cell r="M327">
            <v>0</v>
          </cell>
          <cell r="N327">
            <v>0</v>
          </cell>
          <cell r="O327">
            <v>0</v>
          </cell>
          <cell r="S327">
            <v>0</v>
          </cell>
          <cell r="T327">
            <v>0</v>
          </cell>
        </row>
        <row r="328">
          <cell r="A328">
            <v>0</v>
          </cell>
          <cell r="B328">
            <v>1324</v>
          </cell>
          <cell r="D328">
            <v>0</v>
          </cell>
          <cell r="F328">
            <v>0</v>
          </cell>
          <cell r="J328">
            <v>0</v>
          </cell>
          <cell r="L328">
            <v>0</v>
          </cell>
          <cell r="M328">
            <v>0</v>
          </cell>
          <cell r="N328">
            <v>0</v>
          </cell>
          <cell r="O328">
            <v>0</v>
          </cell>
          <cell r="S328">
            <v>0</v>
          </cell>
          <cell r="T328">
            <v>0</v>
          </cell>
        </row>
        <row r="329">
          <cell r="A329">
            <v>0</v>
          </cell>
          <cell r="B329">
            <v>1325</v>
          </cell>
          <cell r="D329">
            <v>0</v>
          </cell>
          <cell r="F329">
            <v>0</v>
          </cell>
          <cell r="J329">
            <v>0</v>
          </cell>
          <cell r="L329">
            <v>0</v>
          </cell>
          <cell r="M329">
            <v>0</v>
          </cell>
          <cell r="N329">
            <v>0</v>
          </cell>
          <cell r="O329">
            <v>0</v>
          </cell>
          <cell r="S329">
            <v>0</v>
          </cell>
          <cell r="T329">
            <v>0</v>
          </cell>
        </row>
        <row r="330">
          <cell r="A330">
            <v>0</v>
          </cell>
          <cell r="B330">
            <v>1326</v>
          </cell>
          <cell r="D330">
            <v>0</v>
          </cell>
          <cell r="F330">
            <v>0</v>
          </cell>
          <cell r="J330">
            <v>0</v>
          </cell>
          <cell r="L330">
            <v>0</v>
          </cell>
          <cell r="M330">
            <v>0</v>
          </cell>
          <cell r="N330">
            <v>0</v>
          </cell>
          <cell r="O330">
            <v>0</v>
          </cell>
          <cell r="S330">
            <v>0</v>
          </cell>
          <cell r="T330">
            <v>0</v>
          </cell>
        </row>
        <row r="331">
          <cell r="A331">
            <v>0</v>
          </cell>
          <cell r="B331">
            <v>1327</v>
          </cell>
          <cell r="D331">
            <v>0</v>
          </cell>
          <cell r="F331">
            <v>0</v>
          </cell>
          <cell r="J331">
            <v>0</v>
          </cell>
          <cell r="L331">
            <v>0</v>
          </cell>
          <cell r="M331">
            <v>0</v>
          </cell>
          <cell r="N331">
            <v>0</v>
          </cell>
          <cell r="O331">
            <v>0</v>
          </cell>
          <cell r="S331">
            <v>0</v>
          </cell>
          <cell r="T331">
            <v>0</v>
          </cell>
        </row>
        <row r="332">
          <cell r="A332">
            <v>0</v>
          </cell>
          <cell r="B332">
            <v>1328</v>
          </cell>
          <cell r="D332">
            <v>0</v>
          </cell>
          <cell r="F332">
            <v>0</v>
          </cell>
          <cell r="J332">
            <v>0</v>
          </cell>
          <cell r="L332">
            <v>0</v>
          </cell>
          <cell r="M332">
            <v>0</v>
          </cell>
          <cell r="N332">
            <v>0</v>
          </cell>
          <cell r="O332">
            <v>0</v>
          </cell>
          <cell r="S332">
            <v>0</v>
          </cell>
          <cell r="T332">
            <v>0</v>
          </cell>
        </row>
        <row r="333">
          <cell r="A333">
            <v>0</v>
          </cell>
          <cell r="B333">
            <v>1329</v>
          </cell>
          <cell r="D333">
            <v>0</v>
          </cell>
          <cell r="F333">
            <v>0</v>
          </cell>
          <cell r="J333">
            <v>0</v>
          </cell>
          <cell r="L333">
            <v>0</v>
          </cell>
          <cell r="M333">
            <v>0</v>
          </cell>
          <cell r="N333">
            <v>0</v>
          </cell>
          <cell r="O333">
            <v>0</v>
          </cell>
          <cell r="S333">
            <v>0</v>
          </cell>
          <cell r="T333">
            <v>0</v>
          </cell>
        </row>
        <row r="334">
          <cell r="A334">
            <v>0</v>
          </cell>
          <cell r="B334">
            <v>1330</v>
          </cell>
          <cell r="D334">
            <v>0</v>
          </cell>
          <cell r="F334">
            <v>0</v>
          </cell>
          <cell r="J334">
            <v>0</v>
          </cell>
          <cell r="L334">
            <v>0</v>
          </cell>
          <cell r="M334">
            <v>0</v>
          </cell>
          <cell r="N334">
            <v>0</v>
          </cell>
          <cell r="O334">
            <v>0</v>
          </cell>
          <cell r="S334">
            <v>0</v>
          </cell>
          <cell r="T334">
            <v>0</v>
          </cell>
        </row>
        <row r="335">
          <cell r="A335">
            <v>0</v>
          </cell>
          <cell r="B335">
            <v>1331</v>
          </cell>
          <cell r="D335">
            <v>0</v>
          </cell>
          <cell r="F335">
            <v>0</v>
          </cell>
          <cell r="J335">
            <v>0</v>
          </cell>
          <cell r="L335">
            <v>0</v>
          </cell>
          <cell r="M335">
            <v>0</v>
          </cell>
          <cell r="N335">
            <v>0</v>
          </cell>
          <cell r="O335">
            <v>0</v>
          </cell>
          <cell r="S335">
            <v>0</v>
          </cell>
          <cell r="T335">
            <v>0</v>
          </cell>
        </row>
        <row r="336">
          <cell r="A336">
            <v>0</v>
          </cell>
          <cell r="B336">
            <v>1332</v>
          </cell>
          <cell r="D336">
            <v>0</v>
          </cell>
          <cell r="F336">
            <v>0</v>
          </cell>
          <cell r="J336">
            <v>0</v>
          </cell>
          <cell r="L336">
            <v>0</v>
          </cell>
          <cell r="M336">
            <v>0</v>
          </cell>
          <cell r="N336">
            <v>0</v>
          </cell>
          <cell r="O336">
            <v>0</v>
          </cell>
          <cell r="S336">
            <v>0</v>
          </cell>
          <cell r="T336">
            <v>0</v>
          </cell>
        </row>
        <row r="337">
          <cell r="A337">
            <v>0</v>
          </cell>
          <cell r="B337">
            <v>1333</v>
          </cell>
          <cell r="D337">
            <v>0</v>
          </cell>
          <cell r="F337">
            <v>0</v>
          </cell>
          <cell r="J337">
            <v>0</v>
          </cell>
          <cell r="L337">
            <v>0</v>
          </cell>
          <cell r="M337">
            <v>0</v>
          </cell>
          <cell r="N337">
            <v>0</v>
          </cell>
          <cell r="O337">
            <v>0</v>
          </cell>
          <cell r="S337">
            <v>0</v>
          </cell>
          <cell r="T337">
            <v>0</v>
          </cell>
        </row>
        <row r="338">
          <cell r="A338">
            <v>0</v>
          </cell>
          <cell r="B338">
            <v>1334</v>
          </cell>
          <cell r="D338">
            <v>0</v>
          </cell>
          <cell r="F338">
            <v>0</v>
          </cell>
          <cell r="J338">
            <v>0</v>
          </cell>
          <cell r="L338">
            <v>0</v>
          </cell>
          <cell r="M338">
            <v>0</v>
          </cell>
          <cell r="N338">
            <v>0</v>
          </cell>
          <cell r="O338">
            <v>0</v>
          </cell>
          <cell r="S338">
            <v>0</v>
          </cell>
          <cell r="T338">
            <v>0</v>
          </cell>
        </row>
        <row r="339">
          <cell r="A339">
            <v>0</v>
          </cell>
          <cell r="B339">
            <v>1335</v>
          </cell>
          <cell r="D339">
            <v>0</v>
          </cell>
          <cell r="F339">
            <v>0</v>
          </cell>
          <cell r="J339">
            <v>0</v>
          </cell>
          <cell r="L339">
            <v>0</v>
          </cell>
          <cell r="M339">
            <v>0</v>
          </cell>
          <cell r="N339">
            <v>0</v>
          </cell>
          <cell r="O339">
            <v>0</v>
          </cell>
          <cell r="S339">
            <v>0</v>
          </cell>
          <cell r="T339">
            <v>0</v>
          </cell>
        </row>
        <row r="340">
          <cell r="A340">
            <v>0</v>
          </cell>
          <cell r="B340">
            <v>1336</v>
          </cell>
          <cell r="D340">
            <v>0</v>
          </cell>
          <cell r="F340">
            <v>0</v>
          </cell>
          <cell r="J340">
            <v>0</v>
          </cell>
          <cell r="L340">
            <v>0</v>
          </cell>
          <cell r="M340">
            <v>0</v>
          </cell>
          <cell r="N340">
            <v>0</v>
          </cell>
          <cell r="O340">
            <v>0</v>
          </cell>
          <cell r="S340">
            <v>0</v>
          </cell>
          <cell r="T340">
            <v>0</v>
          </cell>
        </row>
        <row r="341">
          <cell r="A341">
            <v>0</v>
          </cell>
          <cell r="B341">
            <v>1337</v>
          </cell>
          <cell r="D341">
            <v>0</v>
          </cell>
          <cell r="F341">
            <v>0</v>
          </cell>
          <cell r="J341">
            <v>0</v>
          </cell>
          <cell r="L341">
            <v>0</v>
          </cell>
          <cell r="M341">
            <v>0</v>
          </cell>
          <cell r="N341">
            <v>0</v>
          </cell>
          <cell r="O341">
            <v>0</v>
          </cell>
          <cell r="S341">
            <v>0</v>
          </cell>
          <cell r="T341">
            <v>0</v>
          </cell>
        </row>
        <row r="342">
          <cell r="A342">
            <v>0</v>
          </cell>
          <cell r="B342">
            <v>1338</v>
          </cell>
          <cell r="D342">
            <v>0</v>
          </cell>
          <cell r="F342">
            <v>0</v>
          </cell>
          <cell r="J342">
            <v>0</v>
          </cell>
          <cell r="L342">
            <v>0</v>
          </cell>
          <cell r="M342">
            <v>0</v>
          </cell>
          <cell r="N342">
            <v>0</v>
          </cell>
          <cell r="O342">
            <v>0</v>
          </cell>
          <cell r="S342">
            <v>0</v>
          </cell>
          <cell r="T342">
            <v>0</v>
          </cell>
        </row>
        <row r="343">
          <cell r="A343">
            <v>0</v>
          </cell>
          <cell r="B343">
            <v>1339</v>
          </cell>
          <cell r="D343">
            <v>0</v>
          </cell>
          <cell r="F343">
            <v>0</v>
          </cell>
          <cell r="J343">
            <v>0</v>
          </cell>
          <cell r="L343">
            <v>0</v>
          </cell>
          <cell r="M343">
            <v>0</v>
          </cell>
          <cell r="N343">
            <v>0</v>
          </cell>
          <cell r="O343">
            <v>0</v>
          </cell>
          <cell r="S343">
            <v>0</v>
          </cell>
          <cell r="T343">
            <v>0</v>
          </cell>
        </row>
        <row r="344">
          <cell r="A344">
            <v>0</v>
          </cell>
          <cell r="B344">
            <v>1340</v>
          </cell>
          <cell r="D344">
            <v>0</v>
          </cell>
          <cell r="F344">
            <v>0</v>
          </cell>
          <cell r="J344">
            <v>0</v>
          </cell>
          <cell r="L344">
            <v>0</v>
          </cell>
          <cell r="M344">
            <v>0</v>
          </cell>
          <cell r="N344">
            <v>0</v>
          </cell>
          <cell r="O344">
            <v>0</v>
          </cell>
          <cell r="S344">
            <v>0</v>
          </cell>
          <cell r="T344">
            <v>0</v>
          </cell>
        </row>
        <row r="345">
          <cell r="A345">
            <v>0</v>
          </cell>
          <cell r="B345">
            <v>1341</v>
          </cell>
          <cell r="D345">
            <v>0</v>
          </cell>
          <cell r="F345">
            <v>0</v>
          </cell>
          <cell r="J345">
            <v>0</v>
          </cell>
          <cell r="L345">
            <v>0</v>
          </cell>
          <cell r="M345">
            <v>0</v>
          </cell>
          <cell r="N345">
            <v>0</v>
          </cell>
          <cell r="O345">
            <v>0</v>
          </cell>
          <cell r="S345">
            <v>0</v>
          </cell>
          <cell r="T345">
            <v>0</v>
          </cell>
        </row>
        <row r="346">
          <cell r="A346">
            <v>0</v>
          </cell>
          <cell r="B346">
            <v>1342</v>
          </cell>
          <cell r="D346">
            <v>0</v>
          </cell>
          <cell r="F346">
            <v>0</v>
          </cell>
          <cell r="J346">
            <v>0</v>
          </cell>
          <cell r="L346">
            <v>0</v>
          </cell>
          <cell r="M346">
            <v>0</v>
          </cell>
          <cell r="N346">
            <v>0</v>
          </cell>
          <cell r="O346">
            <v>0</v>
          </cell>
          <cell r="S346">
            <v>0</v>
          </cell>
          <cell r="T346">
            <v>0</v>
          </cell>
        </row>
        <row r="347">
          <cell r="A347">
            <v>0</v>
          </cell>
          <cell r="B347">
            <v>1343</v>
          </cell>
          <cell r="D347">
            <v>0</v>
          </cell>
          <cell r="F347">
            <v>0</v>
          </cell>
          <cell r="J347">
            <v>0</v>
          </cell>
          <cell r="L347">
            <v>0</v>
          </cell>
          <cell r="M347">
            <v>0</v>
          </cell>
          <cell r="N347">
            <v>0</v>
          </cell>
          <cell r="O347">
            <v>0</v>
          </cell>
          <cell r="S347">
            <v>0</v>
          </cell>
          <cell r="T347">
            <v>0</v>
          </cell>
        </row>
        <row r="348">
          <cell r="A348">
            <v>0</v>
          </cell>
          <cell r="B348">
            <v>1344</v>
          </cell>
          <cell r="D348">
            <v>0</v>
          </cell>
          <cell r="F348">
            <v>0</v>
          </cell>
          <cell r="J348">
            <v>0</v>
          </cell>
          <cell r="L348">
            <v>0</v>
          </cell>
          <cell r="M348">
            <v>0</v>
          </cell>
          <cell r="N348">
            <v>0</v>
          </cell>
          <cell r="O348">
            <v>0</v>
          </cell>
          <cell r="S348">
            <v>0</v>
          </cell>
          <cell r="T348">
            <v>0</v>
          </cell>
        </row>
        <row r="349">
          <cell r="A349">
            <v>0</v>
          </cell>
          <cell r="B349">
            <v>1345</v>
          </cell>
          <cell r="D349">
            <v>0</v>
          </cell>
          <cell r="F349">
            <v>0</v>
          </cell>
          <cell r="J349">
            <v>0</v>
          </cell>
          <cell r="L349">
            <v>0</v>
          </cell>
          <cell r="M349">
            <v>0</v>
          </cell>
          <cell r="N349">
            <v>0</v>
          </cell>
          <cell r="O349">
            <v>0</v>
          </cell>
          <cell r="S349">
            <v>0</v>
          </cell>
          <cell r="T349">
            <v>0</v>
          </cell>
        </row>
        <row r="350">
          <cell r="A350">
            <v>0</v>
          </cell>
          <cell r="B350">
            <v>1346</v>
          </cell>
          <cell r="D350">
            <v>0</v>
          </cell>
          <cell r="F350">
            <v>0</v>
          </cell>
          <cell r="J350">
            <v>0</v>
          </cell>
          <cell r="L350">
            <v>0</v>
          </cell>
          <cell r="M350">
            <v>0</v>
          </cell>
          <cell r="N350">
            <v>0</v>
          </cell>
          <cell r="O350">
            <v>0</v>
          </cell>
          <cell r="S350">
            <v>0</v>
          </cell>
          <cell r="T350">
            <v>0</v>
          </cell>
        </row>
        <row r="351">
          <cell r="A351">
            <v>0</v>
          </cell>
          <cell r="B351">
            <v>1347</v>
          </cell>
          <cell r="D351">
            <v>0</v>
          </cell>
          <cell r="F351">
            <v>0</v>
          </cell>
          <cell r="J351">
            <v>0</v>
          </cell>
          <cell r="L351">
            <v>0</v>
          </cell>
          <cell r="M351">
            <v>0</v>
          </cell>
          <cell r="N351">
            <v>0</v>
          </cell>
          <cell r="O351">
            <v>0</v>
          </cell>
          <cell r="S351">
            <v>0</v>
          </cell>
          <cell r="T351">
            <v>0</v>
          </cell>
        </row>
        <row r="352">
          <cell r="A352">
            <v>0</v>
          </cell>
          <cell r="B352">
            <v>1348</v>
          </cell>
          <cell r="D352">
            <v>0</v>
          </cell>
          <cell r="F352">
            <v>0</v>
          </cell>
          <cell r="J352">
            <v>0</v>
          </cell>
          <cell r="L352">
            <v>0</v>
          </cell>
          <cell r="M352">
            <v>0</v>
          </cell>
          <cell r="N352">
            <v>0</v>
          </cell>
          <cell r="O352">
            <v>0</v>
          </cell>
          <cell r="S352">
            <v>0</v>
          </cell>
          <cell r="T352">
            <v>0</v>
          </cell>
        </row>
        <row r="353">
          <cell r="A353">
            <v>0</v>
          </cell>
          <cell r="B353">
            <v>1349</v>
          </cell>
          <cell r="D353">
            <v>0</v>
          </cell>
          <cell r="F353">
            <v>0</v>
          </cell>
          <cell r="J353">
            <v>0</v>
          </cell>
          <cell r="L353">
            <v>0</v>
          </cell>
          <cell r="M353">
            <v>0</v>
          </cell>
          <cell r="N353">
            <v>0</v>
          </cell>
          <cell r="O353">
            <v>0</v>
          </cell>
          <cell r="S353">
            <v>0</v>
          </cell>
          <cell r="T353">
            <v>0</v>
          </cell>
        </row>
        <row r="354">
          <cell r="A354">
            <v>0</v>
          </cell>
          <cell r="B354">
            <v>1350</v>
          </cell>
          <cell r="D354">
            <v>0</v>
          </cell>
          <cell r="F354">
            <v>0</v>
          </cell>
          <cell r="J354">
            <v>0</v>
          </cell>
          <cell r="L354">
            <v>0</v>
          </cell>
          <cell r="M354">
            <v>0</v>
          </cell>
          <cell r="N354">
            <v>0</v>
          </cell>
          <cell r="O354">
            <v>0</v>
          </cell>
          <cell r="S354">
            <v>0</v>
          </cell>
          <cell r="T354">
            <v>0</v>
          </cell>
        </row>
        <row r="355">
          <cell r="A355">
            <v>0</v>
          </cell>
          <cell r="B355">
            <v>1351</v>
          </cell>
          <cell r="D355">
            <v>0</v>
          </cell>
          <cell r="F355">
            <v>0</v>
          </cell>
          <cell r="J355">
            <v>0</v>
          </cell>
          <cell r="L355">
            <v>0</v>
          </cell>
          <cell r="M355">
            <v>0</v>
          </cell>
          <cell r="N355">
            <v>0</v>
          </cell>
          <cell r="O355">
            <v>0</v>
          </cell>
          <cell r="S355">
            <v>0</v>
          </cell>
          <cell r="T355">
            <v>0</v>
          </cell>
        </row>
        <row r="356">
          <cell r="A356">
            <v>0</v>
          </cell>
          <cell r="B356">
            <v>1352</v>
          </cell>
          <cell r="D356">
            <v>0</v>
          </cell>
          <cell r="F356">
            <v>0</v>
          </cell>
          <cell r="J356">
            <v>0</v>
          </cell>
          <cell r="L356">
            <v>0</v>
          </cell>
          <cell r="M356">
            <v>0</v>
          </cell>
          <cell r="N356">
            <v>0</v>
          </cell>
          <cell r="O356">
            <v>0</v>
          </cell>
          <cell r="S356">
            <v>0</v>
          </cell>
          <cell r="T356">
            <v>0</v>
          </cell>
        </row>
        <row r="357">
          <cell r="A357">
            <v>0</v>
          </cell>
          <cell r="B357">
            <v>1353</v>
          </cell>
          <cell r="D357">
            <v>0</v>
          </cell>
          <cell r="F357">
            <v>0</v>
          </cell>
          <cell r="J357">
            <v>0</v>
          </cell>
          <cell r="L357">
            <v>0</v>
          </cell>
          <cell r="M357">
            <v>0</v>
          </cell>
          <cell r="N357">
            <v>0</v>
          </cell>
          <cell r="O357">
            <v>0</v>
          </cell>
          <cell r="S357">
            <v>0</v>
          </cell>
          <cell r="T357">
            <v>0</v>
          </cell>
        </row>
        <row r="358">
          <cell r="A358">
            <v>0</v>
          </cell>
          <cell r="B358">
            <v>1354</v>
          </cell>
          <cell r="D358">
            <v>0</v>
          </cell>
          <cell r="F358">
            <v>0</v>
          </cell>
          <cell r="J358">
            <v>0</v>
          </cell>
          <cell r="L358">
            <v>0</v>
          </cell>
          <cell r="M358">
            <v>0</v>
          </cell>
          <cell r="N358">
            <v>0</v>
          </cell>
          <cell r="O358">
            <v>0</v>
          </cell>
          <cell r="S358">
            <v>0</v>
          </cell>
          <cell r="T358">
            <v>0</v>
          </cell>
        </row>
        <row r="359">
          <cell r="A359">
            <v>0</v>
          </cell>
          <cell r="B359">
            <v>1355</v>
          </cell>
          <cell r="D359">
            <v>0</v>
          </cell>
          <cell r="F359">
            <v>0</v>
          </cell>
          <cell r="J359">
            <v>0</v>
          </cell>
          <cell r="L359">
            <v>0</v>
          </cell>
          <cell r="M359">
            <v>0</v>
          </cell>
          <cell r="N359">
            <v>0</v>
          </cell>
          <cell r="O359">
            <v>0</v>
          </cell>
          <cell r="S359">
            <v>0</v>
          </cell>
          <cell r="T359">
            <v>0</v>
          </cell>
        </row>
        <row r="360">
          <cell r="A360">
            <v>0</v>
          </cell>
          <cell r="B360">
            <v>1356</v>
          </cell>
          <cell r="D360">
            <v>0</v>
          </cell>
          <cell r="F360">
            <v>0</v>
          </cell>
          <cell r="J360">
            <v>0</v>
          </cell>
          <cell r="L360">
            <v>0</v>
          </cell>
          <cell r="M360">
            <v>0</v>
          </cell>
          <cell r="N360">
            <v>0</v>
          </cell>
          <cell r="O360">
            <v>0</v>
          </cell>
          <cell r="S360">
            <v>0</v>
          </cell>
          <cell r="T360">
            <v>0</v>
          </cell>
        </row>
        <row r="361">
          <cell r="A361">
            <v>0</v>
          </cell>
          <cell r="B361">
            <v>1357</v>
          </cell>
          <cell r="D361">
            <v>0</v>
          </cell>
          <cell r="F361">
            <v>0</v>
          </cell>
          <cell r="J361">
            <v>0</v>
          </cell>
          <cell r="L361">
            <v>0</v>
          </cell>
          <cell r="M361">
            <v>0</v>
          </cell>
          <cell r="N361">
            <v>0</v>
          </cell>
          <cell r="O361">
            <v>0</v>
          </cell>
          <cell r="S361">
            <v>0</v>
          </cell>
          <cell r="T361">
            <v>0</v>
          </cell>
        </row>
        <row r="362">
          <cell r="A362">
            <v>0</v>
          </cell>
          <cell r="B362">
            <v>1358</v>
          </cell>
          <cell r="D362">
            <v>0</v>
          </cell>
          <cell r="F362">
            <v>0</v>
          </cell>
          <cell r="J362">
            <v>0</v>
          </cell>
          <cell r="L362">
            <v>0</v>
          </cell>
          <cell r="M362">
            <v>0</v>
          </cell>
          <cell r="N362">
            <v>0</v>
          </cell>
          <cell r="O362">
            <v>0</v>
          </cell>
          <cell r="S362">
            <v>0</v>
          </cell>
          <cell r="T362">
            <v>0</v>
          </cell>
        </row>
        <row r="363">
          <cell r="A363">
            <v>0</v>
          </cell>
          <cell r="B363">
            <v>1359</v>
          </cell>
          <cell r="D363">
            <v>0</v>
          </cell>
          <cell r="F363">
            <v>0</v>
          </cell>
          <cell r="J363">
            <v>0</v>
          </cell>
          <cell r="L363">
            <v>0</v>
          </cell>
          <cell r="M363">
            <v>0</v>
          </cell>
          <cell r="N363">
            <v>0</v>
          </cell>
          <cell r="O363">
            <v>0</v>
          </cell>
          <cell r="S363">
            <v>0</v>
          </cell>
          <cell r="T363">
            <v>0</v>
          </cell>
        </row>
        <row r="364">
          <cell r="A364">
            <v>0</v>
          </cell>
          <cell r="B364">
            <v>1360</v>
          </cell>
          <cell r="D364">
            <v>0</v>
          </cell>
          <cell r="F364">
            <v>0</v>
          </cell>
          <cell r="J364">
            <v>0</v>
          </cell>
          <cell r="L364">
            <v>0</v>
          </cell>
          <cell r="M364">
            <v>0</v>
          </cell>
          <cell r="N364">
            <v>0</v>
          </cell>
          <cell r="O364">
            <v>0</v>
          </cell>
          <cell r="S364">
            <v>0</v>
          </cell>
          <cell r="T364">
            <v>0</v>
          </cell>
        </row>
        <row r="365">
          <cell r="A365">
            <v>0</v>
          </cell>
          <cell r="B365">
            <v>1361</v>
          </cell>
          <cell r="D365">
            <v>0</v>
          </cell>
          <cell r="F365">
            <v>0</v>
          </cell>
          <cell r="J365">
            <v>0</v>
          </cell>
          <cell r="L365">
            <v>0</v>
          </cell>
          <cell r="M365">
            <v>0</v>
          </cell>
          <cell r="N365">
            <v>0</v>
          </cell>
          <cell r="O365">
            <v>0</v>
          </cell>
          <cell r="S365">
            <v>0</v>
          </cell>
          <cell r="T365">
            <v>0</v>
          </cell>
        </row>
        <row r="366">
          <cell r="A366">
            <v>0</v>
          </cell>
          <cell r="B366">
            <v>1362</v>
          </cell>
          <cell r="D366">
            <v>0</v>
          </cell>
          <cell r="F366">
            <v>0</v>
          </cell>
          <cell r="J366">
            <v>0</v>
          </cell>
          <cell r="L366">
            <v>0</v>
          </cell>
          <cell r="M366">
            <v>0</v>
          </cell>
          <cell r="N366">
            <v>0</v>
          </cell>
          <cell r="O366">
            <v>0</v>
          </cell>
          <cell r="S366">
            <v>0</v>
          </cell>
          <cell r="T366">
            <v>0</v>
          </cell>
        </row>
        <row r="367">
          <cell r="A367">
            <v>0</v>
          </cell>
          <cell r="B367">
            <v>1363</v>
          </cell>
          <cell r="D367">
            <v>0</v>
          </cell>
          <cell r="F367">
            <v>0</v>
          </cell>
          <cell r="J367">
            <v>0</v>
          </cell>
          <cell r="L367">
            <v>0</v>
          </cell>
          <cell r="M367">
            <v>0</v>
          </cell>
          <cell r="N367">
            <v>0</v>
          </cell>
          <cell r="O367">
            <v>0</v>
          </cell>
          <cell r="S367">
            <v>0</v>
          </cell>
          <cell r="T367">
            <v>0</v>
          </cell>
        </row>
        <row r="368">
          <cell r="A368">
            <v>0</v>
          </cell>
          <cell r="B368">
            <v>1364</v>
          </cell>
          <cell r="D368">
            <v>0</v>
          </cell>
          <cell r="F368">
            <v>0</v>
          </cell>
          <cell r="J368">
            <v>0</v>
          </cell>
          <cell r="L368">
            <v>0</v>
          </cell>
          <cell r="M368">
            <v>0</v>
          </cell>
          <cell r="N368">
            <v>0</v>
          </cell>
          <cell r="O368">
            <v>0</v>
          </cell>
          <cell r="S368">
            <v>0</v>
          </cell>
          <cell r="T368">
            <v>0</v>
          </cell>
        </row>
        <row r="369">
          <cell r="A369">
            <v>0</v>
          </cell>
          <cell r="B369">
            <v>1365</v>
          </cell>
          <cell r="D369">
            <v>0</v>
          </cell>
          <cell r="F369">
            <v>0</v>
          </cell>
          <cell r="J369">
            <v>0</v>
          </cell>
          <cell r="L369">
            <v>0</v>
          </cell>
          <cell r="M369">
            <v>0</v>
          </cell>
          <cell r="N369">
            <v>0</v>
          </cell>
          <cell r="O369">
            <v>0</v>
          </cell>
          <cell r="S369">
            <v>0</v>
          </cell>
          <cell r="T369">
            <v>0</v>
          </cell>
        </row>
        <row r="370">
          <cell r="A370">
            <v>0</v>
          </cell>
          <cell r="B370">
            <v>1366</v>
          </cell>
          <cell r="D370">
            <v>0</v>
          </cell>
          <cell r="F370">
            <v>0</v>
          </cell>
          <cell r="J370">
            <v>0</v>
          </cell>
          <cell r="L370">
            <v>0</v>
          </cell>
          <cell r="M370">
            <v>0</v>
          </cell>
          <cell r="N370">
            <v>0</v>
          </cell>
          <cell r="O370">
            <v>0</v>
          </cell>
          <cell r="S370">
            <v>0</v>
          </cell>
          <cell r="T370">
            <v>0</v>
          </cell>
        </row>
        <row r="371">
          <cell r="A371">
            <v>0</v>
          </cell>
          <cell r="B371">
            <v>1367</v>
          </cell>
          <cell r="D371">
            <v>0</v>
          </cell>
          <cell r="F371">
            <v>0</v>
          </cell>
          <cell r="J371">
            <v>0</v>
          </cell>
          <cell r="L371">
            <v>0</v>
          </cell>
          <cell r="M371">
            <v>0</v>
          </cell>
          <cell r="N371">
            <v>0</v>
          </cell>
          <cell r="O371">
            <v>0</v>
          </cell>
          <cell r="S371">
            <v>0</v>
          </cell>
          <cell r="T371">
            <v>0</v>
          </cell>
        </row>
        <row r="372">
          <cell r="A372">
            <v>0</v>
          </cell>
          <cell r="B372">
            <v>1368</v>
          </cell>
          <cell r="D372">
            <v>0</v>
          </cell>
          <cell r="F372">
            <v>0</v>
          </cell>
          <cell r="J372">
            <v>0</v>
          </cell>
          <cell r="L372">
            <v>0</v>
          </cell>
          <cell r="M372">
            <v>0</v>
          </cell>
          <cell r="N372">
            <v>0</v>
          </cell>
          <cell r="O372">
            <v>0</v>
          </cell>
          <cell r="S372">
            <v>0</v>
          </cell>
          <cell r="T372">
            <v>0</v>
          </cell>
        </row>
        <row r="373">
          <cell r="A373">
            <v>0</v>
          </cell>
          <cell r="B373">
            <v>1369</v>
          </cell>
          <cell r="D373">
            <v>0</v>
          </cell>
          <cell r="F373">
            <v>0</v>
          </cell>
          <cell r="J373">
            <v>0</v>
          </cell>
          <cell r="L373">
            <v>0</v>
          </cell>
          <cell r="M373">
            <v>0</v>
          </cell>
          <cell r="N373">
            <v>0</v>
          </cell>
          <cell r="O373">
            <v>0</v>
          </cell>
          <cell r="S373">
            <v>0</v>
          </cell>
          <cell r="T373">
            <v>0</v>
          </cell>
        </row>
        <row r="374">
          <cell r="A374">
            <v>0</v>
          </cell>
          <cell r="B374">
            <v>1370</v>
          </cell>
          <cell r="D374">
            <v>0</v>
          </cell>
          <cell r="F374">
            <v>0</v>
          </cell>
          <cell r="J374">
            <v>0</v>
          </cell>
          <cell r="L374">
            <v>0</v>
          </cell>
          <cell r="M374">
            <v>0</v>
          </cell>
          <cell r="N374">
            <v>0</v>
          </cell>
          <cell r="O374">
            <v>0</v>
          </cell>
          <cell r="S374">
            <v>0</v>
          </cell>
          <cell r="T374">
            <v>0</v>
          </cell>
        </row>
        <row r="375">
          <cell r="A375">
            <v>0</v>
          </cell>
          <cell r="B375">
            <v>1371</v>
          </cell>
          <cell r="D375">
            <v>0</v>
          </cell>
          <cell r="F375">
            <v>0</v>
          </cell>
          <cell r="J375">
            <v>0</v>
          </cell>
          <cell r="L375">
            <v>0</v>
          </cell>
          <cell r="M375">
            <v>0</v>
          </cell>
          <cell r="N375">
            <v>0</v>
          </cell>
          <cell r="O375">
            <v>0</v>
          </cell>
          <cell r="S375">
            <v>0</v>
          </cell>
          <cell r="T375">
            <v>0</v>
          </cell>
        </row>
        <row r="376">
          <cell r="A376">
            <v>0</v>
          </cell>
          <cell r="B376">
            <v>1372</v>
          </cell>
          <cell r="D376">
            <v>0</v>
          </cell>
          <cell r="F376">
            <v>0</v>
          </cell>
          <cell r="J376">
            <v>0</v>
          </cell>
          <cell r="L376">
            <v>0</v>
          </cell>
          <cell r="M376">
            <v>0</v>
          </cell>
          <cell r="N376">
            <v>0</v>
          </cell>
          <cell r="O376">
            <v>0</v>
          </cell>
          <cell r="S376">
            <v>0</v>
          </cell>
          <cell r="T376">
            <v>0</v>
          </cell>
        </row>
        <row r="377">
          <cell r="A377">
            <v>0</v>
          </cell>
          <cell r="B377">
            <v>1373</v>
          </cell>
          <cell r="D377">
            <v>0</v>
          </cell>
          <cell r="F377">
            <v>0</v>
          </cell>
          <cell r="J377">
            <v>0</v>
          </cell>
          <cell r="L377">
            <v>0</v>
          </cell>
          <cell r="M377">
            <v>0</v>
          </cell>
          <cell r="N377">
            <v>0</v>
          </cell>
          <cell r="O377">
            <v>0</v>
          </cell>
          <cell r="S377">
            <v>0</v>
          </cell>
          <cell r="T377">
            <v>0</v>
          </cell>
        </row>
        <row r="378">
          <cell r="A378">
            <v>0</v>
          </cell>
          <cell r="B378">
            <v>1374</v>
          </cell>
          <cell r="D378">
            <v>0</v>
          </cell>
          <cell r="F378">
            <v>0</v>
          </cell>
          <cell r="J378">
            <v>0</v>
          </cell>
          <cell r="L378">
            <v>0</v>
          </cell>
          <cell r="M378">
            <v>0</v>
          </cell>
          <cell r="N378">
            <v>0</v>
          </cell>
          <cell r="O378">
            <v>0</v>
          </cell>
          <cell r="S378">
            <v>0</v>
          </cell>
          <cell r="T378">
            <v>0</v>
          </cell>
        </row>
        <row r="379">
          <cell r="A379">
            <v>0</v>
          </cell>
          <cell r="B379">
            <v>1375</v>
          </cell>
          <cell r="D379">
            <v>0</v>
          </cell>
          <cell r="F379">
            <v>0</v>
          </cell>
          <cell r="J379">
            <v>0</v>
          </cell>
          <cell r="L379">
            <v>0</v>
          </cell>
          <cell r="M379">
            <v>0</v>
          </cell>
          <cell r="N379">
            <v>0</v>
          </cell>
          <cell r="O379">
            <v>0</v>
          </cell>
          <cell r="S379">
            <v>0</v>
          </cell>
          <cell r="T379">
            <v>0</v>
          </cell>
        </row>
        <row r="380">
          <cell r="A380">
            <v>0</v>
          </cell>
          <cell r="B380">
            <v>1376</v>
          </cell>
          <cell r="D380">
            <v>0</v>
          </cell>
          <cell r="F380">
            <v>0</v>
          </cell>
          <cell r="J380">
            <v>0</v>
          </cell>
          <cell r="L380">
            <v>0</v>
          </cell>
          <cell r="M380">
            <v>0</v>
          </cell>
          <cell r="N380">
            <v>0</v>
          </cell>
          <cell r="O380">
            <v>0</v>
          </cell>
          <cell r="S380">
            <v>0</v>
          </cell>
          <cell r="T380">
            <v>0</v>
          </cell>
        </row>
        <row r="381">
          <cell r="A381">
            <v>0</v>
          </cell>
          <cell r="B381">
            <v>1377</v>
          </cell>
          <cell r="D381">
            <v>0</v>
          </cell>
          <cell r="F381">
            <v>0</v>
          </cell>
          <cell r="J381">
            <v>0</v>
          </cell>
          <cell r="L381">
            <v>0</v>
          </cell>
          <cell r="M381">
            <v>0</v>
          </cell>
          <cell r="N381">
            <v>0</v>
          </cell>
          <cell r="O381">
            <v>0</v>
          </cell>
          <cell r="S381">
            <v>0</v>
          </cell>
          <cell r="T381">
            <v>0</v>
          </cell>
        </row>
        <row r="382">
          <cell r="A382">
            <v>0</v>
          </cell>
          <cell r="B382">
            <v>1378</v>
          </cell>
          <cell r="D382">
            <v>0</v>
          </cell>
          <cell r="F382">
            <v>0</v>
          </cell>
          <cell r="J382">
            <v>0</v>
          </cell>
          <cell r="L382">
            <v>0</v>
          </cell>
          <cell r="M382">
            <v>0</v>
          </cell>
          <cell r="N382">
            <v>0</v>
          </cell>
          <cell r="O382">
            <v>0</v>
          </cell>
          <cell r="S382">
            <v>0</v>
          </cell>
          <cell r="T382">
            <v>0</v>
          </cell>
        </row>
        <row r="383">
          <cell r="A383">
            <v>0</v>
          </cell>
          <cell r="B383">
            <v>1379</v>
          </cell>
          <cell r="D383">
            <v>0</v>
          </cell>
          <cell r="F383">
            <v>0</v>
          </cell>
          <cell r="J383">
            <v>0</v>
          </cell>
          <cell r="L383">
            <v>0</v>
          </cell>
          <cell r="M383">
            <v>0</v>
          </cell>
          <cell r="N383">
            <v>0</v>
          </cell>
          <cell r="O383">
            <v>0</v>
          </cell>
          <cell r="S383">
            <v>0</v>
          </cell>
          <cell r="T383">
            <v>0</v>
          </cell>
        </row>
        <row r="384">
          <cell r="A384">
            <v>0</v>
          </cell>
          <cell r="B384">
            <v>1380</v>
          </cell>
          <cell r="D384">
            <v>0</v>
          </cell>
          <cell r="F384">
            <v>0</v>
          </cell>
          <cell r="J384">
            <v>0</v>
          </cell>
          <cell r="L384">
            <v>0</v>
          </cell>
          <cell r="M384">
            <v>0</v>
          </cell>
          <cell r="N384">
            <v>0</v>
          </cell>
          <cell r="O384">
            <v>0</v>
          </cell>
          <cell r="S384">
            <v>0</v>
          </cell>
          <cell r="T384">
            <v>0</v>
          </cell>
        </row>
        <row r="385">
          <cell r="A385">
            <v>0</v>
          </cell>
          <cell r="B385">
            <v>1381</v>
          </cell>
          <cell r="D385">
            <v>0</v>
          </cell>
          <cell r="F385">
            <v>0</v>
          </cell>
          <cell r="J385">
            <v>0</v>
          </cell>
          <cell r="L385">
            <v>0</v>
          </cell>
          <cell r="M385">
            <v>0</v>
          </cell>
          <cell r="N385">
            <v>0</v>
          </cell>
          <cell r="O385">
            <v>0</v>
          </cell>
          <cell r="S385">
            <v>0</v>
          </cell>
          <cell r="T385">
            <v>0</v>
          </cell>
        </row>
        <row r="386">
          <cell r="A386">
            <v>0</v>
          </cell>
          <cell r="B386">
            <v>1382</v>
          </cell>
          <cell r="D386">
            <v>0</v>
          </cell>
          <cell r="F386">
            <v>0</v>
          </cell>
          <cell r="J386">
            <v>0</v>
          </cell>
          <cell r="L386">
            <v>0</v>
          </cell>
          <cell r="M386">
            <v>0</v>
          </cell>
          <cell r="N386">
            <v>0</v>
          </cell>
          <cell r="O386">
            <v>0</v>
          </cell>
          <cell r="S386">
            <v>0</v>
          </cell>
          <cell r="T386">
            <v>0</v>
          </cell>
        </row>
        <row r="387">
          <cell r="A387">
            <v>0</v>
          </cell>
          <cell r="B387">
            <v>1383</v>
          </cell>
          <cell r="D387">
            <v>0</v>
          </cell>
          <cell r="F387">
            <v>0</v>
          </cell>
          <cell r="J387">
            <v>0</v>
          </cell>
          <cell r="L387">
            <v>0</v>
          </cell>
          <cell r="M387">
            <v>0</v>
          </cell>
          <cell r="N387">
            <v>0</v>
          </cell>
          <cell r="O387">
            <v>0</v>
          </cell>
          <cell r="S387">
            <v>0</v>
          </cell>
          <cell r="T387">
            <v>0</v>
          </cell>
        </row>
        <row r="388">
          <cell r="A388">
            <v>0</v>
          </cell>
          <cell r="B388">
            <v>1384</v>
          </cell>
          <cell r="D388">
            <v>0</v>
          </cell>
          <cell r="F388">
            <v>0</v>
          </cell>
          <cell r="J388">
            <v>0</v>
          </cell>
          <cell r="L388">
            <v>0</v>
          </cell>
          <cell r="M388">
            <v>0</v>
          </cell>
          <cell r="N388">
            <v>0</v>
          </cell>
          <cell r="O388">
            <v>0</v>
          </cell>
          <cell r="S388">
            <v>0</v>
          </cell>
          <cell r="T388">
            <v>0</v>
          </cell>
        </row>
        <row r="389">
          <cell r="A389">
            <v>0</v>
          </cell>
          <cell r="B389">
            <v>1385</v>
          </cell>
          <cell r="D389">
            <v>0</v>
          </cell>
          <cell r="F389">
            <v>0</v>
          </cell>
          <cell r="J389">
            <v>0</v>
          </cell>
          <cell r="L389">
            <v>0</v>
          </cell>
          <cell r="M389">
            <v>0</v>
          </cell>
          <cell r="N389">
            <v>0</v>
          </cell>
          <cell r="O389">
            <v>0</v>
          </cell>
          <cell r="S389">
            <v>0</v>
          </cell>
          <cell r="T389">
            <v>0</v>
          </cell>
        </row>
        <row r="390">
          <cell r="A390">
            <v>0</v>
          </cell>
          <cell r="B390">
            <v>1386</v>
          </cell>
          <cell r="D390">
            <v>0</v>
          </cell>
          <cell r="F390">
            <v>0</v>
          </cell>
          <cell r="J390">
            <v>0</v>
          </cell>
          <cell r="L390">
            <v>0</v>
          </cell>
          <cell r="M390">
            <v>0</v>
          </cell>
          <cell r="N390">
            <v>0</v>
          </cell>
          <cell r="O390">
            <v>0</v>
          </cell>
          <cell r="S390">
            <v>0</v>
          </cell>
          <cell r="T390">
            <v>0</v>
          </cell>
        </row>
        <row r="391">
          <cell r="A391">
            <v>0</v>
          </cell>
          <cell r="B391">
            <v>1387</v>
          </cell>
          <cell r="D391">
            <v>0</v>
          </cell>
          <cell r="F391">
            <v>0</v>
          </cell>
          <cell r="J391">
            <v>0</v>
          </cell>
          <cell r="L391">
            <v>0</v>
          </cell>
          <cell r="M391">
            <v>0</v>
          </cell>
          <cell r="N391">
            <v>0</v>
          </cell>
          <cell r="O391">
            <v>0</v>
          </cell>
          <cell r="S391">
            <v>0</v>
          </cell>
          <cell r="T391">
            <v>0</v>
          </cell>
        </row>
        <row r="392">
          <cell r="A392">
            <v>0</v>
          </cell>
          <cell r="B392">
            <v>1388</v>
          </cell>
          <cell r="D392">
            <v>0</v>
          </cell>
          <cell r="F392">
            <v>0</v>
          </cell>
          <cell r="J392">
            <v>0</v>
          </cell>
          <cell r="L392">
            <v>0</v>
          </cell>
          <cell r="M392">
            <v>0</v>
          </cell>
          <cell r="N392">
            <v>0</v>
          </cell>
          <cell r="O392">
            <v>0</v>
          </cell>
          <cell r="S392">
            <v>0</v>
          </cell>
          <cell r="T392">
            <v>0</v>
          </cell>
        </row>
        <row r="393">
          <cell r="A393">
            <v>0</v>
          </cell>
          <cell r="B393">
            <v>1389</v>
          </cell>
          <cell r="D393">
            <v>0</v>
          </cell>
          <cell r="F393">
            <v>0</v>
          </cell>
          <cell r="J393">
            <v>0</v>
          </cell>
          <cell r="L393">
            <v>0</v>
          </cell>
          <cell r="M393">
            <v>0</v>
          </cell>
          <cell r="N393">
            <v>0</v>
          </cell>
          <cell r="O393">
            <v>0</v>
          </cell>
          <cell r="S393">
            <v>0</v>
          </cell>
          <cell r="T393">
            <v>0</v>
          </cell>
        </row>
        <row r="394">
          <cell r="A394">
            <v>0</v>
          </cell>
          <cell r="B394">
            <v>1390</v>
          </cell>
          <cell r="D394">
            <v>0</v>
          </cell>
          <cell r="F394">
            <v>0</v>
          </cell>
          <cell r="J394">
            <v>0</v>
          </cell>
          <cell r="L394">
            <v>0</v>
          </cell>
          <cell r="M394">
            <v>0</v>
          </cell>
          <cell r="N394">
            <v>0</v>
          </cell>
          <cell r="O394">
            <v>0</v>
          </cell>
          <cell r="S394">
            <v>0</v>
          </cell>
          <cell r="T394">
            <v>0</v>
          </cell>
        </row>
        <row r="395">
          <cell r="A395">
            <v>0</v>
          </cell>
          <cell r="B395">
            <v>1391</v>
          </cell>
          <cell r="D395">
            <v>0</v>
          </cell>
          <cell r="F395">
            <v>0</v>
          </cell>
          <cell r="J395">
            <v>0</v>
          </cell>
          <cell r="L395">
            <v>0</v>
          </cell>
          <cell r="M395">
            <v>0</v>
          </cell>
          <cell r="N395">
            <v>0</v>
          </cell>
          <cell r="O395">
            <v>0</v>
          </cell>
          <cell r="S395">
            <v>0</v>
          </cell>
          <cell r="T395">
            <v>0</v>
          </cell>
        </row>
        <row r="396">
          <cell r="A396">
            <v>0</v>
          </cell>
          <cell r="B396">
            <v>1392</v>
          </cell>
          <cell r="D396">
            <v>0</v>
          </cell>
          <cell r="F396">
            <v>0</v>
          </cell>
          <cell r="J396">
            <v>0</v>
          </cell>
          <cell r="L396">
            <v>0</v>
          </cell>
          <cell r="M396">
            <v>0</v>
          </cell>
          <cell r="N396">
            <v>0</v>
          </cell>
          <cell r="O396">
            <v>0</v>
          </cell>
          <cell r="S396">
            <v>0</v>
          </cell>
          <cell r="T396">
            <v>0</v>
          </cell>
        </row>
        <row r="397">
          <cell r="A397">
            <v>0</v>
          </cell>
          <cell r="B397">
            <v>1393</v>
          </cell>
          <cell r="D397">
            <v>0</v>
          </cell>
          <cell r="F397">
            <v>0</v>
          </cell>
          <cell r="J397">
            <v>0</v>
          </cell>
          <cell r="L397">
            <v>0</v>
          </cell>
          <cell r="M397">
            <v>0</v>
          </cell>
          <cell r="N397">
            <v>0</v>
          </cell>
          <cell r="O397">
            <v>0</v>
          </cell>
          <cell r="S397">
            <v>0</v>
          </cell>
          <cell r="T397">
            <v>0</v>
          </cell>
        </row>
        <row r="398">
          <cell r="A398">
            <v>0</v>
          </cell>
          <cell r="B398">
            <v>1394</v>
          </cell>
          <cell r="D398">
            <v>0</v>
          </cell>
          <cell r="F398">
            <v>0</v>
          </cell>
          <cell r="J398">
            <v>0</v>
          </cell>
          <cell r="L398">
            <v>0</v>
          </cell>
          <cell r="M398">
            <v>0</v>
          </cell>
          <cell r="N398">
            <v>0</v>
          </cell>
          <cell r="O398">
            <v>0</v>
          </cell>
          <cell r="S398">
            <v>0</v>
          </cell>
          <cell r="T398">
            <v>0</v>
          </cell>
        </row>
        <row r="399">
          <cell r="A399">
            <v>0</v>
          </cell>
          <cell r="B399">
            <v>1395</v>
          </cell>
          <cell r="D399">
            <v>0</v>
          </cell>
          <cell r="F399">
            <v>0</v>
          </cell>
          <cell r="J399">
            <v>0</v>
          </cell>
          <cell r="L399">
            <v>0</v>
          </cell>
          <cell r="M399">
            <v>0</v>
          </cell>
          <cell r="N399">
            <v>0</v>
          </cell>
          <cell r="O399">
            <v>0</v>
          </cell>
          <cell r="S399">
            <v>0</v>
          </cell>
          <cell r="T399">
            <v>0</v>
          </cell>
        </row>
        <row r="400">
          <cell r="A400">
            <v>0</v>
          </cell>
          <cell r="B400">
            <v>1396</v>
          </cell>
          <cell r="D400">
            <v>0</v>
          </cell>
          <cell r="F400">
            <v>0</v>
          </cell>
          <cell r="J400">
            <v>0</v>
          </cell>
          <cell r="L400">
            <v>0</v>
          </cell>
          <cell r="M400">
            <v>0</v>
          </cell>
          <cell r="N400">
            <v>0</v>
          </cell>
          <cell r="O400">
            <v>0</v>
          </cell>
          <cell r="S400">
            <v>0</v>
          </cell>
          <cell r="T400">
            <v>0</v>
          </cell>
        </row>
        <row r="401">
          <cell r="A401">
            <v>0</v>
          </cell>
          <cell r="B401">
            <v>1397</v>
          </cell>
          <cell r="D401">
            <v>0</v>
          </cell>
          <cell r="F401">
            <v>0</v>
          </cell>
          <cell r="J401">
            <v>0</v>
          </cell>
          <cell r="L401">
            <v>0</v>
          </cell>
          <cell r="M401">
            <v>0</v>
          </cell>
          <cell r="N401">
            <v>0</v>
          </cell>
          <cell r="O401">
            <v>0</v>
          </cell>
          <cell r="S401">
            <v>0</v>
          </cell>
          <cell r="T401">
            <v>0</v>
          </cell>
        </row>
        <row r="402">
          <cell r="A402">
            <v>0</v>
          </cell>
          <cell r="B402">
            <v>1398</v>
          </cell>
          <cell r="D402">
            <v>0</v>
          </cell>
          <cell r="F402">
            <v>0</v>
          </cell>
          <cell r="J402">
            <v>0</v>
          </cell>
          <cell r="L402">
            <v>0</v>
          </cell>
          <cell r="M402">
            <v>0</v>
          </cell>
          <cell r="N402">
            <v>0</v>
          </cell>
          <cell r="O402">
            <v>0</v>
          </cell>
          <cell r="S402">
            <v>0</v>
          </cell>
          <cell r="T402">
            <v>0</v>
          </cell>
        </row>
        <row r="403">
          <cell r="A403">
            <v>0</v>
          </cell>
          <cell r="B403">
            <v>1399</v>
          </cell>
          <cell r="D403">
            <v>0</v>
          </cell>
          <cell r="F403">
            <v>0</v>
          </cell>
          <cell r="J403">
            <v>0</v>
          </cell>
          <cell r="L403">
            <v>0</v>
          </cell>
          <cell r="M403">
            <v>0</v>
          </cell>
          <cell r="N403">
            <v>0</v>
          </cell>
          <cell r="O403">
            <v>0</v>
          </cell>
          <cell r="S403">
            <v>0</v>
          </cell>
          <cell r="T403">
            <v>0</v>
          </cell>
        </row>
        <row r="404">
          <cell r="A404">
            <v>0</v>
          </cell>
          <cell r="B404">
            <v>1400</v>
          </cell>
          <cell r="D404">
            <v>0</v>
          </cell>
          <cell r="F404">
            <v>0</v>
          </cell>
          <cell r="J404">
            <v>0</v>
          </cell>
          <cell r="L404">
            <v>0</v>
          </cell>
          <cell r="M404">
            <v>0</v>
          </cell>
          <cell r="N404">
            <v>0</v>
          </cell>
          <cell r="O404">
            <v>0</v>
          </cell>
          <cell r="S404">
            <v>0</v>
          </cell>
          <cell r="T404">
            <v>0</v>
          </cell>
        </row>
        <row r="405">
          <cell r="A405">
            <v>0</v>
          </cell>
          <cell r="B405">
            <v>1401</v>
          </cell>
          <cell r="D405">
            <v>0</v>
          </cell>
          <cell r="F405">
            <v>0</v>
          </cell>
          <cell r="J405">
            <v>0</v>
          </cell>
          <cell r="L405">
            <v>0</v>
          </cell>
          <cell r="M405">
            <v>0</v>
          </cell>
          <cell r="N405">
            <v>0</v>
          </cell>
          <cell r="O405">
            <v>0</v>
          </cell>
          <cell r="S405">
            <v>0</v>
          </cell>
          <cell r="T405">
            <v>0</v>
          </cell>
        </row>
        <row r="406">
          <cell r="A406">
            <v>0</v>
          </cell>
          <cell r="B406">
            <v>1402</v>
          </cell>
          <cell r="D406">
            <v>0</v>
          </cell>
          <cell r="F406">
            <v>0</v>
          </cell>
          <cell r="J406">
            <v>0</v>
          </cell>
          <cell r="L406">
            <v>0</v>
          </cell>
          <cell r="M406">
            <v>0</v>
          </cell>
          <cell r="N406">
            <v>0</v>
          </cell>
          <cell r="O406">
            <v>0</v>
          </cell>
          <cell r="S406">
            <v>0</v>
          </cell>
          <cell r="T406">
            <v>0</v>
          </cell>
        </row>
        <row r="407">
          <cell r="A407">
            <v>0</v>
          </cell>
          <cell r="B407">
            <v>1403</v>
          </cell>
          <cell r="D407">
            <v>0</v>
          </cell>
          <cell r="F407">
            <v>0</v>
          </cell>
          <cell r="J407">
            <v>0</v>
          </cell>
          <cell r="L407">
            <v>0</v>
          </cell>
          <cell r="M407">
            <v>0</v>
          </cell>
          <cell r="N407">
            <v>0</v>
          </cell>
          <cell r="O407">
            <v>0</v>
          </cell>
          <cell r="S407">
            <v>0</v>
          </cell>
          <cell r="T407">
            <v>0</v>
          </cell>
        </row>
        <row r="408">
          <cell r="A408">
            <v>0</v>
          </cell>
          <cell r="B408">
            <v>1404</v>
          </cell>
          <cell r="D408">
            <v>0</v>
          </cell>
          <cell r="F408">
            <v>0</v>
          </cell>
          <cell r="J408">
            <v>0</v>
          </cell>
          <cell r="L408">
            <v>0</v>
          </cell>
          <cell r="M408">
            <v>0</v>
          </cell>
          <cell r="N408">
            <v>0</v>
          </cell>
          <cell r="O408">
            <v>0</v>
          </cell>
          <cell r="S408">
            <v>0</v>
          </cell>
          <cell r="T408">
            <v>0</v>
          </cell>
        </row>
        <row r="409">
          <cell r="A409">
            <v>0</v>
          </cell>
          <cell r="B409">
            <v>1405</v>
          </cell>
          <cell r="D409">
            <v>0</v>
          </cell>
          <cell r="F409">
            <v>0</v>
          </cell>
          <cell r="J409">
            <v>0</v>
          </cell>
          <cell r="L409">
            <v>0</v>
          </cell>
          <cell r="M409">
            <v>0</v>
          </cell>
          <cell r="N409">
            <v>0</v>
          </cell>
          <cell r="O409">
            <v>0</v>
          </cell>
          <cell r="S409">
            <v>0</v>
          </cell>
          <cell r="T409">
            <v>0</v>
          </cell>
        </row>
        <row r="410">
          <cell r="A410">
            <v>0</v>
          </cell>
          <cell r="B410">
            <v>1406</v>
          </cell>
          <cell r="D410">
            <v>0</v>
          </cell>
          <cell r="F410">
            <v>0</v>
          </cell>
          <cell r="J410">
            <v>0</v>
          </cell>
          <cell r="L410">
            <v>0</v>
          </cell>
          <cell r="M410">
            <v>0</v>
          </cell>
          <cell r="N410">
            <v>0</v>
          </cell>
          <cell r="O410">
            <v>0</v>
          </cell>
          <cell r="S410">
            <v>0</v>
          </cell>
          <cell r="T410">
            <v>0</v>
          </cell>
        </row>
        <row r="411">
          <cell r="A411">
            <v>0</v>
          </cell>
          <cell r="B411">
            <v>1407</v>
          </cell>
          <cell r="D411">
            <v>0</v>
          </cell>
          <cell r="F411">
            <v>0</v>
          </cell>
          <cell r="J411">
            <v>0</v>
          </cell>
          <cell r="L411">
            <v>0</v>
          </cell>
          <cell r="M411">
            <v>0</v>
          </cell>
          <cell r="N411">
            <v>0</v>
          </cell>
          <cell r="O411">
            <v>0</v>
          </cell>
          <cell r="S411">
            <v>0</v>
          </cell>
          <cell r="T411">
            <v>0</v>
          </cell>
        </row>
        <row r="412">
          <cell r="A412">
            <v>0</v>
          </cell>
          <cell r="B412">
            <v>1408</v>
          </cell>
          <cell r="D412">
            <v>0</v>
          </cell>
          <cell r="F412">
            <v>0</v>
          </cell>
          <cell r="J412">
            <v>0</v>
          </cell>
          <cell r="L412">
            <v>0</v>
          </cell>
          <cell r="M412">
            <v>0</v>
          </cell>
          <cell r="N412">
            <v>0</v>
          </cell>
          <cell r="O412">
            <v>0</v>
          </cell>
          <cell r="S412">
            <v>0</v>
          </cell>
          <cell r="T412">
            <v>0</v>
          </cell>
        </row>
        <row r="413">
          <cell r="A413">
            <v>0</v>
          </cell>
          <cell r="B413">
            <v>1409</v>
          </cell>
          <cell r="D413">
            <v>0</v>
          </cell>
          <cell r="F413">
            <v>0</v>
          </cell>
          <cell r="J413">
            <v>0</v>
          </cell>
          <cell r="L413">
            <v>0</v>
          </cell>
          <cell r="M413">
            <v>0</v>
          </cell>
          <cell r="N413">
            <v>0</v>
          </cell>
          <cell r="O413">
            <v>0</v>
          </cell>
          <cell r="S413">
            <v>0</v>
          </cell>
          <cell r="T413">
            <v>0</v>
          </cell>
        </row>
        <row r="414">
          <cell r="A414">
            <v>0</v>
          </cell>
          <cell r="B414">
            <v>1410</v>
          </cell>
          <cell r="D414">
            <v>0</v>
          </cell>
          <cell r="F414">
            <v>0</v>
          </cell>
          <cell r="J414">
            <v>0</v>
          </cell>
          <cell r="L414">
            <v>0</v>
          </cell>
          <cell r="M414">
            <v>0</v>
          </cell>
          <cell r="N414">
            <v>0</v>
          </cell>
          <cell r="O414">
            <v>0</v>
          </cell>
          <cell r="S414">
            <v>0</v>
          </cell>
          <cell r="T414">
            <v>0</v>
          </cell>
        </row>
        <row r="415">
          <cell r="A415">
            <v>0</v>
          </cell>
          <cell r="B415">
            <v>1411</v>
          </cell>
          <cell r="D415">
            <v>0</v>
          </cell>
          <cell r="F415">
            <v>0</v>
          </cell>
          <cell r="J415">
            <v>0</v>
          </cell>
          <cell r="L415">
            <v>0</v>
          </cell>
          <cell r="M415">
            <v>0</v>
          </cell>
          <cell r="N415">
            <v>0</v>
          </cell>
          <cell r="O415">
            <v>0</v>
          </cell>
          <cell r="S415">
            <v>0</v>
          </cell>
          <cell r="T415">
            <v>0</v>
          </cell>
        </row>
        <row r="416">
          <cell r="A416">
            <v>0</v>
          </cell>
          <cell r="B416">
            <v>1412</v>
          </cell>
          <cell r="D416">
            <v>0</v>
          </cell>
          <cell r="F416">
            <v>0</v>
          </cell>
          <cell r="J416">
            <v>0</v>
          </cell>
          <cell r="L416">
            <v>0</v>
          </cell>
          <cell r="M416">
            <v>0</v>
          </cell>
          <cell r="N416">
            <v>0</v>
          </cell>
          <cell r="O416">
            <v>0</v>
          </cell>
          <cell r="S416">
            <v>0</v>
          </cell>
          <cell r="T416">
            <v>0</v>
          </cell>
        </row>
        <row r="417">
          <cell r="A417">
            <v>0</v>
          </cell>
          <cell r="B417">
            <v>1413</v>
          </cell>
          <cell r="D417">
            <v>0</v>
          </cell>
          <cell r="F417">
            <v>0</v>
          </cell>
          <cell r="J417">
            <v>0</v>
          </cell>
          <cell r="L417">
            <v>0</v>
          </cell>
          <cell r="M417">
            <v>0</v>
          </cell>
          <cell r="N417">
            <v>0</v>
          </cell>
          <cell r="O417">
            <v>0</v>
          </cell>
          <cell r="S417">
            <v>0</v>
          </cell>
          <cell r="T417">
            <v>0</v>
          </cell>
        </row>
        <row r="418">
          <cell r="A418">
            <v>0</v>
          </cell>
          <cell r="B418">
            <v>1414</v>
          </cell>
          <cell r="D418">
            <v>0</v>
          </cell>
          <cell r="F418">
            <v>0</v>
          </cell>
          <cell r="J418">
            <v>0</v>
          </cell>
          <cell r="L418">
            <v>0</v>
          </cell>
          <cell r="M418">
            <v>0</v>
          </cell>
          <cell r="N418">
            <v>0</v>
          </cell>
          <cell r="O418">
            <v>0</v>
          </cell>
          <cell r="S418">
            <v>0</v>
          </cell>
          <cell r="T418">
            <v>0</v>
          </cell>
        </row>
        <row r="419">
          <cell r="A419">
            <v>0</v>
          </cell>
          <cell r="B419">
            <v>1415</v>
          </cell>
          <cell r="D419">
            <v>0</v>
          </cell>
          <cell r="F419">
            <v>0</v>
          </cell>
          <cell r="J419">
            <v>0</v>
          </cell>
          <cell r="L419">
            <v>0</v>
          </cell>
          <cell r="M419">
            <v>0</v>
          </cell>
          <cell r="N419">
            <v>0</v>
          </cell>
          <cell r="O419">
            <v>0</v>
          </cell>
          <cell r="S419">
            <v>0</v>
          </cell>
          <cell r="T419">
            <v>0</v>
          </cell>
        </row>
        <row r="420">
          <cell r="A420">
            <v>0</v>
          </cell>
          <cell r="B420">
            <v>1416</v>
          </cell>
          <cell r="D420">
            <v>0</v>
          </cell>
          <cell r="F420">
            <v>0</v>
          </cell>
          <cell r="J420">
            <v>0</v>
          </cell>
          <cell r="L420">
            <v>0</v>
          </cell>
          <cell r="M420">
            <v>0</v>
          </cell>
          <cell r="N420">
            <v>0</v>
          </cell>
          <cell r="O420">
            <v>0</v>
          </cell>
          <cell r="S420">
            <v>0</v>
          </cell>
          <cell r="T420">
            <v>0</v>
          </cell>
        </row>
        <row r="421">
          <cell r="A421">
            <v>0</v>
          </cell>
          <cell r="B421">
            <v>1417</v>
          </cell>
          <cell r="D421">
            <v>0</v>
          </cell>
          <cell r="F421">
            <v>0</v>
          </cell>
          <cell r="J421">
            <v>0</v>
          </cell>
          <cell r="L421">
            <v>0</v>
          </cell>
          <cell r="M421">
            <v>0</v>
          </cell>
          <cell r="N421">
            <v>0</v>
          </cell>
          <cell r="O421">
            <v>0</v>
          </cell>
          <cell r="S421">
            <v>0</v>
          </cell>
          <cell r="T421">
            <v>0</v>
          </cell>
        </row>
        <row r="422">
          <cell r="A422">
            <v>0</v>
          </cell>
          <cell r="B422">
            <v>1418</v>
          </cell>
          <cell r="D422">
            <v>0</v>
          </cell>
          <cell r="F422">
            <v>0</v>
          </cell>
          <cell r="J422">
            <v>0</v>
          </cell>
          <cell r="L422">
            <v>0</v>
          </cell>
          <cell r="M422">
            <v>0</v>
          </cell>
          <cell r="N422">
            <v>0</v>
          </cell>
          <cell r="O422">
            <v>0</v>
          </cell>
          <cell r="S422">
            <v>0</v>
          </cell>
          <cell r="T422">
            <v>0</v>
          </cell>
        </row>
        <row r="423">
          <cell r="A423">
            <v>0</v>
          </cell>
          <cell r="B423">
            <v>1419</v>
          </cell>
          <cell r="D423">
            <v>0</v>
          </cell>
          <cell r="F423">
            <v>0</v>
          </cell>
          <cell r="J423">
            <v>0</v>
          </cell>
          <cell r="L423">
            <v>0</v>
          </cell>
          <cell r="M423">
            <v>0</v>
          </cell>
          <cell r="N423">
            <v>0</v>
          </cell>
          <cell r="O423">
            <v>0</v>
          </cell>
          <cell r="S423">
            <v>0</v>
          </cell>
          <cell r="T423">
            <v>0</v>
          </cell>
        </row>
        <row r="424">
          <cell r="A424">
            <v>0</v>
          </cell>
          <cell r="B424">
            <v>1420</v>
          </cell>
          <cell r="D424">
            <v>0</v>
          </cell>
          <cell r="F424">
            <v>0</v>
          </cell>
          <cell r="J424">
            <v>0</v>
          </cell>
          <cell r="L424">
            <v>0</v>
          </cell>
          <cell r="M424">
            <v>0</v>
          </cell>
          <cell r="N424">
            <v>0</v>
          </cell>
          <cell r="O424">
            <v>0</v>
          </cell>
          <cell r="S424">
            <v>0</v>
          </cell>
          <cell r="T424">
            <v>0</v>
          </cell>
        </row>
        <row r="425">
          <cell r="A425">
            <v>0</v>
          </cell>
          <cell r="B425">
            <v>1421</v>
          </cell>
          <cell r="D425">
            <v>0</v>
          </cell>
          <cell r="F425">
            <v>0</v>
          </cell>
          <cell r="J425">
            <v>0</v>
          </cell>
          <cell r="L425">
            <v>0</v>
          </cell>
          <cell r="M425">
            <v>0</v>
          </cell>
          <cell r="N425">
            <v>0</v>
          </cell>
          <cell r="O425">
            <v>0</v>
          </cell>
          <cell r="S425">
            <v>0</v>
          </cell>
          <cell r="T425">
            <v>0</v>
          </cell>
        </row>
        <row r="426">
          <cell r="A426">
            <v>0</v>
          </cell>
          <cell r="B426">
            <v>1422</v>
          </cell>
          <cell r="D426">
            <v>0</v>
          </cell>
          <cell r="F426">
            <v>0</v>
          </cell>
          <cell r="J426">
            <v>0</v>
          </cell>
          <cell r="L426">
            <v>0</v>
          </cell>
          <cell r="M426">
            <v>0</v>
          </cell>
          <cell r="N426">
            <v>0</v>
          </cell>
          <cell r="O426">
            <v>0</v>
          </cell>
          <cell r="S426">
            <v>0</v>
          </cell>
          <cell r="T426">
            <v>0</v>
          </cell>
        </row>
        <row r="427">
          <cell r="A427">
            <v>0</v>
          </cell>
          <cell r="B427">
            <v>1423</v>
          </cell>
          <cell r="D427">
            <v>0</v>
          </cell>
          <cell r="F427">
            <v>0</v>
          </cell>
          <cell r="J427">
            <v>0</v>
          </cell>
          <cell r="L427">
            <v>0</v>
          </cell>
          <cell r="M427">
            <v>0</v>
          </cell>
          <cell r="N427">
            <v>0</v>
          </cell>
          <cell r="O427">
            <v>0</v>
          </cell>
          <cell r="S427">
            <v>0</v>
          </cell>
          <cell r="T427">
            <v>0</v>
          </cell>
        </row>
        <row r="428">
          <cell r="A428">
            <v>0</v>
          </cell>
          <cell r="B428">
            <v>1424</v>
          </cell>
          <cell r="D428">
            <v>0</v>
          </cell>
          <cell r="F428">
            <v>0</v>
          </cell>
          <cell r="J428">
            <v>0</v>
          </cell>
          <cell r="L428">
            <v>0</v>
          </cell>
          <cell r="M428">
            <v>0</v>
          </cell>
          <cell r="N428">
            <v>0</v>
          </cell>
          <cell r="O428">
            <v>0</v>
          </cell>
          <cell r="S428">
            <v>0</v>
          </cell>
          <cell r="T428">
            <v>0</v>
          </cell>
        </row>
        <row r="429">
          <cell r="A429">
            <v>0</v>
          </cell>
          <cell r="B429">
            <v>1425</v>
          </cell>
          <cell r="D429">
            <v>0</v>
          </cell>
          <cell r="F429">
            <v>0</v>
          </cell>
          <cell r="J429">
            <v>0</v>
          </cell>
          <cell r="L429">
            <v>0</v>
          </cell>
          <cell r="M429">
            <v>0</v>
          </cell>
          <cell r="N429">
            <v>0</v>
          </cell>
          <cell r="O429">
            <v>0</v>
          </cell>
          <cell r="S429">
            <v>0</v>
          </cell>
          <cell r="T429">
            <v>0</v>
          </cell>
        </row>
        <row r="430">
          <cell r="A430">
            <v>0</v>
          </cell>
          <cell r="B430">
            <v>1426</v>
          </cell>
          <cell r="D430">
            <v>0</v>
          </cell>
          <cell r="F430">
            <v>0</v>
          </cell>
          <cell r="J430">
            <v>0</v>
          </cell>
          <cell r="L430">
            <v>0</v>
          </cell>
          <cell r="M430">
            <v>0</v>
          </cell>
          <cell r="N430">
            <v>0</v>
          </cell>
          <cell r="O430">
            <v>0</v>
          </cell>
          <cell r="S430">
            <v>0</v>
          </cell>
          <cell r="T430">
            <v>0</v>
          </cell>
        </row>
        <row r="431">
          <cell r="A431">
            <v>0</v>
          </cell>
          <cell r="B431">
            <v>1427</v>
          </cell>
          <cell r="D431">
            <v>0</v>
          </cell>
          <cell r="F431">
            <v>0</v>
          </cell>
          <cell r="J431">
            <v>0</v>
          </cell>
          <cell r="L431">
            <v>0</v>
          </cell>
          <cell r="M431">
            <v>0</v>
          </cell>
          <cell r="N431">
            <v>0</v>
          </cell>
          <cell r="O431">
            <v>0</v>
          </cell>
          <cell r="S431">
            <v>0</v>
          </cell>
          <cell r="T431">
            <v>0</v>
          </cell>
        </row>
        <row r="432">
          <cell r="A432">
            <v>0</v>
          </cell>
          <cell r="B432">
            <v>1428</v>
          </cell>
          <cell r="D432">
            <v>0</v>
          </cell>
          <cell r="F432">
            <v>0</v>
          </cell>
          <cell r="J432">
            <v>0</v>
          </cell>
          <cell r="L432">
            <v>0</v>
          </cell>
          <cell r="M432">
            <v>0</v>
          </cell>
          <cell r="N432">
            <v>0</v>
          </cell>
          <cell r="O432">
            <v>0</v>
          </cell>
          <cell r="S432">
            <v>0</v>
          </cell>
          <cell r="T432">
            <v>0</v>
          </cell>
        </row>
        <row r="433">
          <cell r="A433">
            <v>0</v>
          </cell>
          <cell r="B433">
            <v>1429</v>
          </cell>
          <cell r="D433">
            <v>0</v>
          </cell>
          <cell r="F433">
            <v>0</v>
          </cell>
          <cell r="J433">
            <v>0</v>
          </cell>
          <cell r="L433">
            <v>0</v>
          </cell>
          <cell r="M433">
            <v>0</v>
          </cell>
          <cell r="N433">
            <v>0</v>
          </cell>
          <cell r="O433">
            <v>0</v>
          </cell>
          <cell r="S433">
            <v>0</v>
          </cell>
          <cell r="T433">
            <v>0</v>
          </cell>
        </row>
        <row r="434">
          <cell r="A434">
            <v>0</v>
          </cell>
          <cell r="B434">
            <v>1430</v>
          </cell>
          <cell r="D434">
            <v>0</v>
          </cell>
          <cell r="F434">
            <v>0</v>
          </cell>
          <cell r="J434">
            <v>0</v>
          </cell>
          <cell r="L434">
            <v>0</v>
          </cell>
          <cell r="M434">
            <v>0</v>
          </cell>
          <cell r="N434">
            <v>0</v>
          </cell>
          <cell r="O434">
            <v>0</v>
          </cell>
          <cell r="S434">
            <v>0</v>
          </cell>
          <cell r="T434">
            <v>0</v>
          </cell>
        </row>
        <row r="435">
          <cell r="A435">
            <v>0</v>
          </cell>
          <cell r="B435">
            <v>1431</v>
          </cell>
          <cell r="D435">
            <v>0</v>
          </cell>
          <cell r="F435">
            <v>0</v>
          </cell>
          <cell r="J435">
            <v>0</v>
          </cell>
          <cell r="L435">
            <v>0</v>
          </cell>
          <cell r="M435">
            <v>0</v>
          </cell>
          <cell r="N435">
            <v>0</v>
          </cell>
          <cell r="O435">
            <v>0</v>
          </cell>
          <cell r="S435">
            <v>0</v>
          </cell>
          <cell r="T435">
            <v>0</v>
          </cell>
        </row>
        <row r="436">
          <cell r="A436">
            <v>0</v>
          </cell>
          <cell r="B436">
            <v>1432</v>
          </cell>
          <cell r="D436">
            <v>0</v>
          </cell>
          <cell r="F436">
            <v>0</v>
          </cell>
          <cell r="J436">
            <v>0</v>
          </cell>
          <cell r="L436">
            <v>0</v>
          </cell>
          <cell r="M436">
            <v>0</v>
          </cell>
          <cell r="N436">
            <v>0</v>
          </cell>
          <cell r="O436">
            <v>0</v>
          </cell>
          <cell r="S436">
            <v>0</v>
          </cell>
          <cell r="T436">
            <v>0</v>
          </cell>
        </row>
        <row r="437">
          <cell r="A437">
            <v>0</v>
          </cell>
          <cell r="B437">
            <v>1433</v>
          </cell>
          <cell r="D437">
            <v>0</v>
          </cell>
          <cell r="F437">
            <v>0</v>
          </cell>
          <cell r="J437">
            <v>0</v>
          </cell>
          <cell r="L437">
            <v>0</v>
          </cell>
          <cell r="M437">
            <v>0</v>
          </cell>
          <cell r="N437">
            <v>0</v>
          </cell>
          <cell r="O437">
            <v>0</v>
          </cell>
          <cell r="S437">
            <v>0</v>
          </cell>
          <cell r="T437">
            <v>0</v>
          </cell>
        </row>
        <row r="438">
          <cell r="A438">
            <v>0</v>
          </cell>
          <cell r="B438">
            <v>1434</v>
          </cell>
          <cell r="D438">
            <v>0</v>
          </cell>
          <cell r="F438">
            <v>0</v>
          </cell>
          <cell r="J438">
            <v>0</v>
          </cell>
          <cell r="L438">
            <v>0</v>
          </cell>
          <cell r="M438">
            <v>0</v>
          </cell>
          <cell r="N438">
            <v>0</v>
          </cell>
          <cell r="O438">
            <v>0</v>
          </cell>
          <cell r="S438">
            <v>0</v>
          </cell>
          <cell r="T438">
            <v>0</v>
          </cell>
        </row>
        <row r="439">
          <cell r="A439">
            <v>0</v>
          </cell>
          <cell r="B439">
            <v>1435</v>
          </cell>
          <cell r="D439">
            <v>0</v>
          </cell>
          <cell r="F439">
            <v>0</v>
          </cell>
          <cell r="J439">
            <v>0</v>
          </cell>
          <cell r="L439">
            <v>0</v>
          </cell>
          <cell r="M439">
            <v>0</v>
          </cell>
          <cell r="N439">
            <v>0</v>
          </cell>
          <cell r="O439">
            <v>0</v>
          </cell>
          <cell r="S439">
            <v>0</v>
          </cell>
          <cell r="T439">
            <v>0</v>
          </cell>
        </row>
        <row r="440">
          <cell r="A440">
            <v>0</v>
          </cell>
          <cell r="B440">
            <v>1436</v>
          </cell>
          <cell r="D440">
            <v>0</v>
          </cell>
          <cell r="F440">
            <v>0</v>
          </cell>
          <cell r="J440">
            <v>0</v>
          </cell>
          <cell r="L440">
            <v>0</v>
          </cell>
          <cell r="M440">
            <v>0</v>
          </cell>
          <cell r="N440">
            <v>0</v>
          </cell>
          <cell r="O440">
            <v>0</v>
          </cell>
          <cell r="S440">
            <v>0</v>
          </cell>
          <cell r="T440">
            <v>0</v>
          </cell>
        </row>
        <row r="441">
          <cell r="A441">
            <v>0</v>
          </cell>
          <cell r="B441">
            <v>1437</v>
          </cell>
          <cell r="D441">
            <v>0</v>
          </cell>
          <cell r="F441">
            <v>0</v>
          </cell>
          <cell r="J441">
            <v>0</v>
          </cell>
          <cell r="L441">
            <v>0</v>
          </cell>
          <cell r="M441">
            <v>0</v>
          </cell>
          <cell r="N441">
            <v>0</v>
          </cell>
          <cell r="O441">
            <v>0</v>
          </cell>
          <cell r="S441">
            <v>0</v>
          </cell>
          <cell r="T441">
            <v>0</v>
          </cell>
        </row>
        <row r="442">
          <cell r="A442">
            <v>0</v>
          </cell>
          <cell r="B442">
            <v>1438</v>
          </cell>
          <cell r="D442">
            <v>0</v>
          </cell>
          <cell r="F442">
            <v>0</v>
          </cell>
          <cell r="J442">
            <v>0</v>
          </cell>
          <cell r="L442">
            <v>0</v>
          </cell>
          <cell r="M442">
            <v>0</v>
          </cell>
          <cell r="N442">
            <v>0</v>
          </cell>
          <cell r="O442">
            <v>0</v>
          </cell>
          <cell r="S442">
            <v>0</v>
          </cell>
          <cell r="T442">
            <v>0</v>
          </cell>
        </row>
        <row r="443">
          <cell r="A443">
            <v>0</v>
          </cell>
          <cell r="B443">
            <v>1439</v>
          </cell>
          <cell r="D443">
            <v>0</v>
          </cell>
          <cell r="F443">
            <v>0</v>
          </cell>
          <cell r="J443">
            <v>0</v>
          </cell>
          <cell r="L443">
            <v>0</v>
          </cell>
          <cell r="M443">
            <v>0</v>
          </cell>
          <cell r="N443">
            <v>0</v>
          </cell>
          <cell r="O443">
            <v>0</v>
          </cell>
          <cell r="S443">
            <v>0</v>
          </cell>
          <cell r="T443">
            <v>0</v>
          </cell>
        </row>
        <row r="444">
          <cell r="A444">
            <v>0</v>
          </cell>
          <cell r="B444">
            <v>1440</v>
          </cell>
          <cell r="D444">
            <v>0</v>
          </cell>
          <cell r="F444">
            <v>0</v>
          </cell>
          <cell r="J444">
            <v>0</v>
          </cell>
          <cell r="L444">
            <v>0</v>
          </cell>
          <cell r="M444">
            <v>0</v>
          </cell>
          <cell r="N444">
            <v>0</v>
          </cell>
          <cell r="O444">
            <v>0</v>
          </cell>
          <cell r="S444">
            <v>0</v>
          </cell>
          <cell r="T444">
            <v>0</v>
          </cell>
        </row>
        <row r="445">
          <cell r="A445">
            <v>0</v>
          </cell>
          <cell r="B445">
            <v>1441</v>
          </cell>
          <cell r="D445">
            <v>0</v>
          </cell>
          <cell r="F445">
            <v>0</v>
          </cell>
          <cell r="J445">
            <v>0</v>
          </cell>
          <cell r="L445">
            <v>0</v>
          </cell>
          <cell r="M445">
            <v>0</v>
          </cell>
          <cell r="N445">
            <v>0</v>
          </cell>
          <cell r="O445">
            <v>0</v>
          </cell>
          <cell r="S445">
            <v>0</v>
          </cell>
          <cell r="T445">
            <v>0</v>
          </cell>
        </row>
        <row r="446">
          <cell r="A446">
            <v>0</v>
          </cell>
          <cell r="B446">
            <v>1442</v>
          </cell>
          <cell r="D446">
            <v>0</v>
          </cell>
          <cell r="F446">
            <v>0</v>
          </cell>
          <cell r="J446">
            <v>0</v>
          </cell>
          <cell r="L446">
            <v>0</v>
          </cell>
          <cell r="M446">
            <v>0</v>
          </cell>
          <cell r="N446">
            <v>0</v>
          </cell>
          <cell r="O446">
            <v>0</v>
          </cell>
          <cell r="S446">
            <v>0</v>
          </cell>
          <cell r="T446">
            <v>0</v>
          </cell>
        </row>
        <row r="447">
          <cell r="A447">
            <v>0</v>
          </cell>
          <cell r="B447">
            <v>1443</v>
          </cell>
          <cell r="D447">
            <v>0</v>
          </cell>
          <cell r="F447">
            <v>0</v>
          </cell>
          <cell r="J447">
            <v>0</v>
          </cell>
          <cell r="L447">
            <v>0</v>
          </cell>
          <cell r="M447">
            <v>0</v>
          </cell>
          <cell r="N447">
            <v>0</v>
          </cell>
          <cell r="O447">
            <v>0</v>
          </cell>
          <cell r="S447">
            <v>0</v>
          </cell>
          <cell r="T447">
            <v>0</v>
          </cell>
        </row>
        <row r="448">
          <cell r="A448">
            <v>0</v>
          </cell>
          <cell r="B448">
            <v>1444</v>
          </cell>
          <cell r="D448">
            <v>0</v>
          </cell>
          <cell r="F448">
            <v>0</v>
          </cell>
          <cell r="J448">
            <v>0</v>
          </cell>
          <cell r="L448">
            <v>0</v>
          </cell>
          <cell r="M448">
            <v>0</v>
          </cell>
          <cell r="N448">
            <v>0</v>
          </cell>
          <cell r="O448">
            <v>0</v>
          </cell>
          <cell r="S448">
            <v>0</v>
          </cell>
          <cell r="T448">
            <v>0</v>
          </cell>
        </row>
        <row r="449">
          <cell r="A449">
            <v>0</v>
          </cell>
          <cell r="B449">
            <v>1445</v>
          </cell>
          <cell r="D449">
            <v>0</v>
          </cell>
          <cell r="F449">
            <v>0</v>
          </cell>
          <cell r="J449">
            <v>0</v>
          </cell>
          <cell r="L449">
            <v>0</v>
          </cell>
          <cell r="M449">
            <v>0</v>
          </cell>
          <cell r="N449">
            <v>0</v>
          </cell>
          <cell r="O449">
            <v>0</v>
          </cell>
          <cell r="S449">
            <v>0</v>
          </cell>
          <cell r="T449">
            <v>0</v>
          </cell>
        </row>
        <row r="450">
          <cell r="A450">
            <v>0</v>
          </cell>
          <cell r="B450">
            <v>1446</v>
          </cell>
          <cell r="D450">
            <v>0</v>
          </cell>
          <cell r="F450">
            <v>0</v>
          </cell>
          <cell r="J450">
            <v>0</v>
          </cell>
          <cell r="L450">
            <v>0</v>
          </cell>
          <cell r="M450">
            <v>0</v>
          </cell>
          <cell r="N450">
            <v>0</v>
          </cell>
          <cell r="O450">
            <v>0</v>
          </cell>
          <cell r="S450">
            <v>0</v>
          </cell>
          <cell r="T450">
            <v>0</v>
          </cell>
        </row>
        <row r="451">
          <cell r="A451">
            <v>0</v>
          </cell>
          <cell r="B451">
            <v>1447</v>
          </cell>
          <cell r="D451">
            <v>0</v>
          </cell>
          <cell r="F451">
            <v>0</v>
          </cell>
          <cell r="J451">
            <v>0</v>
          </cell>
          <cell r="L451">
            <v>0</v>
          </cell>
          <cell r="M451">
            <v>0</v>
          </cell>
          <cell r="N451">
            <v>0</v>
          </cell>
          <cell r="O451">
            <v>0</v>
          </cell>
          <cell r="S451">
            <v>0</v>
          </cell>
          <cell r="T451">
            <v>0</v>
          </cell>
        </row>
        <row r="452">
          <cell r="A452">
            <v>0</v>
          </cell>
          <cell r="B452">
            <v>1448</v>
          </cell>
          <cell r="D452">
            <v>0</v>
          </cell>
          <cell r="F452">
            <v>0</v>
          </cell>
          <cell r="J452">
            <v>0</v>
          </cell>
          <cell r="L452">
            <v>0</v>
          </cell>
          <cell r="M452">
            <v>0</v>
          </cell>
          <cell r="N452">
            <v>0</v>
          </cell>
          <cell r="O452">
            <v>0</v>
          </cell>
          <cell r="S452">
            <v>0</v>
          </cell>
          <cell r="T452">
            <v>0</v>
          </cell>
        </row>
        <row r="453">
          <cell r="A453">
            <v>0</v>
          </cell>
          <cell r="B453">
            <v>1449</v>
          </cell>
          <cell r="D453">
            <v>0</v>
          </cell>
          <cell r="F453">
            <v>0</v>
          </cell>
          <cell r="J453">
            <v>0</v>
          </cell>
          <cell r="L453">
            <v>0</v>
          </cell>
          <cell r="M453">
            <v>0</v>
          </cell>
          <cell r="N453">
            <v>0</v>
          </cell>
          <cell r="O453">
            <v>0</v>
          </cell>
          <cell r="S453">
            <v>0</v>
          </cell>
          <cell r="T453">
            <v>0</v>
          </cell>
        </row>
        <row r="454">
          <cell r="A454">
            <v>0</v>
          </cell>
          <cell r="B454">
            <v>1450</v>
          </cell>
          <cell r="D454">
            <v>0</v>
          </cell>
          <cell r="F454">
            <v>0</v>
          </cell>
          <cell r="J454">
            <v>0</v>
          </cell>
          <cell r="L454">
            <v>0</v>
          </cell>
          <cell r="M454">
            <v>0</v>
          </cell>
          <cell r="N454">
            <v>0</v>
          </cell>
          <cell r="O454">
            <v>0</v>
          </cell>
          <cell r="S454">
            <v>0</v>
          </cell>
          <cell r="T454">
            <v>0</v>
          </cell>
        </row>
        <row r="455">
          <cell r="A455">
            <v>0</v>
          </cell>
          <cell r="B455">
            <v>1451</v>
          </cell>
          <cell r="D455">
            <v>0</v>
          </cell>
          <cell r="F455">
            <v>0</v>
          </cell>
          <cell r="J455">
            <v>0</v>
          </cell>
          <cell r="L455">
            <v>0</v>
          </cell>
          <cell r="M455">
            <v>0</v>
          </cell>
          <cell r="N455">
            <v>0</v>
          </cell>
          <cell r="O455">
            <v>0</v>
          </cell>
          <cell r="S455">
            <v>0</v>
          </cell>
          <cell r="T455">
            <v>0</v>
          </cell>
        </row>
        <row r="456">
          <cell r="A456">
            <v>0</v>
          </cell>
          <cell r="B456">
            <v>1452</v>
          </cell>
          <cell r="D456">
            <v>0</v>
          </cell>
          <cell r="F456">
            <v>0</v>
          </cell>
          <cell r="J456">
            <v>0</v>
          </cell>
          <cell r="L456">
            <v>0</v>
          </cell>
          <cell r="M456">
            <v>0</v>
          </cell>
          <cell r="N456">
            <v>0</v>
          </cell>
          <cell r="O456">
            <v>0</v>
          </cell>
          <cell r="S456">
            <v>0</v>
          </cell>
          <cell r="T456">
            <v>0</v>
          </cell>
        </row>
        <row r="457">
          <cell r="A457">
            <v>0</v>
          </cell>
          <cell r="B457">
            <v>1453</v>
          </cell>
          <cell r="D457">
            <v>0</v>
          </cell>
          <cell r="F457">
            <v>0</v>
          </cell>
          <cell r="J457">
            <v>0</v>
          </cell>
          <cell r="L457">
            <v>0</v>
          </cell>
          <cell r="M457">
            <v>0</v>
          </cell>
          <cell r="N457">
            <v>0</v>
          </cell>
          <cell r="O457">
            <v>0</v>
          </cell>
          <cell r="S457">
            <v>0</v>
          </cell>
          <cell r="T457">
            <v>0</v>
          </cell>
        </row>
        <row r="458">
          <cell r="A458">
            <v>0</v>
          </cell>
          <cell r="B458">
            <v>1454</v>
          </cell>
          <cell r="D458">
            <v>0</v>
          </cell>
          <cell r="F458">
            <v>0</v>
          </cell>
          <cell r="J458">
            <v>0</v>
          </cell>
          <cell r="L458">
            <v>0</v>
          </cell>
          <cell r="M458">
            <v>0</v>
          </cell>
          <cell r="N458">
            <v>0</v>
          </cell>
          <cell r="O458">
            <v>0</v>
          </cell>
          <cell r="S458">
            <v>0</v>
          </cell>
          <cell r="T458">
            <v>0</v>
          </cell>
        </row>
        <row r="459">
          <cell r="A459">
            <v>0</v>
          </cell>
          <cell r="B459">
            <v>1455</v>
          </cell>
          <cell r="D459">
            <v>0</v>
          </cell>
          <cell r="F459">
            <v>0</v>
          </cell>
          <cell r="J459">
            <v>0</v>
          </cell>
          <cell r="L459">
            <v>0</v>
          </cell>
          <cell r="M459">
            <v>0</v>
          </cell>
          <cell r="N459">
            <v>0</v>
          </cell>
          <cell r="O459">
            <v>0</v>
          </cell>
          <cell r="S459">
            <v>0</v>
          </cell>
          <cell r="T459">
            <v>0</v>
          </cell>
        </row>
        <row r="460">
          <cell r="A460">
            <v>0</v>
          </cell>
          <cell r="B460">
            <v>1456</v>
          </cell>
          <cell r="D460">
            <v>0</v>
          </cell>
          <cell r="F460">
            <v>0</v>
          </cell>
          <cell r="J460">
            <v>0</v>
          </cell>
          <cell r="L460">
            <v>0</v>
          </cell>
          <cell r="M460">
            <v>0</v>
          </cell>
          <cell r="N460">
            <v>0</v>
          </cell>
          <cell r="O460">
            <v>0</v>
          </cell>
          <cell r="S460">
            <v>0</v>
          </cell>
          <cell r="T460">
            <v>0</v>
          </cell>
        </row>
        <row r="461">
          <cell r="A461">
            <v>0</v>
          </cell>
          <cell r="B461">
            <v>1457</v>
          </cell>
          <cell r="D461">
            <v>0</v>
          </cell>
          <cell r="F461">
            <v>0</v>
          </cell>
          <cell r="J461">
            <v>0</v>
          </cell>
          <cell r="L461">
            <v>0</v>
          </cell>
          <cell r="M461">
            <v>0</v>
          </cell>
          <cell r="N461">
            <v>0</v>
          </cell>
          <cell r="O461">
            <v>0</v>
          </cell>
          <cell r="S461">
            <v>0</v>
          </cell>
          <cell r="T461">
            <v>0</v>
          </cell>
        </row>
        <row r="462">
          <cell r="A462">
            <v>0</v>
          </cell>
          <cell r="B462">
            <v>1458</v>
          </cell>
          <cell r="D462">
            <v>0</v>
          </cell>
          <cell r="F462">
            <v>0</v>
          </cell>
          <cell r="J462">
            <v>0</v>
          </cell>
          <cell r="L462">
            <v>0</v>
          </cell>
          <cell r="M462">
            <v>0</v>
          </cell>
          <cell r="N462">
            <v>0</v>
          </cell>
          <cell r="O462">
            <v>0</v>
          </cell>
          <cell r="S462">
            <v>0</v>
          </cell>
          <cell r="T462">
            <v>0</v>
          </cell>
        </row>
        <row r="463">
          <cell r="A463">
            <v>0</v>
          </cell>
          <cell r="B463">
            <v>1459</v>
          </cell>
          <cell r="D463">
            <v>0</v>
          </cell>
          <cell r="F463">
            <v>0</v>
          </cell>
          <cell r="J463">
            <v>0</v>
          </cell>
          <cell r="L463">
            <v>0</v>
          </cell>
          <cell r="M463">
            <v>0</v>
          </cell>
          <cell r="N463">
            <v>0</v>
          </cell>
          <cell r="O463">
            <v>0</v>
          </cell>
          <cell r="S463">
            <v>0</v>
          </cell>
          <cell r="T463">
            <v>0</v>
          </cell>
        </row>
        <row r="464">
          <cell r="A464">
            <v>0</v>
          </cell>
          <cell r="B464">
            <v>1460</v>
          </cell>
          <cell r="D464">
            <v>0</v>
          </cell>
          <cell r="F464">
            <v>0</v>
          </cell>
          <cell r="J464">
            <v>0</v>
          </cell>
          <cell r="L464">
            <v>0</v>
          </cell>
          <cell r="M464">
            <v>0</v>
          </cell>
          <cell r="N464">
            <v>0</v>
          </cell>
          <cell r="O464">
            <v>0</v>
          </cell>
          <cell r="S464">
            <v>0</v>
          </cell>
          <cell r="T464">
            <v>0</v>
          </cell>
        </row>
        <row r="465">
          <cell r="A465">
            <v>0</v>
          </cell>
          <cell r="B465">
            <v>1461</v>
          </cell>
          <cell r="D465">
            <v>0</v>
          </cell>
          <cell r="F465">
            <v>0</v>
          </cell>
          <cell r="J465">
            <v>0</v>
          </cell>
          <cell r="L465">
            <v>0</v>
          </cell>
          <cell r="M465">
            <v>0</v>
          </cell>
          <cell r="N465">
            <v>0</v>
          </cell>
          <cell r="O465">
            <v>0</v>
          </cell>
          <cell r="S465">
            <v>0</v>
          </cell>
          <cell r="T465">
            <v>0</v>
          </cell>
        </row>
        <row r="466">
          <cell r="A466">
            <v>0</v>
          </cell>
          <cell r="B466">
            <v>1462</v>
          </cell>
          <cell r="D466">
            <v>0</v>
          </cell>
          <cell r="F466">
            <v>0</v>
          </cell>
          <cell r="J466">
            <v>0</v>
          </cell>
          <cell r="L466">
            <v>0</v>
          </cell>
          <cell r="M466">
            <v>0</v>
          </cell>
          <cell r="N466">
            <v>0</v>
          </cell>
          <cell r="O466">
            <v>0</v>
          </cell>
          <cell r="S466">
            <v>0</v>
          </cell>
          <cell r="T466">
            <v>0</v>
          </cell>
        </row>
        <row r="467">
          <cell r="A467">
            <v>0</v>
          </cell>
          <cell r="B467">
            <v>1463</v>
          </cell>
          <cell r="D467">
            <v>0</v>
          </cell>
          <cell r="F467">
            <v>0</v>
          </cell>
          <cell r="J467">
            <v>0</v>
          </cell>
          <cell r="L467">
            <v>0</v>
          </cell>
          <cell r="M467">
            <v>0</v>
          </cell>
          <cell r="N467">
            <v>0</v>
          </cell>
          <cell r="O467">
            <v>0</v>
          </cell>
          <cell r="S467">
            <v>0</v>
          </cell>
          <cell r="T467">
            <v>0</v>
          </cell>
        </row>
        <row r="468">
          <cell r="A468">
            <v>0</v>
          </cell>
          <cell r="B468">
            <v>1464</v>
          </cell>
          <cell r="D468">
            <v>0</v>
          </cell>
          <cell r="F468">
            <v>0</v>
          </cell>
          <cell r="J468">
            <v>0</v>
          </cell>
          <cell r="L468">
            <v>0</v>
          </cell>
          <cell r="M468">
            <v>0</v>
          </cell>
          <cell r="N468">
            <v>0</v>
          </cell>
          <cell r="O468">
            <v>0</v>
          </cell>
          <cell r="S468">
            <v>0</v>
          </cell>
          <cell r="T468">
            <v>0</v>
          </cell>
        </row>
        <row r="469">
          <cell r="A469">
            <v>0</v>
          </cell>
          <cell r="B469">
            <v>1465</v>
          </cell>
          <cell r="D469">
            <v>0</v>
          </cell>
          <cell r="F469">
            <v>0</v>
          </cell>
          <cell r="J469">
            <v>0</v>
          </cell>
          <cell r="L469">
            <v>0</v>
          </cell>
          <cell r="M469">
            <v>0</v>
          </cell>
          <cell r="N469">
            <v>0</v>
          </cell>
          <cell r="O469">
            <v>0</v>
          </cell>
          <cell r="S469">
            <v>0</v>
          </cell>
          <cell r="T469">
            <v>0</v>
          </cell>
        </row>
        <row r="470">
          <cell r="A470">
            <v>0</v>
          </cell>
          <cell r="B470">
            <v>1466</v>
          </cell>
          <cell r="D470">
            <v>0</v>
          </cell>
          <cell r="F470">
            <v>0</v>
          </cell>
          <cell r="J470">
            <v>0</v>
          </cell>
          <cell r="L470">
            <v>0</v>
          </cell>
          <cell r="M470">
            <v>0</v>
          </cell>
          <cell r="N470">
            <v>0</v>
          </cell>
          <cell r="O470">
            <v>0</v>
          </cell>
          <cell r="S470">
            <v>0</v>
          </cell>
          <cell r="T470">
            <v>0</v>
          </cell>
        </row>
        <row r="471">
          <cell r="A471">
            <v>0</v>
          </cell>
          <cell r="B471">
            <v>1467</v>
          </cell>
          <cell r="D471">
            <v>0</v>
          </cell>
          <cell r="F471">
            <v>0</v>
          </cell>
          <cell r="J471">
            <v>0</v>
          </cell>
          <cell r="L471">
            <v>0</v>
          </cell>
          <cell r="M471">
            <v>0</v>
          </cell>
          <cell r="N471">
            <v>0</v>
          </cell>
          <cell r="O471">
            <v>0</v>
          </cell>
          <cell r="S471">
            <v>0</v>
          </cell>
          <cell r="T471">
            <v>0</v>
          </cell>
        </row>
        <row r="472">
          <cell r="A472">
            <v>0</v>
          </cell>
          <cell r="B472">
            <v>1468</v>
          </cell>
          <cell r="D472">
            <v>0</v>
          </cell>
          <cell r="F472">
            <v>0</v>
          </cell>
          <cell r="J472">
            <v>0</v>
          </cell>
          <cell r="L472">
            <v>0</v>
          </cell>
          <cell r="M472">
            <v>0</v>
          </cell>
          <cell r="N472">
            <v>0</v>
          </cell>
          <cell r="O472">
            <v>0</v>
          </cell>
          <cell r="S472">
            <v>0</v>
          </cell>
          <cell r="T472">
            <v>0</v>
          </cell>
        </row>
        <row r="473">
          <cell r="A473">
            <v>0</v>
          </cell>
          <cell r="B473">
            <v>1469</v>
          </cell>
          <cell r="D473">
            <v>0</v>
          </cell>
          <cell r="F473">
            <v>0</v>
          </cell>
          <cell r="J473">
            <v>0</v>
          </cell>
          <cell r="L473">
            <v>0</v>
          </cell>
          <cell r="M473">
            <v>0</v>
          </cell>
          <cell r="N473">
            <v>0</v>
          </cell>
          <cell r="O473">
            <v>0</v>
          </cell>
          <cell r="S473">
            <v>0</v>
          </cell>
          <cell r="T473">
            <v>0</v>
          </cell>
        </row>
        <row r="474">
          <cell r="A474">
            <v>0</v>
          </cell>
          <cell r="B474">
            <v>1470</v>
          </cell>
          <cell r="D474">
            <v>0</v>
          </cell>
          <cell r="F474">
            <v>0</v>
          </cell>
          <cell r="J474">
            <v>0</v>
          </cell>
          <cell r="L474">
            <v>0</v>
          </cell>
          <cell r="M474">
            <v>0</v>
          </cell>
          <cell r="N474">
            <v>0</v>
          </cell>
          <cell r="O474">
            <v>0</v>
          </cell>
          <cell r="S474">
            <v>0</v>
          </cell>
          <cell r="T474">
            <v>0</v>
          </cell>
        </row>
        <row r="475">
          <cell r="A475">
            <v>0</v>
          </cell>
          <cell r="B475">
            <v>1471</v>
          </cell>
          <cell r="D475">
            <v>0</v>
          </cell>
          <cell r="F475">
            <v>0</v>
          </cell>
          <cell r="J475">
            <v>0</v>
          </cell>
          <cell r="L475">
            <v>0</v>
          </cell>
          <cell r="M475">
            <v>0</v>
          </cell>
          <cell r="N475">
            <v>0</v>
          </cell>
          <cell r="O475">
            <v>0</v>
          </cell>
          <cell r="S475">
            <v>0</v>
          </cell>
          <cell r="T475">
            <v>0</v>
          </cell>
        </row>
        <row r="476">
          <cell r="A476">
            <v>0</v>
          </cell>
          <cell r="B476">
            <v>1472</v>
          </cell>
          <cell r="D476">
            <v>0</v>
          </cell>
          <cell r="F476">
            <v>0</v>
          </cell>
          <cell r="J476">
            <v>0</v>
          </cell>
          <cell r="L476">
            <v>0</v>
          </cell>
          <cell r="M476">
            <v>0</v>
          </cell>
          <cell r="N476">
            <v>0</v>
          </cell>
          <cell r="O476">
            <v>0</v>
          </cell>
          <cell r="S476">
            <v>0</v>
          </cell>
          <cell r="T476">
            <v>0</v>
          </cell>
        </row>
        <row r="477">
          <cell r="A477">
            <v>0</v>
          </cell>
          <cell r="B477">
            <v>1473</v>
          </cell>
          <cell r="D477">
            <v>0</v>
          </cell>
          <cell r="F477">
            <v>0</v>
          </cell>
          <cell r="J477">
            <v>0</v>
          </cell>
          <cell r="L477">
            <v>0</v>
          </cell>
          <cell r="M477">
            <v>0</v>
          </cell>
          <cell r="N477">
            <v>0</v>
          </cell>
          <cell r="O477">
            <v>0</v>
          </cell>
          <cell r="S477">
            <v>0</v>
          </cell>
          <cell r="T477">
            <v>0</v>
          </cell>
        </row>
        <row r="478">
          <cell r="A478">
            <v>0</v>
          </cell>
          <cell r="B478">
            <v>1474</v>
          </cell>
          <cell r="D478">
            <v>0</v>
          </cell>
          <cell r="F478">
            <v>0</v>
          </cell>
          <cell r="J478">
            <v>0</v>
          </cell>
          <cell r="L478">
            <v>0</v>
          </cell>
          <cell r="M478">
            <v>0</v>
          </cell>
          <cell r="N478">
            <v>0</v>
          </cell>
          <cell r="O478">
            <v>0</v>
          </cell>
          <cell r="S478">
            <v>0</v>
          </cell>
          <cell r="T478">
            <v>0</v>
          </cell>
        </row>
        <row r="479">
          <cell r="A479">
            <v>0</v>
          </cell>
          <cell r="B479">
            <v>1475</v>
          </cell>
          <cell r="D479">
            <v>0</v>
          </cell>
          <cell r="F479">
            <v>0</v>
          </cell>
          <cell r="J479">
            <v>0</v>
          </cell>
          <cell r="L479">
            <v>0</v>
          </cell>
          <cell r="M479">
            <v>0</v>
          </cell>
          <cell r="N479">
            <v>0</v>
          </cell>
          <cell r="O479">
            <v>0</v>
          </cell>
          <cell r="S479">
            <v>0</v>
          </cell>
          <cell r="T479">
            <v>0</v>
          </cell>
        </row>
        <row r="480">
          <cell r="A480">
            <v>0</v>
          </cell>
          <cell r="B480">
            <v>1476</v>
          </cell>
          <cell r="D480">
            <v>0</v>
          </cell>
          <cell r="F480">
            <v>0</v>
          </cell>
          <cell r="J480">
            <v>0</v>
          </cell>
          <cell r="L480">
            <v>0</v>
          </cell>
          <cell r="M480">
            <v>0</v>
          </cell>
          <cell r="N480">
            <v>0</v>
          </cell>
          <cell r="O480">
            <v>0</v>
          </cell>
          <cell r="S480">
            <v>0</v>
          </cell>
          <cell r="T480">
            <v>0</v>
          </cell>
        </row>
        <row r="481">
          <cell r="A481">
            <v>0</v>
          </cell>
          <cell r="B481">
            <v>1477</v>
          </cell>
          <cell r="D481">
            <v>0</v>
          </cell>
          <cell r="F481">
            <v>0</v>
          </cell>
          <cell r="J481">
            <v>0</v>
          </cell>
          <cell r="L481">
            <v>0</v>
          </cell>
          <cell r="M481">
            <v>0</v>
          </cell>
          <cell r="N481">
            <v>0</v>
          </cell>
          <cell r="O481">
            <v>0</v>
          </cell>
          <cell r="S481">
            <v>0</v>
          </cell>
          <cell r="T481">
            <v>0</v>
          </cell>
        </row>
        <row r="482">
          <cell r="A482">
            <v>0</v>
          </cell>
          <cell r="B482">
            <v>1478</v>
          </cell>
          <cell r="D482">
            <v>0</v>
          </cell>
          <cell r="F482">
            <v>0</v>
          </cell>
          <cell r="J482">
            <v>0</v>
          </cell>
          <cell r="L482">
            <v>0</v>
          </cell>
          <cell r="M482">
            <v>0</v>
          </cell>
          <cell r="N482">
            <v>0</v>
          </cell>
          <cell r="O482">
            <v>0</v>
          </cell>
          <cell r="S482">
            <v>0</v>
          </cell>
          <cell r="T482">
            <v>0</v>
          </cell>
        </row>
        <row r="483">
          <cell r="A483">
            <v>0</v>
          </cell>
          <cell r="B483">
            <v>1479</v>
          </cell>
          <cell r="D483">
            <v>0</v>
          </cell>
          <cell r="F483">
            <v>0</v>
          </cell>
          <cell r="J483">
            <v>0</v>
          </cell>
          <cell r="L483">
            <v>0</v>
          </cell>
          <cell r="M483">
            <v>0</v>
          </cell>
          <cell r="N483">
            <v>0</v>
          </cell>
          <cell r="O483">
            <v>0</v>
          </cell>
          <cell r="S483">
            <v>0</v>
          </cell>
          <cell r="T483">
            <v>0</v>
          </cell>
        </row>
        <row r="484">
          <cell r="A484">
            <v>0</v>
          </cell>
          <cell r="B484">
            <v>1480</v>
          </cell>
          <cell r="D484">
            <v>0</v>
          </cell>
          <cell r="F484">
            <v>0</v>
          </cell>
          <cell r="J484">
            <v>0</v>
          </cell>
          <cell r="L484">
            <v>0</v>
          </cell>
          <cell r="M484">
            <v>0</v>
          </cell>
          <cell r="N484">
            <v>0</v>
          </cell>
          <cell r="O484">
            <v>0</v>
          </cell>
          <cell r="S484">
            <v>0</v>
          </cell>
          <cell r="T484">
            <v>0</v>
          </cell>
        </row>
        <row r="485">
          <cell r="A485">
            <v>0</v>
          </cell>
          <cell r="B485">
            <v>1481</v>
          </cell>
          <cell r="D485">
            <v>0</v>
          </cell>
          <cell r="F485">
            <v>0</v>
          </cell>
          <cell r="J485">
            <v>0</v>
          </cell>
          <cell r="L485">
            <v>0</v>
          </cell>
          <cell r="M485">
            <v>0</v>
          </cell>
          <cell r="N485">
            <v>0</v>
          </cell>
          <cell r="O485">
            <v>0</v>
          </cell>
          <cell r="S485">
            <v>0</v>
          </cell>
          <cell r="T485">
            <v>0</v>
          </cell>
        </row>
        <row r="486">
          <cell r="A486">
            <v>0</v>
          </cell>
          <cell r="B486">
            <v>1482</v>
          </cell>
          <cell r="D486">
            <v>0</v>
          </cell>
          <cell r="F486">
            <v>0</v>
          </cell>
          <cell r="J486">
            <v>0</v>
          </cell>
          <cell r="L486">
            <v>0</v>
          </cell>
          <cell r="M486">
            <v>0</v>
          </cell>
          <cell r="N486">
            <v>0</v>
          </cell>
          <cell r="O486">
            <v>0</v>
          </cell>
          <cell r="S486">
            <v>0</v>
          </cell>
          <cell r="T486">
            <v>0</v>
          </cell>
        </row>
        <row r="487">
          <cell r="A487">
            <v>0</v>
          </cell>
          <cell r="B487">
            <v>1483</v>
          </cell>
          <cell r="D487">
            <v>0</v>
          </cell>
          <cell r="F487">
            <v>0</v>
          </cell>
          <cell r="J487">
            <v>0</v>
          </cell>
          <cell r="L487">
            <v>0</v>
          </cell>
          <cell r="M487">
            <v>0</v>
          </cell>
          <cell r="N487">
            <v>0</v>
          </cell>
          <cell r="O487">
            <v>0</v>
          </cell>
          <cell r="S487">
            <v>0</v>
          </cell>
          <cell r="T487">
            <v>0</v>
          </cell>
        </row>
        <row r="488">
          <cell r="A488">
            <v>0</v>
          </cell>
          <cell r="B488">
            <v>1484</v>
          </cell>
          <cell r="D488">
            <v>0</v>
          </cell>
          <cell r="F488">
            <v>0</v>
          </cell>
          <cell r="J488">
            <v>0</v>
          </cell>
          <cell r="L488">
            <v>0</v>
          </cell>
          <cell r="M488">
            <v>0</v>
          </cell>
          <cell r="N488">
            <v>0</v>
          </cell>
          <cell r="O488">
            <v>0</v>
          </cell>
          <cell r="S488">
            <v>0</v>
          </cell>
          <cell r="T488">
            <v>0</v>
          </cell>
        </row>
        <row r="489">
          <cell r="A489">
            <v>0</v>
          </cell>
          <cell r="B489">
            <v>1485</v>
          </cell>
          <cell r="D489">
            <v>0</v>
          </cell>
          <cell r="F489">
            <v>0</v>
          </cell>
          <cell r="J489">
            <v>0</v>
          </cell>
          <cell r="L489">
            <v>0</v>
          </cell>
          <cell r="M489">
            <v>0</v>
          </cell>
          <cell r="N489">
            <v>0</v>
          </cell>
          <cell r="O489">
            <v>0</v>
          </cell>
          <cell r="S489">
            <v>0</v>
          </cell>
          <cell r="T489">
            <v>0</v>
          </cell>
        </row>
        <row r="490">
          <cell r="A490">
            <v>0</v>
          </cell>
          <cell r="B490">
            <v>1486</v>
          </cell>
          <cell r="D490">
            <v>0</v>
          </cell>
          <cell r="F490">
            <v>0</v>
          </cell>
          <cell r="J490">
            <v>0</v>
          </cell>
          <cell r="L490">
            <v>0</v>
          </cell>
          <cell r="M490">
            <v>0</v>
          </cell>
          <cell r="N490">
            <v>0</v>
          </cell>
          <cell r="O490">
            <v>0</v>
          </cell>
          <cell r="S490">
            <v>0</v>
          </cell>
          <cell r="T490">
            <v>0</v>
          </cell>
        </row>
        <row r="491">
          <cell r="A491">
            <v>0</v>
          </cell>
          <cell r="B491">
            <v>1487</v>
          </cell>
          <cell r="D491">
            <v>0</v>
          </cell>
          <cell r="F491">
            <v>0</v>
          </cell>
          <cell r="J491">
            <v>0</v>
          </cell>
          <cell r="L491">
            <v>0</v>
          </cell>
          <cell r="M491">
            <v>0</v>
          </cell>
          <cell r="N491">
            <v>0</v>
          </cell>
          <cell r="O491">
            <v>0</v>
          </cell>
          <cell r="S491">
            <v>0</v>
          </cell>
          <cell r="T491">
            <v>0</v>
          </cell>
        </row>
        <row r="492">
          <cell r="A492">
            <v>0</v>
          </cell>
          <cell r="B492">
            <v>1488</v>
          </cell>
          <cell r="D492">
            <v>0</v>
          </cell>
          <cell r="F492">
            <v>0</v>
          </cell>
          <cell r="J492">
            <v>0</v>
          </cell>
          <cell r="L492">
            <v>0</v>
          </cell>
          <cell r="M492">
            <v>0</v>
          </cell>
          <cell r="N492">
            <v>0</v>
          </cell>
          <cell r="O492">
            <v>0</v>
          </cell>
          <cell r="S492">
            <v>0</v>
          </cell>
          <cell r="T492">
            <v>0</v>
          </cell>
        </row>
        <row r="493">
          <cell r="A493">
            <v>0</v>
          </cell>
          <cell r="B493">
            <v>1489</v>
          </cell>
          <cell r="D493">
            <v>0</v>
          </cell>
          <cell r="F493">
            <v>0</v>
          </cell>
          <cell r="J493">
            <v>0</v>
          </cell>
          <cell r="L493">
            <v>0</v>
          </cell>
          <cell r="M493">
            <v>0</v>
          </cell>
          <cell r="N493">
            <v>0</v>
          </cell>
          <cell r="O493">
            <v>0</v>
          </cell>
          <cell r="S493">
            <v>0</v>
          </cell>
          <cell r="T493">
            <v>0</v>
          </cell>
        </row>
        <row r="494">
          <cell r="A494">
            <v>0</v>
          </cell>
          <cell r="B494">
            <v>1490</v>
          </cell>
          <cell r="D494">
            <v>0</v>
          </cell>
          <cell r="F494">
            <v>0</v>
          </cell>
          <cell r="J494">
            <v>0</v>
          </cell>
          <cell r="L494">
            <v>0</v>
          </cell>
          <cell r="M494">
            <v>0</v>
          </cell>
          <cell r="N494">
            <v>0</v>
          </cell>
          <cell r="O494">
            <v>0</v>
          </cell>
          <cell r="S494">
            <v>0</v>
          </cell>
          <cell r="T494">
            <v>0</v>
          </cell>
        </row>
        <row r="495">
          <cell r="A495">
            <v>0</v>
          </cell>
          <cell r="B495">
            <v>1491</v>
          </cell>
          <cell r="D495">
            <v>0</v>
          </cell>
          <cell r="F495">
            <v>0</v>
          </cell>
          <cell r="J495">
            <v>0</v>
          </cell>
          <cell r="L495">
            <v>0</v>
          </cell>
          <cell r="M495">
            <v>0</v>
          </cell>
          <cell r="N495">
            <v>0</v>
          </cell>
          <cell r="O495">
            <v>0</v>
          </cell>
          <cell r="S495">
            <v>0</v>
          </cell>
          <cell r="T495">
            <v>0</v>
          </cell>
        </row>
        <row r="496">
          <cell r="A496">
            <v>0</v>
          </cell>
          <cell r="B496">
            <v>1492</v>
          </cell>
          <cell r="D496">
            <v>0</v>
          </cell>
          <cell r="F496">
            <v>0</v>
          </cell>
          <cell r="J496">
            <v>0</v>
          </cell>
          <cell r="L496">
            <v>0</v>
          </cell>
          <cell r="M496">
            <v>0</v>
          </cell>
          <cell r="N496">
            <v>0</v>
          </cell>
          <cell r="O496">
            <v>0</v>
          </cell>
          <cell r="S496">
            <v>0</v>
          </cell>
          <cell r="T496">
            <v>0</v>
          </cell>
        </row>
        <row r="497">
          <cell r="A497">
            <v>0</v>
          </cell>
          <cell r="B497">
            <v>1493</v>
          </cell>
          <cell r="D497">
            <v>0</v>
          </cell>
          <cell r="F497">
            <v>0</v>
          </cell>
          <cell r="J497">
            <v>0</v>
          </cell>
          <cell r="L497">
            <v>0</v>
          </cell>
          <cell r="M497">
            <v>0</v>
          </cell>
          <cell r="N497">
            <v>0</v>
          </cell>
          <cell r="O497">
            <v>0</v>
          </cell>
          <cell r="S497">
            <v>0</v>
          </cell>
          <cell r="T497">
            <v>0</v>
          </cell>
        </row>
        <row r="498">
          <cell r="A498">
            <v>0</v>
          </cell>
          <cell r="B498">
            <v>1494</v>
          </cell>
          <cell r="D498">
            <v>0</v>
          </cell>
          <cell r="F498">
            <v>0</v>
          </cell>
          <cell r="J498">
            <v>0</v>
          </cell>
          <cell r="L498">
            <v>0</v>
          </cell>
          <cell r="M498">
            <v>0</v>
          </cell>
          <cell r="N498">
            <v>0</v>
          </cell>
          <cell r="O498">
            <v>0</v>
          </cell>
          <cell r="S498">
            <v>0</v>
          </cell>
          <cell r="T498">
            <v>0</v>
          </cell>
        </row>
        <row r="499">
          <cell r="A499">
            <v>0</v>
          </cell>
          <cell r="B499">
            <v>1495</v>
          </cell>
          <cell r="D499">
            <v>0</v>
          </cell>
          <cell r="F499">
            <v>0</v>
          </cell>
          <cell r="J499">
            <v>0</v>
          </cell>
          <cell r="L499">
            <v>0</v>
          </cell>
          <cell r="M499">
            <v>0</v>
          </cell>
          <cell r="N499">
            <v>0</v>
          </cell>
          <cell r="O499">
            <v>0</v>
          </cell>
          <cell r="S499">
            <v>0</v>
          </cell>
          <cell r="T499">
            <v>0</v>
          </cell>
        </row>
        <row r="500">
          <cell r="A500">
            <v>0</v>
          </cell>
          <cell r="B500">
            <v>1496</v>
          </cell>
          <cell r="D500">
            <v>0</v>
          </cell>
          <cell r="F500">
            <v>0</v>
          </cell>
          <cell r="J500">
            <v>0</v>
          </cell>
          <cell r="L500">
            <v>0</v>
          </cell>
          <cell r="M500">
            <v>0</v>
          </cell>
          <cell r="N500">
            <v>0</v>
          </cell>
          <cell r="O500">
            <v>0</v>
          </cell>
          <cell r="S500">
            <v>0</v>
          </cell>
          <cell r="T500">
            <v>0</v>
          </cell>
        </row>
        <row r="501">
          <cell r="A501">
            <v>0</v>
          </cell>
          <cell r="B501">
            <v>1497</v>
          </cell>
          <cell r="D501">
            <v>0</v>
          </cell>
          <cell r="F501">
            <v>0</v>
          </cell>
          <cell r="J501">
            <v>0</v>
          </cell>
          <cell r="L501">
            <v>0</v>
          </cell>
          <cell r="M501">
            <v>0</v>
          </cell>
          <cell r="N501">
            <v>0</v>
          </cell>
          <cell r="O501">
            <v>0</v>
          </cell>
          <cell r="S501">
            <v>0</v>
          </cell>
          <cell r="T501">
            <v>0</v>
          </cell>
        </row>
        <row r="502">
          <cell r="A502">
            <v>0</v>
          </cell>
          <cell r="B502">
            <v>1498</v>
          </cell>
          <cell r="D502">
            <v>0</v>
          </cell>
          <cell r="F502">
            <v>0</v>
          </cell>
          <cell r="J502">
            <v>0</v>
          </cell>
          <cell r="L502">
            <v>0</v>
          </cell>
          <cell r="M502">
            <v>0</v>
          </cell>
          <cell r="N502">
            <v>0</v>
          </cell>
          <cell r="O502">
            <v>0</v>
          </cell>
          <cell r="S502">
            <v>0</v>
          </cell>
          <cell r="T502">
            <v>0</v>
          </cell>
        </row>
        <row r="503">
          <cell r="A503">
            <v>0</v>
          </cell>
          <cell r="B503">
            <v>1499</v>
          </cell>
          <cell r="D503">
            <v>0</v>
          </cell>
          <cell r="F503">
            <v>0</v>
          </cell>
          <cell r="J503">
            <v>0</v>
          </cell>
          <cell r="L503">
            <v>0</v>
          </cell>
          <cell r="M503">
            <v>0</v>
          </cell>
          <cell r="N503">
            <v>0</v>
          </cell>
          <cell r="O503">
            <v>0</v>
          </cell>
          <cell r="S503">
            <v>0</v>
          </cell>
          <cell r="T503">
            <v>0</v>
          </cell>
        </row>
        <row r="504">
          <cell r="A504">
            <v>0</v>
          </cell>
          <cell r="B504">
            <v>1500</v>
          </cell>
          <cell r="D504">
            <v>0</v>
          </cell>
          <cell r="F504">
            <v>0</v>
          </cell>
          <cell r="J504">
            <v>0</v>
          </cell>
          <cell r="L504">
            <v>0</v>
          </cell>
          <cell r="M504">
            <v>0</v>
          </cell>
          <cell r="N504">
            <v>0</v>
          </cell>
          <cell r="O504">
            <v>0</v>
          </cell>
          <cell r="S504">
            <v>0</v>
          </cell>
          <cell r="T504">
            <v>0</v>
          </cell>
        </row>
        <row r="505">
          <cell r="A505">
            <v>0</v>
          </cell>
          <cell r="B505">
            <v>1501</v>
          </cell>
          <cell r="D505">
            <v>0</v>
          </cell>
          <cell r="F505">
            <v>0</v>
          </cell>
          <cell r="J505">
            <v>0</v>
          </cell>
          <cell r="L505">
            <v>0</v>
          </cell>
          <cell r="M505">
            <v>0</v>
          </cell>
          <cell r="N505">
            <v>0</v>
          </cell>
          <cell r="O505">
            <v>0</v>
          </cell>
          <cell r="S505">
            <v>0</v>
          </cell>
          <cell r="T505">
            <v>0</v>
          </cell>
        </row>
        <row r="506">
          <cell r="A506">
            <v>0</v>
          </cell>
          <cell r="B506">
            <v>1502</v>
          </cell>
          <cell r="D506">
            <v>0</v>
          </cell>
          <cell r="F506">
            <v>0</v>
          </cell>
          <cell r="J506">
            <v>0</v>
          </cell>
          <cell r="L506">
            <v>0</v>
          </cell>
          <cell r="M506">
            <v>0</v>
          </cell>
          <cell r="N506">
            <v>0</v>
          </cell>
          <cell r="O506">
            <v>0</v>
          </cell>
          <cell r="S506">
            <v>0</v>
          </cell>
          <cell r="T506">
            <v>0</v>
          </cell>
        </row>
        <row r="507">
          <cell r="A507">
            <v>0</v>
          </cell>
          <cell r="B507">
            <v>1503</v>
          </cell>
          <cell r="D507">
            <v>0</v>
          </cell>
          <cell r="F507">
            <v>0</v>
          </cell>
          <cell r="J507">
            <v>0</v>
          </cell>
          <cell r="L507">
            <v>0</v>
          </cell>
          <cell r="M507">
            <v>0</v>
          </cell>
          <cell r="N507">
            <v>0</v>
          </cell>
          <cell r="O507">
            <v>0</v>
          </cell>
          <cell r="S507">
            <v>0</v>
          </cell>
          <cell r="T507">
            <v>0</v>
          </cell>
        </row>
        <row r="508">
          <cell r="A508">
            <v>0</v>
          </cell>
          <cell r="B508">
            <v>1504</v>
          </cell>
          <cell r="D508">
            <v>0</v>
          </cell>
          <cell r="F508">
            <v>0</v>
          </cell>
          <cell r="J508">
            <v>0</v>
          </cell>
          <cell r="L508">
            <v>0</v>
          </cell>
          <cell r="M508">
            <v>0</v>
          </cell>
          <cell r="N508">
            <v>0</v>
          </cell>
          <cell r="O508">
            <v>0</v>
          </cell>
          <cell r="S508">
            <v>0</v>
          </cell>
          <cell r="T508">
            <v>0</v>
          </cell>
        </row>
        <row r="509">
          <cell r="A509">
            <v>0</v>
          </cell>
          <cell r="B509">
            <v>1505</v>
          </cell>
          <cell r="D509">
            <v>0</v>
          </cell>
          <cell r="F509">
            <v>0</v>
          </cell>
          <cell r="J509">
            <v>0</v>
          </cell>
          <cell r="L509">
            <v>0</v>
          </cell>
          <cell r="M509">
            <v>0</v>
          </cell>
          <cell r="N509">
            <v>0</v>
          </cell>
          <cell r="O509">
            <v>0</v>
          </cell>
          <cell r="S509">
            <v>0</v>
          </cell>
          <cell r="T509">
            <v>0</v>
          </cell>
        </row>
        <row r="510">
          <cell r="A510">
            <v>0</v>
          </cell>
          <cell r="B510">
            <v>1506</v>
          </cell>
          <cell r="D510">
            <v>0</v>
          </cell>
          <cell r="F510">
            <v>0</v>
          </cell>
          <cell r="J510">
            <v>0</v>
          </cell>
          <cell r="L510">
            <v>0</v>
          </cell>
          <cell r="M510">
            <v>0</v>
          </cell>
          <cell r="N510">
            <v>0</v>
          </cell>
          <cell r="O510">
            <v>0</v>
          </cell>
          <cell r="S510">
            <v>0</v>
          </cell>
          <cell r="T510">
            <v>0</v>
          </cell>
        </row>
        <row r="511">
          <cell r="A511">
            <v>0</v>
          </cell>
          <cell r="B511">
            <v>1507</v>
          </cell>
          <cell r="D511">
            <v>0</v>
          </cell>
          <cell r="F511">
            <v>0</v>
          </cell>
          <cell r="J511">
            <v>0</v>
          </cell>
          <cell r="L511">
            <v>0</v>
          </cell>
          <cell r="M511">
            <v>0</v>
          </cell>
          <cell r="N511">
            <v>0</v>
          </cell>
          <cell r="O511">
            <v>0</v>
          </cell>
          <cell r="S511">
            <v>0</v>
          </cell>
          <cell r="T511">
            <v>0</v>
          </cell>
        </row>
        <row r="512">
          <cell r="A512">
            <v>0</v>
          </cell>
          <cell r="B512">
            <v>1508</v>
          </cell>
          <cell r="D512">
            <v>0</v>
          </cell>
          <cell r="F512">
            <v>0</v>
          </cell>
          <cell r="J512">
            <v>0</v>
          </cell>
          <cell r="L512">
            <v>0</v>
          </cell>
          <cell r="M512">
            <v>0</v>
          </cell>
          <cell r="N512">
            <v>0</v>
          </cell>
          <cell r="O512">
            <v>0</v>
          </cell>
          <cell r="S512">
            <v>0</v>
          </cell>
          <cell r="T512">
            <v>0</v>
          </cell>
        </row>
        <row r="513">
          <cell r="A513">
            <v>0</v>
          </cell>
          <cell r="B513">
            <v>1509</v>
          </cell>
          <cell r="D513">
            <v>0</v>
          </cell>
          <cell r="F513">
            <v>0</v>
          </cell>
          <cell r="J513">
            <v>0</v>
          </cell>
          <cell r="L513">
            <v>0</v>
          </cell>
          <cell r="M513">
            <v>0</v>
          </cell>
          <cell r="N513">
            <v>0</v>
          </cell>
          <cell r="O513">
            <v>0</v>
          </cell>
          <cell r="S513">
            <v>0</v>
          </cell>
          <cell r="T513">
            <v>0</v>
          </cell>
        </row>
        <row r="514">
          <cell r="A514">
            <v>0</v>
          </cell>
          <cell r="B514">
            <v>1510</v>
          </cell>
          <cell r="D514">
            <v>0</v>
          </cell>
          <cell r="F514">
            <v>0</v>
          </cell>
          <cell r="J514">
            <v>0</v>
          </cell>
          <cell r="L514">
            <v>0</v>
          </cell>
          <cell r="M514">
            <v>0</v>
          </cell>
          <cell r="N514">
            <v>0</v>
          </cell>
          <cell r="O514">
            <v>0</v>
          </cell>
          <cell r="S514">
            <v>0</v>
          </cell>
          <cell r="T514">
            <v>0</v>
          </cell>
        </row>
        <row r="515">
          <cell r="A515">
            <v>0</v>
          </cell>
          <cell r="B515">
            <v>1511</v>
          </cell>
          <cell r="D515">
            <v>0</v>
          </cell>
          <cell r="F515">
            <v>0</v>
          </cell>
          <cell r="J515">
            <v>0</v>
          </cell>
          <cell r="L515">
            <v>0</v>
          </cell>
          <cell r="M515">
            <v>0</v>
          </cell>
          <cell r="N515">
            <v>0</v>
          </cell>
          <cell r="O515">
            <v>0</v>
          </cell>
          <cell r="S515">
            <v>0</v>
          </cell>
          <cell r="T515">
            <v>0</v>
          </cell>
        </row>
        <row r="516">
          <cell r="A516">
            <v>0</v>
          </cell>
          <cell r="B516">
            <v>1512</v>
          </cell>
          <cell r="D516">
            <v>0</v>
          </cell>
          <cell r="F516">
            <v>0</v>
          </cell>
          <cell r="J516">
            <v>0</v>
          </cell>
          <cell r="L516">
            <v>0</v>
          </cell>
          <cell r="M516">
            <v>0</v>
          </cell>
          <cell r="N516">
            <v>0</v>
          </cell>
          <cell r="O516">
            <v>0</v>
          </cell>
          <cell r="S516">
            <v>0</v>
          </cell>
          <cell r="T516">
            <v>0</v>
          </cell>
        </row>
        <row r="517">
          <cell r="A517">
            <v>0</v>
          </cell>
          <cell r="B517">
            <v>1513</v>
          </cell>
          <cell r="D517">
            <v>0</v>
          </cell>
          <cell r="F517">
            <v>0</v>
          </cell>
          <cell r="J517">
            <v>0</v>
          </cell>
          <cell r="L517">
            <v>0</v>
          </cell>
          <cell r="M517">
            <v>0</v>
          </cell>
          <cell r="N517">
            <v>0</v>
          </cell>
          <cell r="O517">
            <v>0</v>
          </cell>
          <cell r="S517">
            <v>0</v>
          </cell>
          <cell r="T517">
            <v>0</v>
          </cell>
        </row>
        <row r="518">
          <cell r="A518">
            <v>0</v>
          </cell>
          <cell r="B518">
            <v>1514</v>
          </cell>
          <cell r="D518">
            <v>0</v>
          </cell>
          <cell r="F518">
            <v>0</v>
          </cell>
          <cell r="J518">
            <v>0</v>
          </cell>
          <cell r="L518">
            <v>0</v>
          </cell>
          <cell r="M518">
            <v>0</v>
          </cell>
          <cell r="N518">
            <v>0</v>
          </cell>
          <cell r="O518">
            <v>0</v>
          </cell>
          <cell r="S518">
            <v>0</v>
          </cell>
          <cell r="T518">
            <v>0</v>
          </cell>
        </row>
        <row r="519">
          <cell r="A519">
            <v>0</v>
          </cell>
          <cell r="B519">
            <v>1515</v>
          </cell>
          <cell r="D519">
            <v>0</v>
          </cell>
          <cell r="F519">
            <v>0</v>
          </cell>
          <cell r="J519">
            <v>0</v>
          </cell>
          <cell r="L519">
            <v>0</v>
          </cell>
          <cell r="M519">
            <v>0</v>
          </cell>
          <cell r="N519">
            <v>0</v>
          </cell>
          <cell r="O519">
            <v>0</v>
          </cell>
          <cell r="S519">
            <v>0</v>
          </cell>
          <cell r="T519">
            <v>0</v>
          </cell>
        </row>
        <row r="520">
          <cell r="A520">
            <v>0</v>
          </cell>
          <cell r="B520">
            <v>1516</v>
          </cell>
          <cell r="D520">
            <v>0</v>
          </cell>
          <cell r="F520">
            <v>0</v>
          </cell>
          <cell r="J520">
            <v>0</v>
          </cell>
          <cell r="L520">
            <v>0</v>
          </cell>
          <cell r="M520">
            <v>0</v>
          </cell>
          <cell r="N520">
            <v>0</v>
          </cell>
          <cell r="O520">
            <v>0</v>
          </cell>
          <cell r="S520">
            <v>0</v>
          </cell>
          <cell r="T520">
            <v>0</v>
          </cell>
        </row>
        <row r="521">
          <cell r="A521">
            <v>0</v>
          </cell>
          <cell r="B521">
            <v>1517</v>
          </cell>
          <cell r="D521">
            <v>0</v>
          </cell>
          <cell r="F521">
            <v>0</v>
          </cell>
          <cell r="J521">
            <v>0</v>
          </cell>
          <cell r="L521">
            <v>0</v>
          </cell>
          <cell r="M521">
            <v>0</v>
          </cell>
          <cell r="N521">
            <v>0</v>
          </cell>
          <cell r="O521">
            <v>0</v>
          </cell>
          <cell r="S521">
            <v>0</v>
          </cell>
          <cell r="T521">
            <v>0</v>
          </cell>
        </row>
        <row r="522">
          <cell r="A522">
            <v>0</v>
          </cell>
          <cell r="B522">
            <v>1518</v>
          </cell>
          <cell r="D522">
            <v>0</v>
          </cell>
          <cell r="F522">
            <v>0</v>
          </cell>
          <cell r="J522">
            <v>0</v>
          </cell>
          <cell r="L522">
            <v>0</v>
          </cell>
          <cell r="M522">
            <v>0</v>
          </cell>
          <cell r="N522">
            <v>0</v>
          </cell>
          <cell r="O522">
            <v>0</v>
          </cell>
          <cell r="S522">
            <v>0</v>
          </cell>
          <cell r="T522">
            <v>0</v>
          </cell>
        </row>
        <row r="523">
          <cell r="A523">
            <v>0</v>
          </cell>
          <cell r="B523">
            <v>1519</v>
          </cell>
          <cell r="D523">
            <v>0</v>
          </cell>
          <cell r="F523">
            <v>0</v>
          </cell>
          <cell r="J523">
            <v>0</v>
          </cell>
          <cell r="L523">
            <v>0</v>
          </cell>
          <cell r="M523">
            <v>0</v>
          </cell>
          <cell r="N523">
            <v>0</v>
          </cell>
          <cell r="O523">
            <v>0</v>
          </cell>
          <cell r="S523">
            <v>0</v>
          </cell>
          <cell r="T523">
            <v>0</v>
          </cell>
        </row>
        <row r="524">
          <cell r="A524">
            <v>0</v>
          </cell>
          <cell r="B524">
            <v>1520</v>
          </cell>
          <cell r="D524">
            <v>0</v>
          </cell>
          <cell r="F524">
            <v>0</v>
          </cell>
          <cell r="J524">
            <v>0</v>
          </cell>
          <cell r="L524">
            <v>0</v>
          </cell>
          <cell r="M524">
            <v>0</v>
          </cell>
          <cell r="N524">
            <v>0</v>
          </cell>
          <cell r="O524">
            <v>0</v>
          </cell>
          <cell r="S524">
            <v>0</v>
          </cell>
          <cell r="T524">
            <v>0</v>
          </cell>
        </row>
        <row r="525">
          <cell r="A525">
            <v>0</v>
          </cell>
          <cell r="B525">
            <v>1521</v>
          </cell>
          <cell r="D525">
            <v>0</v>
          </cell>
          <cell r="F525">
            <v>0</v>
          </cell>
          <cell r="J525">
            <v>0</v>
          </cell>
          <cell r="L525">
            <v>0</v>
          </cell>
          <cell r="M525">
            <v>0</v>
          </cell>
          <cell r="N525">
            <v>0</v>
          </cell>
          <cell r="O525">
            <v>0</v>
          </cell>
          <cell r="S525">
            <v>0</v>
          </cell>
          <cell r="T525">
            <v>0</v>
          </cell>
        </row>
        <row r="526">
          <cell r="A526">
            <v>0</v>
          </cell>
          <cell r="B526">
            <v>1522</v>
          </cell>
          <cell r="D526">
            <v>0</v>
          </cell>
          <cell r="F526">
            <v>0</v>
          </cell>
          <cell r="J526">
            <v>0</v>
          </cell>
          <cell r="L526">
            <v>0</v>
          </cell>
          <cell r="M526">
            <v>0</v>
          </cell>
          <cell r="N526">
            <v>0</v>
          </cell>
          <cell r="O526">
            <v>0</v>
          </cell>
          <cell r="S526">
            <v>0</v>
          </cell>
          <cell r="T526">
            <v>0</v>
          </cell>
        </row>
        <row r="527">
          <cell r="A527">
            <v>0</v>
          </cell>
          <cell r="B527">
            <v>1523</v>
          </cell>
          <cell r="D527">
            <v>0</v>
          </cell>
          <cell r="F527">
            <v>0</v>
          </cell>
          <cell r="J527">
            <v>0</v>
          </cell>
          <cell r="L527">
            <v>0</v>
          </cell>
          <cell r="M527">
            <v>0</v>
          </cell>
          <cell r="N527">
            <v>0</v>
          </cell>
          <cell r="O527">
            <v>0</v>
          </cell>
          <cell r="S527">
            <v>0</v>
          </cell>
          <cell r="T527">
            <v>0</v>
          </cell>
        </row>
        <row r="528">
          <cell r="A528">
            <v>0</v>
          </cell>
          <cell r="B528">
            <v>1524</v>
          </cell>
          <cell r="D528">
            <v>0</v>
          </cell>
          <cell r="F528">
            <v>0</v>
          </cell>
          <cell r="J528">
            <v>0</v>
          </cell>
          <cell r="L528">
            <v>0</v>
          </cell>
          <cell r="M528">
            <v>0</v>
          </cell>
          <cell r="N528">
            <v>0</v>
          </cell>
          <cell r="O528">
            <v>0</v>
          </cell>
          <cell r="S528">
            <v>0</v>
          </cell>
          <cell r="T528">
            <v>0</v>
          </cell>
        </row>
        <row r="529">
          <cell r="A529">
            <v>0</v>
          </cell>
          <cell r="B529">
            <v>1525</v>
          </cell>
          <cell r="D529">
            <v>0</v>
          </cell>
          <cell r="F529">
            <v>0</v>
          </cell>
          <cell r="J529">
            <v>0</v>
          </cell>
          <cell r="L529">
            <v>0</v>
          </cell>
          <cell r="M529">
            <v>0</v>
          </cell>
          <cell r="N529">
            <v>0</v>
          </cell>
          <cell r="O529">
            <v>0</v>
          </cell>
          <cell r="S529">
            <v>0</v>
          </cell>
          <cell r="T529">
            <v>0</v>
          </cell>
        </row>
        <row r="530">
          <cell r="A530">
            <v>0</v>
          </cell>
          <cell r="B530">
            <v>1526</v>
          </cell>
          <cell r="D530">
            <v>0</v>
          </cell>
          <cell r="F530">
            <v>0</v>
          </cell>
          <cell r="J530">
            <v>0</v>
          </cell>
          <cell r="L530">
            <v>0</v>
          </cell>
          <cell r="M530">
            <v>0</v>
          </cell>
          <cell r="N530">
            <v>0</v>
          </cell>
          <cell r="O530">
            <v>0</v>
          </cell>
          <cell r="S530">
            <v>0</v>
          </cell>
          <cell r="T530">
            <v>0</v>
          </cell>
        </row>
        <row r="531">
          <cell r="A531">
            <v>0</v>
          </cell>
          <cell r="B531">
            <v>1527</v>
          </cell>
          <cell r="D531">
            <v>0</v>
          </cell>
          <cell r="F531">
            <v>0</v>
          </cell>
          <cell r="J531">
            <v>0</v>
          </cell>
          <cell r="L531">
            <v>0</v>
          </cell>
          <cell r="M531">
            <v>0</v>
          </cell>
          <cell r="N531">
            <v>0</v>
          </cell>
          <cell r="O531">
            <v>0</v>
          </cell>
          <cell r="S531">
            <v>0</v>
          </cell>
          <cell r="T531">
            <v>0</v>
          </cell>
        </row>
        <row r="532">
          <cell r="A532">
            <v>0</v>
          </cell>
          <cell r="B532">
            <v>1528</v>
          </cell>
          <cell r="D532">
            <v>0</v>
          </cell>
          <cell r="F532">
            <v>0</v>
          </cell>
          <cell r="J532">
            <v>0</v>
          </cell>
          <cell r="L532">
            <v>0</v>
          </cell>
          <cell r="M532">
            <v>0</v>
          </cell>
          <cell r="N532">
            <v>0</v>
          </cell>
          <cell r="O532">
            <v>0</v>
          </cell>
          <cell r="S532">
            <v>0</v>
          </cell>
          <cell r="T532">
            <v>0</v>
          </cell>
        </row>
        <row r="533">
          <cell r="A533">
            <v>0</v>
          </cell>
          <cell r="B533">
            <v>1529</v>
          </cell>
          <cell r="D533">
            <v>0</v>
          </cell>
          <cell r="F533">
            <v>0</v>
          </cell>
          <cell r="J533">
            <v>0</v>
          </cell>
          <cell r="L533">
            <v>0</v>
          </cell>
          <cell r="M533">
            <v>0</v>
          </cell>
          <cell r="N533">
            <v>0</v>
          </cell>
          <cell r="O533">
            <v>0</v>
          </cell>
          <cell r="S533">
            <v>0</v>
          </cell>
          <cell r="T533">
            <v>0</v>
          </cell>
        </row>
        <row r="534">
          <cell r="A534">
            <v>0</v>
          </cell>
          <cell r="B534">
            <v>1530</v>
          </cell>
          <cell r="D534">
            <v>0</v>
          </cell>
          <cell r="F534">
            <v>0</v>
          </cell>
          <cell r="J534">
            <v>0</v>
          </cell>
          <cell r="L534">
            <v>0</v>
          </cell>
          <cell r="M534">
            <v>0</v>
          </cell>
          <cell r="N534">
            <v>0</v>
          </cell>
          <cell r="O534">
            <v>0</v>
          </cell>
          <cell r="S534">
            <v>0</v>
          </cell>
          <cell r="T534">
            <v>0</v>
          </cell>
        </row>
        <row r="535">
          <cell r="A535">
            <v>0</v>
          </cell>
          <cell r="B535">
            <v>1531</v>
          </cell>
          <cell r="D535">
            <v>0</v>
          </cell>
          <cell r="F535">
            <v>0</v>
          </cell>
          <cell r="J535">
            <v>0</v>
          </cell>
          <cell r="L535">
            <v>0</v>
          </cell>
          <cell r="M535">
            <v>0</v>
          </cell>
          <cell r="N535">
            <v>0</v>
          </cell>
          <cell r="O535">
            <v>0</v>
          </cell>
          <cell r="S535">
            <v>0</v>
          </cell>
          <cell r="T535">
            <v>0</v>
          </cell>
        </row>
        <row r="536">
          <cell r="A536">
            <v>0</v>
          </cell>
          <cell r="B536">
            <v>1532</v>
          </cell>
          <cell r="D536">
            <v>0</v>
          </cell>
          <cell r="F536">
            <v>0</v>
          </cell>
          <cell r="J536">
            <v>0</v>
          </cell>
          <cell r="L536">
            <v>0</v>
          </cell>
          <cell r="M536">
            <v>0</v>
          </cell>
          <cell r="N536">
            <v>0</v>
          </cell>
          <cell r="O536">
            <v>0</v>
          </cell>
          <cell r="S536">
            <v>0</v>
          </cell>
          <cell r="T536">
            <v>0</v>
          </cell>
        </row>
        <row r="537">
          <cell r="A537">
            <v>0</v>
          </cell>
          <cell r="B537">
            <v>1533</v>
          </cell>
          <cell r="D537">
            <v>0</v>
          </cell>
          <cell r="F537">
            <v>0</v>
          </cell>
          <cell r="J537">
            <v>0</v>
          </cell>
          <cell r="L537">
            <v>0</v>
          </cell>
          <cell r="M537">
            <v>0</v>
          </cell>
          <cell r="N537">
            <v>0</v>
          </cell>
          <cell r="O537">
            <v>0</v>
          </cell>
          <cell r="S537">
            <v>0</v>
          </cell>
          <cell r="T537">
            <v>0</v>
          </cell>
        </row>
        <row r="538">
          <cell r="A538">
            <v>0</v>
          </cell>
          <cell r="B538">
            <v>1534</v>
          </cell>
          <cell r="D538">
            <v>0</v>
          </cell>
          <cell r="F538">
            <v>0</v>
          </cell>
          <cell r="J538">
            <v>0</v>
          </cell>
          <cell r="L538">
            <v>0</v>
          </cell>
          <cell r="M538">
            <v>0</v>
          </cell>
          <cell r="N538">
            <v>0</v>
          </cell>
          <cell r="O538">
            <v>0</v>
          </cell>
          <cell r="S538">
            <v>0</v>
          </cell>
          <cell r="T538">
            <v>0</v>
          </cell>
        </row>
        <row r="539">
          <cell r="A539">
            <v>0</v>
          </cell>
          <cell r="B539">
            <v>1535</v>
          </cell>
          <cell r="D539">
            <v>0</v>
          </cell>
          <cell r="F539">
            <v>0</v>
          </cell>
          <cell r="J539">
            <v>0</v>
          </cell>
          <cell r="L539">
            <v>0</v>
          </cell>
          <cell r="M539">
            <v>0</v>
          </cell>
          <cell r="N539">
            <v>0</v>
          </cell>
          <cell r="O539">
            <v>0</v>
          </cell>
          <cell r="S539">
            <v>0</v>
          </cell>
          <cell r="T539">
            <v>0</v>
          </cell>
        </row>
        <row r="540">
          <cell r="A540">
            <v>0</v>
          </cell>
          <cell r="B540">
            <v>1536</v>
          </cell>
          <cell r="D540">
            <v>0</v>
          </cell>
          <cell r="F540">
            <v>0</v>
          </cell>
          <cell r="J540">
            <v>0</v>
          </cell>
          <cell r="L540">
            <v>0</v>
          </cell>
          <cell r="M540">
            <v>0</v>
          </cell>
          <cell r="N540">
            <v>0</v>
          </cell>
          <cell r="O540">
            <v>0</v>
          </cell>
          <cell r="S540">
            <v>0</v>
          </cell>
          <cell r="T540">
            <v>0</v>
          </cell>
        </row>
        <row r="541">
          <cell r="A541">
            <v>0</v>
          </cell>
          <cell r="B541">
            <v>1537</v>
          </cell>
          <cell r="D541">
            <v>0</v>
          </cell>
          <cell r="F541">
            <v>0</v>
          </cell>
          <cell r="J541">
            <v>0</v>
          </cell>
          <cell r="L541">
            <v>0</v>
          </cell>
          <cell r="M541">
            <v>0</v>
          </cell>
          <cell r="N541">
            <v>0</v>
          </cell>
          <cell r="O541">
            <v>0</v>
          </cell>
          <cell r="S541">
            <v>0</v>
          </cell>
          <cell r="T541">
            <v>0</v>
          </cell>
        </row>
        <row r="542">
          <cell r="A542">
            <v>0</v>
          </cell>
          <cell r="B542">
            <v>1538</v>
          </cell>
          <cell r="D542">
            <v>0</v>
          </cell>
          <cell r="F542">
            <v>0</v>
          </cell>
          <cell r="J542">
            <v>0</v>
          </cell>
          <cell r="L542">
            <v>0</v>
          </cell>
          <cell r="M542">
            <v>0</v>
          </cell>
          <cell r="N542">
            <v>0</v>
          </cell>
          <cell r="O542">
            <v>0</v>
          </cell>
          <cell r="S542">
            <v>0</v>
          </cell>
          <cell r="T542">
            <v>0</v>
          </cell>
        </row>
        <row r="543">
          <cell r="A543">
            <v>0</v>
          </cell>
          <cell r="B543">
            <v>1539</v>
          </cell>
          <cell r="D543">
            <v>0</v>
          </cell>
          <cell r="F543">
            <v>0</v>
          </cell>
          <cell r="J543">
            <v>0</v>
          </cell>
          <cell r="L543">
            <v>0</v>
          </cell>
          <cell r="M543">
            <v>0</v>
          </cell>
          <cell r="N543">
            <v>0</v>
          </cell>
          <cell r="O543">
            <v>0</v>
          </cell>
          <cell r="S543">
            <v>0</v>
          </cell>
          <cell r="T543">
            <v>0</v>
          </cell>
        </row>
        <row r="544">
          <cell r="A544">
            <v>0</v>
          </cell>
          <cell r="B544">
            <v>1540</v>
          </cell>
          <cell r="D544">
            <v>0</v>
          </cell>
          <cell r="F544">
            <v>0</v>
          </cell>
          <cell r="J544">
            <v>0</v>
          </cell>
          <cell r="L544">
            <v>0</v>
          </cell>
          <cell r="M544">
            <v>0</v>
          </cell>
          <cell r="N544">
            <v>0</v>
          </cell>
          <cell r="O544">
            <v>0</v>
          </cell>
          <cell r="S544">
            <v>0</v>
          </cell>
          <cell r="T544">
            <v>0</v>
          </cell>
        </row>
        <row r="545">
          <cell r="A545">
            <v>0</v>
          </cell>
          <cell r="B545">
            <v>1541</v>
          </cell>
          <cell r="D545">
            <v>0</v>
          </cell>
          <cell r="F545">
            <v>0</v>
          </cell>
          <cell r="J545">
            <v>0</v>
          </cell>
          <cell r="L545">
            <v>0</v>
          </cell>
          <cell r="M545">
            <v>0</v>
          </cell>
          <cell r="N545">
            <v>0</v>
          </cell>
          <cell r="O545">
            <v>0</v>
          </cell>
          <cell r="S545">
            <v>0</v>
          </cell>
          <cell r="T545">
            <v>0</v>
          </cell>
        </row>
        <row r="546">
          <cell r="A546">
            <v>0</v>
          </cell>
          <cell r="B546">
            <v>1542</v>
          </cell>
          <cell r="D546">
            <v>0</v>
          </cell>
          <cell r="F546">
            <v>0</v>
          </cell>
          <cell r="J546">
            <v>0</v>
          </cell>
          <cell r="L546">
            <v>0</v>
          </cell>
          <cell r="M546">
            <v>0</v>
          </cell>
          <cell r="N546">
            <v>0</v>
          </cell>
          <cell r="O546">
            <v>0</v>
          </cell>
          <cell r="S546">
            <v>0</v>
          </cell>
          <cell r="T546">
            <v>0</v>
          </cell>
        </row>
        <row r="547">
          <cell r="A547">
            <v>0</v>
          </cell>
          <cell r="B547">
            <v>1543</v>
          </cell>
          <cell r="D547">
            <v>0</v>
          </cell>
          <cell r="F547">
            <v>0</v>
          </cell>
          <cell r="J547">
            <v>0</v>
          </cell>
          <cell r="L547">
            <v>0</v>
          </cell>
          <cell r="M547">
            <v>0</v>
          </cell>
          <cell r="N547">
            <v>0</v>
          </cell>
          <cell r="O547">
            <v>0</v>
          </cell>
          <cell r="S547">
            <v>0</v>
          </cell>
          <cell r="T547">
            <v>0</v>
          </cell>
        </row>
        <row r="548">
          <cell r="A548">
            <v>0</v>
          </cell>
          <cell r="B548">
            <v>1544</v>
          </cell>
          <cell r="D548">
            <v>0</v>
          </cell>
          <cell r="F548">
            <v>0</v>
          </cell>
          <cell r="J548">
            <v>0</v>
          </cell>
          <cell r="L548">
            <v>0</v>
          </cell>
          <cell r="M548">
            <v>0</v>
          </cell>
          <cell r="N548">
            <v>0</v>
          </cell>
          <cell r="O548">
            <v>0</v>
          </cell>
          <cell r="S548">
            <v>0</v>
          </cell>
          <cell r="T548">
            <v>0</v>
          </cell>
        </row>
        <row r="549">
          <cell r="A549">
            <v>0</v>
          </cell>
          <cell r="B549">
            <v>1545</v>
          </cell>
          <cell r="D549">
            <v>0</v>
          </cell>
          <cell r="F549">
            <v>0</v>
          </cell>
          <cell r="J549">
            <v>0</v>
          </cell>
          <cell r="L549">
            <v>0</v>
          </cell>
          <cell r="M549">
            <v>0</v>
          </cell>
          <cell r="N549">
            <v>0</v>
          </cell>
          <cell r="O549">
            <v>0</v>
          </cell>
          <cell r="S549">
            <v>0</v>
          </cell>
          <cell r="T549">
            <v>0</v>
          </cell>
        </row>
        <row r="550">
          <cell r="A550">
            <v>0</v>
          </cell>
          <cell r="B550">
            <v>1546</v>
          </cell>
          <cell r="D550">
            <v>0</v>
          </cell>
          <cell r="F550">
            <v>0</v>
          </cell>
          <cell r="J550">
            <v>0</v>
          </cell>
          <cell r="L550">
            <v>0</v>
          </cell>
          <cell r="M550">
            <v>0</v>
          </cell>
          <cell r="N550">
            <v>0</v>
          </cell>
          <cell r="O550">
            <v>0</v>
          </cell>
          <cell r="S550">
            <v>0</v>
          </cell>
          <cell r="T550">
            <v>0</v>
          </cell>
        </row>
        <row r="551">
          <cell r="A551">
            <v>0</v>
          </cell>
          <cell r="B551">
            <v>1547</v>
          </cell>
          <cell r="D551">
            <v>0</v>
          </cell>
          <cell r="F551">
            <v>0</v>
          </cell>
          <cell r="J551">
            <v>0</v>
          </cell>
          <cell r="L551">
            <v>0</v>
          </cell>
          <cell r="M551">
            <v>0</v>
          </cell>
          <cell r="N551">
            <v>0</v>
          </cell>
          <cell r="O551">
            <v>0</v>
          </cell>
          <cell r="S551">
            <v>0</v>
          </cell>
          <cell r="T551">
            <v>0</v>
          </cell>
        </row>
        <row r="552">
          <cell r="A552">
            <v>0</v>
          </cell>
          <cell r="B552">
            <v>1548</v>
          </cell>
          <cell r="D552">
            <v>0</v>
          </cell>
          <cell r="F552">
            <v>0</v>
          </cell>
          <cell r="J552">
            <v>0</v>
          </cell>
          <cell r="L552">
            <v>0</v>
          </cell>
          <cell r="M552">
            <v>0</v>
          </cell>
          <cell r="N552">
            <v>0</v>
          </cell>
          <cell r="O552">
            <v>0</v>
          </cell>
          <cell r="S552">
            <v>0</v>
          </cell>
          <cell r="T552">
            <v>0</v>
          </cell>
        </row>
        <row r="553">
          <cell r="A553">
            <v>0</v>
          </cell>
          <cell r="B553">
            <v>1549</v>
          </cell>
          <cell r="D553">
            <v>0</v>
          </cell>
          <cell r="F553">
            <v>0</v>
          </cell>
          <cell r="J553">
            <v>0</v>
          </cell>
          <cell r="L553">
            <v>0</v>
          </cell>
          <cell r="M553">
            <v>0</v>
          </cell>
          <cell r="N553">
            <v>0</v>
          </cell>
          <cell r="O553">
            <v>0</v>
          </cell>
          <cell r="S553">
            <v>0</v>
          </cell>
          <cell r="T553">
            <v>0</v>
          </cell>
        </row>
        <row r="554">
          <cell r="A554">
            <v>0</v>
          </cell>
          <cell r="B554">
            <v>1550</v>
          </cell>
          <cell r="D554">
            <v>0</v>
          </cell>
          <cell r="F554">
            <v>0</v>
          </cell>
          <cell r="J554">
            <v>0</v>
          </cell>
          <cell r="L554">
            <v>0</v>
          </cell>
          <cell r="M554">
            <v>0</v>
          </cell>
          <cell r="N554">
            <v>0</v>
          </cell>
          <cell r="O554">
            <v>0</v>
          </cell>
          <cell r="S554">
            <v>0</v>
          </cell>
          <cell r="T554">
            <v>0</v>
          </cell>
        </row>
        <row r="555">
          <cell r="A555">
            <v>0</v>
          </cell>
          <cell r="B555">
            <v>1551</v>
          </cell>
          <cell r="D555">
            <v>0</v>
          </cell>
          <cell r="F555">
            <v>0</v>
          </cell>
          <cell r="J555">
            <v>0</v>
          </cell>
          <cell r="L555">
            <v>0</v>
          </cell>
          <cell r="M555">
            <v>0</v>
          </cell>
          <cell r="N555">
            <v>0</v>
          </cell>
          <cell r="O555">
            <v>0</v>
          </cell>
          <cell r="S555">
            <v>0</v>
          </cell>
          <cell r="T555">
            <v>0</v>
          </cell>
        </row>
        <row r="556">
          <cell r="A556">
            <v>0</v>
          </cell>
          <cell r="B556">
            <v>1552</v>
          </cell>
          <cell r="D556">
            <v>0</v>
          </cell>
          <cell r="F556">
            <v>0</v>
          </cell>
          <cell r="J556">
            <v>0</v>
          </cell>
          <cell r="L556">
            <v>0</v>
          </cell>
          <cell r="M556">
            <v>0</v>
          </cell>
          <cell r="N556">
            <v>0</v>
          </cell>
          <cell r="O556">
            <v>0</v>
          </cell>
          <cell r="S556">
            <v>0</v>
          </cell>
          <cell r="T556">
            <v>0</v>
          </cell>
        </row>
        <row r="557">
          <cell r="A557">
            <v>0</v>
          </cell>
          <cell r="B557">
            <v>1553</v>
          </cell>
          <cell r="D557">
            <v>0</v>
          </cell>
          <cell r="F557">
            <v>0</v>
          </cell>
          <cell r="J557">
            <v>0</v>
          </cell>
          <cell r="L557">
            <v>0</v>
          </cell>
          <cell r="M557">
            <v>0</v>
          </cell>
          <cell r="N557">
            <v>0</v>
          </cell>
          <cell r="O557">
            <v>0</v>
          </cell>
          <cell r="S557">
            <v>0</v>
          </cell>
          <cell r="T557">
            <v>0</v>
          </cell>
        </row>
        <row r="558">
          <cell r="A558">
            <v>0</v>
          </cell>
          <cell r="B558">
            <v>1554</v>
          </cell>
          <cell r="D558">
            <v>0</v>
          </cell>
          <cell r="F558">
            <v>0</v>
          </cell>
          <cell r="J558">
            <v>0</v>
          </cell>
          <cell r="L558">
            <v>0</v>
          </cell>
          <cell r="M558">
            <v>0</v>
          </cell>
          <cell r="N558">
            <v>0</v>
          </cell>
          <cell r="O558">
            <v>0</v>
          </cell>
          <cell r="S558">
            <v>0</v>
          </cell>
          <cell r="T558">
            <v>0</v>
          </cell>
        </row>
        <row r="559">
          <cell r="A559">
            <v>0</v>
          </cell>
          <cell r="B559">
            <v>1555</v>
          </cell>
          <cell r="D559">
            <v>0</v>
          </cell>
          <cell r="F559">
            <v>0</v>
          </cell>
          <cell r="J559">
            <v>0</v>
          </cell>
          <cell r="L559">
            <v>0</v>
          </cell>
          <cell r="M559">
            <v>0</v>
          </cell>
          <cell r="N559">
            <v>0</v>
          </cell>
          <cell r="O559">
            <v>0</v>
          </cell>
          <cell r="S559">
            <v>0</v>
          </cell>
          <cell r="T559">
            <v>0</v>
          </cell>
        </row>
        <row r="560">
          <cell r="A560">
            <v>0</v>
          </cell>
          <cell r="B560">
            <v>1556</v>
          </cell>
          <cell r="D560">
            <v>0</v>
          </cell>
          <cell r="F560">
            <v>0</v>
          </cell>
          <cell r="J560">
            <v>0</v>
          </cell>
          <cell r="L560">
            <v>0</v>
          </cell>
          <cell r="M560">
            <v>0</v>
          </cell>
          <cell r="N560">
            <v>0</v>
          </cell>
          <cell r="O560">
            <v>0</v>
          </cell>
          <cell r="S560">
            <v>0</v>
          </cell>
          <cell r="T560">
            <v>0</v>
          </cell>
        </row>
        <row r="561">
          <cell r="A561">
            <v>0</v>
          </cell>
          <cell r="B561">
            <v>1557</v>
          </cell>
          <cell r="D561">
            <v>0</v>
          </cell>
          <cell r="F561">
            <v>0</v>
          </cell>
          <cell r="J561">
            <v>0</v>
          </cell>
          <cell r="L561">
            <v>0</v>
          </cell>
          <cell r="M561">
            <v>0</v>
          </cell>
          <cell r="N561">
            <v>0</v>
          </cell>
          <cell r="O561">
            <v>0</v>
          </cell>
          <cell r="S561">
            <v>0</v>
          </cell>
          <cell r="T561">
            <v>0</v>
          </cell>
        </row>
        <row r="562">
          <cell r="A562">
            <v>0</v>
          </cell>
          <cell r="B562">
            <v>1558</v>
          </cell>
          <cell r="D562">
            <v>0</v>
          </cell>
          <cell r="F562">
            <v>0</v>
          </cell>
          <cell r="J562">
            <v>0</v>
          </cell>
          <cell r="L562">
            <v>0</v>
          </cell>
          <cell r="M562">
            <v>0</v>
          </cell>
          <cell r="N562">
            <v>0</v>
          </cell>
          <cell r="O562">
            <v>0</v>
          </cell>
          <cell r="S562">
            <v>0</v>
          </cell>
          <cell r="T562">
            <v>0</v>
          </cell>
        </row>
        <row r="563">
          <cell r="A563">
            <v>0</v>
          </cell>
          <cell r="B563">
            <v>1559</v>
          </cell>
          <cell r="D563">
            <v>0</v>
          </cell>
          <cell r="F563">
            <v>0</v>
          </cell>
          <cell r="J563">
            <v>0</v>
          </cell>
          <cell r="L563">
            <v>0</v>
          </cell>
          <cell r="M563">
            <v>0</v>
          </cell>
          <cell r="N563">
            <v>0</v>
          </cell>
          <cell r="O563">
            <v>0</v>
          </cell>
          <cell r="S563">
            <v>0</v>
          </cell>
          <cell r="T563">
            <v>0</v>
          </cell>
        </row>
        <row r="564">
          <cell r="A564">
            <v>0</v>
          </cell>
          <cell r="B564">
            <v>1560</v>
          </cell>
          <cell r="D564">
            <v>0</v>
          </cell>
          <cell r="F564">
            <v>0</v>
          </cell>
          <cell r="J564">
            <v>0</v>
          </cell>
          <cell r="L564">
            <v>0</v>
          </cell>
          <cell r="M564">
            <v>0</v>
          </cell>
          <cell r="N564">
            <v>0</v>
          </cell>
          <cell r="O564">
            <v>0</v>
          </cell>
          <cell r="S564">
            <v>0</v>
          </cell>
          <cell r="T564">
            <v>0</v>
          </cell>
        </row>
        <row r="565">
          <cell r="A565">
            <v>0</v>
          </cell>
          <cell r="B565">
            <v>1561</v>
          </cell>
          <cell r="D565">
            <v>0</v>
          </cell>
          <cell r="F565">
            <v>0</v>
          </cell>
          <cell r="J565">
            <v>0</v>
          </cell>
          <cell r="L565">
            <v>0</v>
          </cell>
          <cell r="M565">
            <v>0</v>
          </cell>
          <cell r="N565">
            <v>0</v>
          </cell>
          <cell r="O565">
            <v>0</v>
          </cell>
          <cell r="S565">
            <v>0</v>
          </cell>
          <cell r="T565">
            <v>0</v>
          </cell>
        </row>
        <row r="566">
          <cell r="A566">
            <v>0</v>
          </cell>
          <cell r="B566">
            <v>1562</v>
          </cell>
          <cell r="D566">
            <v>0</v>
          </cell>
          <cell r="F566">
            <v>0</v>
          </cell>
          <cell r="J566">
            <v>0</v>
          </cell>
          <cell r="L566">
            <v>0</v>
          </cell>
          <cell r="M566">
            <v>0</v>
          </cell>
          <cell r="N566">
            <v>0</v>
          </cell>
          <cell r="O566">
            <v>0</v>
          </cell>
          <cell r="S566">
            <v>0</v>
          </cell>
          <cell r="T566">
            <v>0</v>
          </cell>
        </row>
        <row r="567">
          <cell r="A567">
            <v>0</v>
          </cell>
          <cell r="B567">
            <v>1563</v>
          </cell>
          <cell r="D567">
            <v>0</v>
          </cell>
          <cell r="F567">
            <v>0</v>
          </cell>
          <cell r="J567">
            <v>0</v>
          </cell>
          <cell r="L567">
            <v>0</v>
          </cell>
          <cell r="M567">
            <v>0</v>
          </cell>
          <cell r="N567">
            <v>0</v>
          </cell>
          <cell r="O567">
            <v>0</v>
          </cell>
          <cell r="S567">
            <v>0</v>
          </cell>
          <cell r="T567">
            <v>0</v>
          </cell>
        </row>
        <row r="568">
          <cell r="A568">
            <v>0</v>
          </cell>
          <cell r="B568">
            <v>1564</v>
          </cell>
          <cell r="D568">
            <v>0</v>
          </cell>
          <cell r="F568">
            <v>0</v>
          </cell>
          <cell r="J568">
            <v>0</v>
          </cell>
          <cell r="L568">
            <v>0</v>
          </cell>
          <cell r="M568">
            <v>0</v>
          </cell>
          <cell r="N568">
            <v>0</v>
          </cell>
          <cell r="O568">
            <v>0</v>
          </cell>
          <cell r="S568">
            <v>0</v>
          </cell>
          <cell r="T568">
            <v>0</v>
          </cell>
        </row>
        <row r="569">
          <cell r="A569">
            <v>0</v>
          </cell>
          <cell r="B569">
            <v>1565</v>
          </cell>
          <cell r="D569">
            <v>0</v>
          </cell>
          <cell r="F569">
            <v>0</v>
          </cell>
          <cell r="J569">
            <v>0</v>
          </cell>
          <cell r="L569">
            <v>0</v>
          </cell>
          <cell r="M569">
            <v>0</v>
          </cell>
          <cell r="N569">
            <v>0</v>
          </cell>
          <cell r="O569">
            <v>0</v>
          </cell>
          <cell r="S569">
            <v>0</v>
          </cell>
          <cell r="T569">
            <v>0</v>
          </cell>
        </row>
        <row r="570">
          <cell r="A570">
            <v>0</v>
          </cell>
          <cell r="B570">
            <v>1566</v>
          </cell>
          <cell r="D570">
            <v>0</v>
          </cell>
          <cell r="F570">
            <v>0</v>
          </cell>
          <cell r="J570">
            <v>0</v>
          </cell>
          <cell r="L570">
            <v>0</v>
          </cell>
          <cell r="M570">
            <v>0</v>
          </cell>
          <cell r="N570">
            <v>0</v>
          </cell>
          <cell r="O570">
            <v>0</v>
          </cell>
          <cell r="S570">
            <v>0</v>
          </cell>
          <cell r="T570">
            <v>0</v>
          </cell>
        </row>
        <row r="571">
          <cell r="A571">
            <v>0</v>
          </cell>
          <cell r="B571">
            <v>1567</v>
          </cell>
          <cell r="D571">
            <v>0</v>
          </cell>
          <cell r="F571">
            <v>0</v>
          </cell>
          <cell r="J571">
            <v>0</v>
          </cell>
          <cell r="L571">
            <v>0</v>
          </cell>
          <cell r="M571">
            <v>0</v>
          </cell>
          <cell r="N571">
            <v>0</v>
          </cell>
          <cell r="O571">
            <v>0</v>
          </cell>
          <cell r="S571">
            <v>0</v>
          </cell>
          <cell r="T571">
            <v>0</v>
          </cell>
        </row>
        <row r="572">
          <cell r="A572">
            <v>0</v>
          </cell>
          <cell r="B572">
            <v>1568</v>
          </cell>
          <cell r="D572">
            <v>0</v>
          </cell>
          <cell r="F572">
            <v>0</v>
          </cell>
          <cell r="J572">
            <v>0</v>
          </cell>
          <cell r="L572">
            <v>0</v>
          </cell>
          <cell r="M572">
            <v>0</v>
          </cell>
          <cell r="N572">
            <v>0</v>
          </cell>
          <cell r="O572">
            <v>0</v>
          </cell>
          <cell r="S572">
            <v>0</v>
          </cell>
          <cell r="T572">
            <v>0</v>
          </cell>
        </row>
        <row r="573">
          <cell r="A573">
            <v>0</v>
          </cell>
          <cell r="B573">
            <v>1569</v>
          </cell>
          <cell r="D573">
            <v>0</v>
          </cell>
          <cell r="F573">
            <v>0</v>
          </cell>
          <cell r="J573">
            <v>0</v>
          </cell>
          <cell r="L573">
            <v>0</v>
          </cell>
          <cell r="M573">
            <v>0</v>
          </cell>
          <cell r="N573">
            <v>0</v>
          </cell>
          <cell r="O573">
            <v>0</v>
          </cell>
          <cell r="S573">
            <v>0</v>
          </cell>
          <cell r="T573">
            <v>0</v>
          </cell>
        </row>
        <row r="574">
          <cell r="A574">
            <v>0</v>
          </cell>
          <cell r="B574">
            <v>1570</v>
          </cell>
          <cell r="D574">
            <v>0</v>
          </cell>
          <cell r="F574">
            <v>0</v>
          </cell>
          <cell r="J574">
            <v>0</v>
          </cell>
          <cell r="L574">
            <v>0</v>
          </cell>
          <cell r="M574">
            <v>0</v>
          </cell>
          <cell r="N574">
            <v>0</v>
          </cell>
          <cell r="O574">
            <v>0</v>
          </cell>
          <cell r="S574">
            <v>0</v>
          </cell>
          <cell r="T574">
            <v>0</v>
          </cell>
        </row>
        <row r="575">
          <cell r="A575">
            <v>0</v>
          </cell>
          <cell r="B575">
            <v>1571</v>
          </cell>
          <cell r="D575">
            <v>0</v>
          </cell>
          <cell r="F575">
            <v>0</v>
          </cell>
          <cell r="J575">
            <v>0</v>
          </cell>
          <cell r="L575">
            <v>0</v>
          </cell>
          <cell r="M575">
            <v>0</v>
          </cell>
          <cell r="N575">
            <v>0</v>
          </cell>
          <cell r="O575">
            <v>0</v>
          </cell>
          <cell r="S575">
            <v>0</v>
          </cell>
          <cell r="T575">
            <v>0</v>
          </cell>
        </row>
        <row r="576">
          <cell r="A576">
            <v>0</v>
          </cell>
          <cell r="B576">
            <v>1572</v>
          </cell>
          <cell r="D576">
            <v>0</v>
          </cell>
          <cell r="F576">
            <v>0</v>
          </cell>
          <cell r="J576">
            <v>0</v>
          </cell>
          <cell r="L576">
            <v>0</v>
          </cell>
          <cell r="M576">
            <v>0</v>
          </cell>
          <cell r="N576">
            <v>0</v>
          </cell>
          <cell r="O576">
            <v>0</v>
          </cell>
          <cell r="S576">
            <v>0</v>
          </cell>
          <cell r="T576">
            <v>0</v>
          </cell>
        </row>
        <row r="577">
          <cell r="A577">
            <v>0</v>
          </cell>
          <cell r="B577">
            <v>1573</v>
          </cell>
          <cell r="D577">
            <v>0</v>
          </cell>
          <cell r="F577">
            <v>0</v>
          </cell>
          <cell r="J577">
            <v>0</v>
          </cell>
          <cell r="L577">
            <v>0</v>
          </cell>
          <cell r="M577">
            <v>0</v>
          </cell>
          <cell r="N577">
            <v>0</v>
          </cell>
          <cell r="O577">
            <v>0</v>
          </cell>
          <cell r="S577">
            <v>0</v>
          </cell>
          <cell r="T577">
            <v>0</v>
          </cell>
        </row>
        <row r="578">
          <cell r="A578">
            <v>0</v>
          </cell>
          <cell r="B578">
            <v>1574</v>
          </cell>
          <cell r="D578">
            <v>0</v>
          </cell>
          <cell r="F578">
            <v>0</v>
          </cell>
          <cell r="J578">
            <v>0</v>
          </cell>
          <cell r="L578">
            <v>0</v>
          </cell>
          <cell r="M578">
            <v>0</v>
          </cell>
          <cell r="N578">
            <v>0</v>
          </cell>
          <cell r="O578">
            <v>0</v>
          </cell>
          <cell r="S578">
            <v>0</v>
          </cell>
          <cell r="T578">
            <v>0</v>
          </cell>
        </row>
        <row r="579">
          <cell r="A579">
            <v>0</v>
          </cell>
          <cell r="B579">
            <v>1575</v>
          </cell>
          <cell r="D579">
            <v>0</v>
          </cell>
          <cell r="F579">
            <v>0</v>
          </cell>
          <cell r="J579">
            <v>0</v>
          </cell>
          <cell r="L579">
            <v>0</v>
          </cell>
          <cell r="M579">
            <v>0</v>
          </cell>
          <cell r="N579">
            <v>0</v>
          </cell>
          <cell r="O579">
            <v>0</v>
          </cell>
          <cell r="S579">
            <v>0</v>
          </cell>
          <cell r="T579">
            <v>0</v>
          </cell>
        </row>
        <row r="580">
          <cell r="A580">
            <v>0</v>
          </cell>
          <cell r="B580">
            <v>1576</v>
          </cell>
          <cell r="D580">
            <v>0</v>
          </cell>
          <cell r="F580">
            <v>0</v>
          </cell>
          <cell r="J580">
            <v>0</v>
          </cell>
          <cell r="L580">
            <v>0</v>
          </cell>
          <cell r="M580">
            <v>0</v>
          </cell>
          <cell r="N580">
            <v>0</v>
          </cell>
          <cell r="O580">
            <v>0</v>
          </cell>
          <cell r="S580">
            <v>0</v>
          </cell>
          <cell r="T580">
            <v>0</v>
          </cell>
        </row>
        <row r="581">
          <cell r="A581">
            <v>0</v>
          </cell>
          <cell r="B581">
            <v>1577</v>
          </cell>
          <cell r="D581">
            <v>0</v>
          </cell>
          <cell r="F581">
            <v>0</v>
          </cell>
          <cell r="J581">
            <v>0</v>
          </cell>
          <cell r="L581">
            <v>0</v>
          </cell>
          <cell r="M581">
            <v>0</v>
          </cell>
          <cell r="N581">
            <v>0</v>
          </cell>
          <cell r="O581">
            <v>0</v>
          </cell>
          <cell r="S581">
            <v>0</v>
          </cell>
          <cell r="T581">
            <v>0</v>
          </cell>
        </row>
        <row r="582">
          <cell r="A582">
            <v>0</v>
          </cell>
          <cell r="B582">
            <v>1578</v>
          </cell>
          <cell r="D582">
            <v>0</v>
          </cell>
          <cell r="F582">
            <v>0</v>
          </cell>
          <cell r="J582">
            <v>0</v>
          </cell>
          <cell r="L582">
            <v>0</v>
          </cell>
          <cell r="M582">
            <v>0</v>
          </cell>
          <cell r="N582">
            <v>0</v>
          </cell>
          <cell r="O582">
            <v>0</v>
          </cell>
          <cell r="S582">
            <v>0</v>
          </cell>
          <cell r="T582">
            <v>0</v>
          </cell>
        </row>
        <row r="583">
          <cell r="A583">
            <v>0</v>
          </cell>
          <cell r="B583">
            <v>1579</v>
          </cell>
          <cell r="D583">
            <v>0</v>
          </cell>
          <cell r="F583">
            <v>0</v>
          </cell>
          <cell r="J583">
            <v>0</v>
          </cell>
          <cell r="L583">
            <v>0</v>
          </cell>
          <cell r="M583">
            <v>0</v>
          </cell>
          <cell r="N583">
            <v>0</v>
          </cell>
          <cell r="O583">
            <v>0</v>
          </cell>
          <cell r="S583">
            <v>0</v>
          </cell>
          <cell r="T583">
            <v>0</v>
          </cell>
        </row>
        <row r="584">
          <cell r="A584">
            <v>0</v>
          </cell>
          <cell r="B584">
            <v>1580</v>
          </cell>
          <cell r="D584">
            <v>0</v>
          </cell>
          <cell r="F584">
            <v>0</v>
          </cell>
          <cell r="J584">
            <v>0</v>
          </cell>
          <cell r="L584">
            <v>0</v>
          </cell>
          <cell r="M584">
            <v>0</v>
          </cell>
          <cell r="N584">
            <v>0</v>
          </cell>
          <cell r="O584">
            <v>0</v>
          </cell>
          <cell r="S584">
            <v>0</v>
          </cell>
          <cell r="T584">
            <v>0</v>
          </cell>
        </row>
        <row r="585">
          <cell r="A585">
            <v>0</v>
          </cell>
          <cell r="B585">
            <v>1581</v>
          </cell>
          <cell r="D585">
            <v>0</v>
          </cell>
          <cell r="F585">
            <v>0</v>
          </cell>
          <cell r="J585">
            <v>0</v>
          </cell>
          <cell r="L585">
            <v>0</v>
          </cell>
          <cell r="M585">
            <v>0</v>
          </cell>
          <cell r="N585">
            <v>0</v>
          </cell>
          <cell r="O585">
            <v>0</v>
          </cell>
          <cell r="S585">
            <v>0</v>
          </cell>
          <cell r="T585">
            <v>0</v>
          </cell>
        </row>
        <row r="586">
          <cell r="A586">
            <v>0</v>
          </cell>
          <cell r="B586">
            <v>1582</v>
          </cell>
          <cell r="D586">
            <v>0</v>
          </cell>
          <cell r="F586">
            <v>0</v>
          </cell>
          <cell r="J586">
            <v>0</v>
          </cell>
          <cell r="L586">
            <v>0</v>
          </cell>
          <cell r="M586">
            <v>0</v>
          </cell>
          <cell r="N586">
            <v>0</v>
          </cell>
          <cell r="O586">
            <v>0</v>
          </cell>
          <cell r="S586">
            <v>0</v>
          </cell>
          <cell r="T586">
            <v>0</v>
          </cell>
        </row>
        <row r="587">
          <cell r="A587">
            <v>0</v>
          </cell>
          <cell r="B587">
            <v>1583</v>
          </cell>
          <cell r="D587">
            <v>0</v>
          </cell>
          <cell r="F587">
            <v>0</v>
          </cell>
          <cell r="J587">
            <v>0</v>
          </cell>
          <cell r="L587">
            <v>0</v>
          </cell>
          <cell r="M587">
            <v>0</v>
          </cell>
          <cell r="N587">
            <v>0</v>
          </cell>
          <cell r="O587">
            <v>0</v>
          </cell>
          <cell r="S587">
            <v>0</v>
          </cell>
          <cell r="T587">
            <v>0</v>
          </cell>
        </row>
        <row r="588">
          <cell r="A588">
            <v>0</v>
          </cell>
          <cell r="B588">
            <v>1584</v>
          </cell>
          <cell r="D588">
            <v>0</v>
          </cell>
          <cell r="F588">
            <v>0</v>
          </cell>
          <cell r="J588">
            <v>0</v>
          </cell>
          <cell r="L588">
            <v>0</v>
          </cell>
          <cell r="M588">
            <v>0</v>
          </cell>
          <cell r="N588">
            <v>0</v>
          </cell>
          <cell r="O588">
            <v>0</v>
          </cell>
          <cell r="S588">
            <v>0</v>
          </cell>
          <cell r="T588">
            <v>0</v>
          </cell>
        </row>
        <row r="589">
          <cell r="A589">
            <v>0</v>
          </cell>
          <cell r="B589">
            <v>1585</v>
          </cell>
          <cell r="D589">
            <v>0</v>
          </cell>
          <cell r="F589">
            <v>0</v>
          </cell>
          <cell r="J589">
            <v>0</v>
          </cell>
          <cell r="L589">
            <v>0</v>
          </cell>
          <cell r="M589">
            <v>0</v>
          </cell>
          <cell r="N589">
            <v>0</v>
          </cell>
          <cell r="O589">
            <v>0</v>
          </cell>
          <cell r="S589">
            <v>0</v>
          </cell>
          <cell r="T589">
            <v>0</v>
          </cell>
        </row>
        <row r="590">
          <cell r="A590">
            <v>0</v>
          </cell>
          <cell r="B590">
            <v>1586</v>
          </cell>
          <cell r="D590">
            <v>0</v>
          </cell>
          <cell r="F590">
            <v>0</v>
          </cell>
          <cell r="J590">
            <v>0</v>
          </cell>
          <cell r="L590">
            <v>0</v>
          </cell>
          <cell r="M590">
            <v>0</v>
          </cell>
          <cell r="N590">
            <v>0</v>
          </cell>
          <cell r="O590">
            <v>0</v>
          </cell>
          <cell r="S590">
            <v>0</v>
          </cell>
          <cell r="T590">
            <v>0</v>
          </cell>
        </row>
        <row r="591">
          <cell r="A591">
            <v>0</v>
          </cell>
          <cell r="B591">
            <v>1587</v>
          </cell>
          <cell r="D591">
            <v>0</v>
          </cell>
          <cell r="F591">
            <v>0</v>
          </cell>
          <cell r="J591">
            <v>0</v>
          </cell>
          <cell r="L591">
            <v>0</v>
          </cell>
          <cell r="M591">
            <v>0</v>
          </cell>
          <cell r="N591">
            <v>0</v>
          </cell>
          <cell r="O591">
            <v>0</v>
          </cell>
          <cell r="S591">
            <v>0</v>
          </cell>
          <cell r="T591">
            <v>0</v>
          </cell>
        </row>
        <row r="592">
          <cell r="A592">
            <v>0</v>
          </cell>
          <cell r="B592">
            <v>1588</v>
          </cell>
          <cell r="D592">
            <v>0</v>
          </cell>
          <cell r="F592">
            <v>0</v>
          </cell>
          <cell r="J592">
            <v>0</v>
          </cell>
          <cell r="L592">
            <v>0</v>
          </cell>
          <cell r="M592">
            <v>0</v>
          </cell>
          <cell r="N592">
            <v>0</v>
          </cell>
          <cell r="O592">
            <v>0</v>
          </cell>
          <cell r="S592">
            <v>0</v>
          </cell>
          <cell r="T592">
            <v>0</v>
          </cell>
        </row>
        <row r="593">
          <cell r="A593">
            <v>0</v>
          </cell>
          <cell r="B593">
            <v>1589</v>
          </cell>
          <cell r="D593">
            <v>0</v>
          </cell>
          <cell r="F593">
            <v>0</v>
          </cell>
          <cell r="J593">
            <v>0</v>
          </cell>
          <cell r="L593">
            <v>0</v>
          </cell>
          <cell r="M593">
            <v>0</v>
          </cell>
          <cell r="N593">
            <v>0</v>
          </cell>
          <cell r="O593">
            <v>0</v>
          </cell>
          <cell r="S593">
            <v>0</v>
          </cell>
          <cell r="T593">
            <v>0</v>
          </cell>
        </row>
        <row r="594">
          <cell r="A594">
            <v>0</v>
          </cell>
          <cell r="B594">
            <v>1590</v>
          </cell>
          <cell r="D594">
            <v>0</v>
          </cell>
          <cell r="F594">
            <v>0</v>
          </cell>
          <cell r="J594">
            <v>0</v>
          </cell>
          <cell r="L594">
            <v>0</v>
          </cell>
          <cell r="M594">
            <v>0</v>
          </cell>
          <cell r="N594">
            <v>0</v>
          </cell>
          <cell r="O594">
            <v>0</v>
          </cell>
          <cell r="S594">
            <v>0</v>
          </cell>
          <cell r="T594">
            <v>0</v>
          </cell>
        </row>
        <row r="595">
          <cell r="A595">
            <v>0</v>
          </cell>
          <cell r="B595">
            <v>1591</v>
          </cell>
          <cell r="D595">
            <v>0</v>
          </cell>
          <cell r="F595">
            <v>0</v>
          </cell>
          <cell r="J595">
            <v>0</v>
          </cell>
          <cell r="L595">
            <v>0</v>
          </cell>
          <cell r="M595">
            <v>0</v>
          </cell>
          <cell r="N595">
            <v>0</v>
          </cell>
          <cell r="O595">
            <v>0</v>
          </cell>
          <cell r="S595">
            <v>0</v>
          </cell>
          <cell r="T595">
            <v>0</v>
          </cell>
        </row>
        <row r="596">
          <cell r="A596">
            <v>0</v>
          </cell>
          <cell r="B596">
            <v>1592</v>
          </cell>
          <cell r="D596">
            <v>0</v>
          </cell>
          <cell r="F596">
            <v>0</v>
          </cell>
          <cell r="J596">
            <v>0</v>
          </cell>
          <cell r="L596">
            <v>0</v>
          </cell>
          <cell r="M596">
            <v>0</v>
          </cell>
          <cell r="N596">
            <v>0</v>
          </cell>
          <cell r="O596">
            <v>0</v>
          </cell>
          <cell r="S596">
            <v>0</v>
          </cell>
          <cell r="T596">
            <v>0</v>
          </cell>
        </row>
        <row r="597">
          <cell r="A597">
            <v>0</v>
          </cell>
          <cell r="B597">
            <v>1593</v>
          </cell>
          <cell r="D597">
            <v>0</v>
          </cell>
          <cell r="F597">
            <v>0</v>
          </cell>
          <cell r="J597">
            <v>0</v>
          </cell>
          <cell r="L597">
            <v>0</v>
          </cell>
          <cell r="M597">
            <v>0</v>
          </cell>
          <cell r="N597">
            <v>0</v>
          </cell>
          <cell r="O597">
            <v>0</v>
          </cell>
          <cell r="S597">
            <v>0</v>
          </cell>
          <cell r="T597">
            <v>0</v>
          </cell>
        </row>
        <row r="598">
          <cell r="A598">
            <v>0</v>
          </cell>
          <cell r="B598">
            <v>1594</v>
          </cell>
          <cell r="D598">
            <v>0</v>
          </cell>
          <cell r="F598">
            <v>0</v>
          </cell>
          <cell r="J598">
            <v>0</v>
          </cell>
          <cell r="L598">
            <v>0</v>
          </cell>
          <cell r="M598">
            <v>0</v>
          </cell>
          <cell r="N598">
            <v>0</v>
          </cell>
          <cell r="O598">
            <v>0</v>
          </cell>
          <cell r="S598">
            <v>0</v>
          </cell>
          <cell r="T598">
            <v>0</v>
          </cell>
        </row>
        <row r="599">
          <cell r="A599">
            <v>0</v>
          </cell>
          <cell r="B599">
            <v>1595</v>
          </cell>
          <cell r="D599">
            <v>0</v>
          </cell>
          <cell r="F599">
            <v>0</v>
          </cell>
          <cell r="J599">
            <v>0</v>
          </cell>
          <cell r="L599">
            <v>0</v>
          </cell>
          <cell r="M599">
            <v>0</v>
          </cell>
          <cell r="N599">
            <v>0</v>
          </cell>
          <cell r="O599">
            <v>0</v>
          </cell>
          <cell r="S599">
            <v>0</v>
          </cell>
          <cell r="T599">
            <v>0</v>
          </cell>
        </row>
        <row r="600">
          <cell r="A600">
            <v>0</v>
          </cell>
          <cell r="B600">
            <v>1596</v>
          </cell>
          <cell r="D600">
            <v>0</v>
          </cell>
          <cell r="F600">
            <v>0</v>
          </cell>
          <cell r="J600">
            <v>0</v>
          </cell>
          <cell r="L600">
            <v>0</v>
          </cell>
          <cell r="M600">
            <v>0</v>
          </cell>
          <cell r="N600">
            <v>0</v>
          </cell>
          <cell r="O600">
            <v>0</v>
          </cell>
          <cell r="S600">
            <v>0</v>
          </cell>
          <cell r="T600">
            <v>0</v>
          </cell>
        </row>
        <row r="601">
          <cell r="A601">
            <v>0</v>
          </cell>
          <cell r="B601">
            <v>1597</v>
          </cell>
          <cell r="D601">
            <v>0</v>
          </cell>
          <cell r="F601">
            <v>0</v>
          </cell>
          <cell r="J601">
            <v>0</v>
          </cell>
          <cell r="L601">
            <v>0</v>
          </cell>
          <cell r="M601">
            <v>0</v>
          </cell>
          <cell r="N601">
            <v>0</v>
          </cell>
          <cell r="O601">
            <v>0</v>
          </cell>
          <cell r="S601">
            <v>0</v>
          </cell>
          <cell r="T601">
            <v>0</v>
          </cell>
        </row>
        <row r="602">
          <cell r="A602">
            <v>0</v>
          </cell>
          <cell r="B602">
            <v>1598</v>
          </cell>
          <cell r="D602">
            <v>0</v>
          </cell>
          <cell r="F602">
            <v>0</v>
          </cell>
          <cell r="J602">
            <v>0</v>
          </cell>
          <cell r="L602">
            <v>0</v>
          </cell>
          <cell r="M602">
            <v>0</v>
          </cell>
          <cell r="N602">
            <v>0</v>
          </cell>
          <cell r="O602">
            <v>0</v>
          </cell>
          <cell r="S602">
            <v>0</v>
          </cell>
          <cell r="T602">
            <v>0</v>
          </cell>
        </row>
        <row r="603">
          <cell r="A603">
            <v>0</v>
          </cell>
          <cell r="B603">
            <v>1599</v>
          </cell>
          <cell r="D603">
            <v>0</v>
          </cell>
          <cell r="F603">
            <v>0</v>
          </cell>
          <cell r="J603">
            <v>0</v>
          </cell>
          <cell r="L603">
            <v>0</v>
          </cell>
          <cell r="M603">
            <v>0</v>
          </cell>
          <cell r="N603">
            <v>0</v>
          </cell>
          <cell r="O603">
            <v>0</v>
          </cell>
          <cell r="S603">
            <v>0</v>
          </cell>
          <cell r="T603">
            <v>0</v>
          </cell>
        </row>
        <row r="604">
          <cell r="A604">
            <v>0</v>
          </cell>
          <cell r="B604">
            <v>1600</v>
          </cell>
          <cell r="D604">
            <v>0</v>
          </cell>
          <cell r="F604">
            <v>0</v>
          </cell>
          <cell r="J604">
            <v>0</v>
          </cell>
          <cell r="L604">
            <v>0</v>
          </cell>
          <cell r="M604">
            <v>0</v>
          </cell>
          <cell r="N604">
            <v>0</v>
          </cell>
          <cell r="O604">
            <v>0</v>
          </cell>
          <cell r="S604">
            <v>0</v>
          </cell>
          <cell r="T604">
            <v>0</v>
          </cell>
        </row>
        <row r="605">
          <cell r="A605">
            <v>0</v>
          </cell>
          <cell r="B605">
            <v>1601</v>
          </cell>
          <cell r="D605">
            <v>0</v>
          </cell>
          <cell r="F605">
            <v>0</v>
          </cell>
          <cell r="J605">
            <v>0</v>
          </cell>
          <cell r="L605">
            <v>0</v>
          </cell>
          <cell r="M605">
            <v>0</v>
          </cell>
          <cell r="N605">
            <v>0</v>
          </cell>
          <cell r="O605">
            <v>0</v>
          </cell>
          <cell r="S605">
            <v>0</v>
          </cell>
          <cell r="T605">
            <v>0</v>
          </cell>
        </row>
        <row r="606">
          <cell r="A606">
            <v>0</v>
          </cell>
          <cell r="B606">
            <v>1602</v>
          </cell>
          <cell r="D606">
            <v>0</v>
          </cell>
          <cell r="F606">
            <v>0</v>
          </cell>
          <cell r="J606">
            <v>0</v>
          </cell>
          <cell r="L606">
            <v>0</v>
          </cell>
          <cell r="M606">
            <v>0</v>
          </cell>
          <cell r="N606">
            <v>0</v>
          </cell>
          <cell r="O606">
            <v>0</v>
          </cell>
          <cell r="S606">
            <v>0</v>
          </cell>
          <cell r="T606">
            <v>0</v>
          </cell>
        </row>
        <row r="607">
          <cell r="A607">
            <v>0</v>
          </cell>
          <cell r="B607">
            <v>1603</v>
          </cell>
          <cell r="D607">
            <v>0</v>
          </cell>
          <cell r="F607">
            <v>0</v>
          </cell>
          <cell r="J607">
            <v>0</v>
          </cell>
          <cell r="L607">
            <v>0</v>
          </cell>
          <cell r="M607">
            <v>0</v>
          </cell>
          <cell r="N607">
            <v>0</v>
          </cell>
          <cell r="O607">
            <v>0</v>
          </cell>
          <cell r="S607">
            <v>0</v>
          </cell>
          <cell r="T607">
            <v>0</v>
          </cell>
        </row>
        <row r="608">
          <cell r="A608">
            <v>0</v>
          </cell>
          <cell r="B608">
            <v>1604</v>
          </cell>
          <cell r="D608">
            <v>0</v>
          </cell>
          <cell r="F608">
            <v>0</v>
          </cell>
          <cell r="J608">
            <v>0</v>
          </cell>
          <cell r="L608">
            <v>0</v>
          </cell>
          <cell r="M608">
            <v>0</v>
          </cell>
          <cell r="N608">
            <v>0</v>
          </cell>
          <cell r="O608">
            <v>0</v>
          </cell>
          <cell r="S608">
            <v>0</v>
          </cell>
          <cell r="T608">
            <v>0</v>
          </cell>
        </row>
        <row r="609">
          <cell r="A609">
            <v>0</v>
          </cell>
          <cell r="B609">
            <v>1605</v>
          </cell>
          <cell r="D609">
            <v>0</v>
          </cell>
          <cell r="F609">
            <v>0</v>
          </cell>
          <cell r="J609">
            <v>0</v>
          </cell>
          <cell r="L609">
            <v>0</v>
          </cell>
          <cell r="M609">
            <v>0</v>
          </cell>
          <cell r="N609">
            <v>0</v>
          </cell>
          <cell r="O609">
            <v>0</v>
          </cell>
          <cell r="S609">
            <v>0</v>
          </cell>
          <cell r="T609">
            <v>0</v>
          </cell>
        </row>
        <row r="610">
          <cell r="A610">
            <v>0</v>
          </cell>
          <cell r="B610">
            <v>1606</v>
          </cell>
          <cell r="D610">
            <v>0</v>
          </cell>
          <cell r="F610">
            <v>0</v>
          </cell>
          <cell r="J610">
            <v>0</v>
          </cell>
          <cell r="L610">
            <v>0</v>
          </cell>
          <cell r="M610">
            <v>0</v>
          </cell>
          <cell r="N610">
            <v>0</v>
          </cell>
          <cell r="O610">
            <v>0</v>
          </cell>
          <cell r="S610">
            <v>0</v>
          </cell>
          <cell r="T610">
            <v>0</v>
          </cell>
        </row>
        <row r="611">
          <cell r="A611">
            <v>0</v>
          </cell>
          <cell r="B611">
            <v>1607</v>
          </cell>
          <cell r="D611">
            <v>0</v>
          </cell>
          <cell r="F611">
            <v>0</v>
          </cell>
          <cell r="J611">
            <v>0</v>
          </cell>
          <cell r="L611">
            <v>0</v>
          </cell>
          <cell r="M611">
            <v>0</v>
          </cell>
          <cell r="N611">
            <v>0</v>
          </cell>
          <cell r="O611">
            <v>0</v>
          </cell>
          <cell r="S611">
            <v>0</v>
          </cell>
          <cell r="T611">
            <v>0</v>
          </cell>
        </row>
        <row r="612">
          <cell r="A612">
            <v>0</v>
          </cell>
          <cell r="B612">
            <v>1608</v>
          </cell>
          <cell r="D612">
            <v>0</v>
          </cell>
          <cell r="F612">
            <v>0</v>
          </cell>
          <cell r="J612">
            <v>0</v>
          </cell>
          <cell r="L612">
            <v>0</v>
          </cell>
          <cell r="M612">
            <v>0</v>
          </cell>
          <cell r="N612">
            <v>0</v>
          </cell>
          <cell r="O612">
            <v>0</v>
          </cell>
          <cell r="S612">
            <v>0</v>
          </cell>
          <cell r="T612">
            <v>0</v>
          </cell>
        </row>
        <row r="613">
          <cell r="A613">
            <v>0</v>
          </cell>
          <cell r="B613">
            <v>1609</v>
          </cell>
          <cell r="D613">
            <v>0</v>
          </cell>
          <cell r="F613">
            <v>0</v>
          </cell>
          <cell r="J613">
            <v>0</v>
          </cell>
          <cell r="L613">
            <v>0</v>
          </cell>
          <cell r="M613">
            <v>0</v>
          </cell>
          <cell r="N613">
            <v>0</v>
          </cell>
          <cell r="O613">
            <v>0</v>
          </cell>
          <cell r="S613">
            <v>0</v>
          </cell>
          <cell r="T613">
            <v>0</v>
          </cell>
        </row>
        <row r="614">
          <cell r="A614">
            <v>0</v>
          </cell>
          <cell r="B614">
            <v>1610</v>
          </cell>
          <cell r="D614">
            <v>0</v>
          </cell>
          <cell r="F614">
            <v>0</v>
          </cell>
          <cell r="J614">
            <v>0</v>
          </cell>
          <cell r="L614">
            <v>0</v>
          </cell>
          <cell r="M614">
            <v>0</v>
          </cell>
          <cell r="N614">
            <v>0</v>
          </cell>
          <cell r="O614">
            <v>0</v>
          </cell>
          <cell r="S614">
            <v>0</v>
          </cell>
          <cell r="T614">
            <v>0</v>
          </cell>
        </row>
        <row r="615">
          <cell r="A615">
            <v>0</v>
          </cell>
          <cell r="B615">
            <v>1611</v>
          </cell>
          <cell r="D615">
            <v>0</v>
          </cell>
          <cell r="F615">
            <v>0</v>
          </cell>
          <cell r="J615">
            <v>0</v>
          </cell>
          <cell r="L615">
            <v>0</v>
          </cell>
          <cell r="M615">
            <v>0</v>
          </cell>
          <cell r="N615">
            <v>0</v>
          </cell>
          <cell r="O615">
            <v>0</v>
          </cell>
          <cell r="S615">
            <v>0</v>
          </cell>
          <cell r="T615">
            <v>0</v>
          </cell>
        </row>
        <row r="616">
          <cell r="A616">
            <v>0</v>
          </cell>
          <cell r="B616">
            <v>1612</v>
          </cell>
          <cell r="D616">
            <v>0</v>
          </cell>
          <cell r="F616">
            <v>0</v>
          </cell>
          <cell r="J616">
            <v>0</v>
          </cell>
          <cell r="L616">
            <v>0</v>
          </cell>
          <cell r="M616">
            <v>0</v>
          </cell>
          <cell r="N616">
            <v>0</v>
          </cell>
          <cell r="O616">
            <v>0</v>
          </cell>
          <cell r="S616">
            <v>0</v>
          </cell>
          <cell r="T616">
            <v>0</v>
          </cell>
        </row>
        <row r="617">
          <cell r="A617">
            <v>0</v>
          </cell>
          <cell r="B617">
            <v>1613</v>
          </cell>
          <cell r="D617">
            <v>0</v>
          </cell>
          <cell r="F617">
            <v>0</v>
          </cell>
          <cell r="J617">
            <v>0</v>
          </cell>
          <cell r="L617">
            <v>0</v>
          </cell>
          <cell r="M617">
            <v>0</v>
          </cell>
          <cell r="N617">
            <v>0</v>
          </cell>
          <cell r="O617">
            <v>0</v>
          </cell>
          <cell r="S617">
            <v>0</v>
          </cell>
          <cell r="T617">
            <v>0</v>
          </cell>
        </row>
        <row r="618">
          <cell r="A618">
            <v>0</v>
          </cell>
          <cell r="B618">
            <v>1614</v>
          </cell>
          <cell r="D618">
            <v>0</v>
          </cell>
          <cell r="F618">
            <v>0</v>
          </cell>
          <cell r="J618">
            <v>0</v>
          </cell>
          <cell r="L618">
            <v>0</v>
          </cell>
          <cell r="M618">
            <v>0</v>
          </cell>
          <cell r="N618">
            <v>0</v>
          </cell>
          <cell r="O618">
            <v>0</v>
          </cell>
          <cell r="S618">
            <v>0</v>
          </cell>
          <cell r="T618">
            <v>0</v>
          </cell>
        </row>
        <row r="619">
          <cell r="A619">
            <v>0</v>
          </cell>
          <cell r="B619">
            <v>1615</v>
          </cell>
          <cell r="D619">
            <v>0</v>
          </cell>
          <cell r="F619">
            <v>0</v>
          </cell>
          <cell r="J619">
            <v>0</v>
          </cell>
          <cell r="L619">
            <v>0</v>
          </cell>
          <cell r="M619">
            <v>0</v>
          </cell>
          <cell r="N619">
            <v>0</v>
          </cell>
          <cell r="O619">
            <v>0</v>
          </cell>
          <cell r="S619">
            <v>0</v>
          </cell>
          <cell r="T619">
            <v>0</v>
          </cell>
        </row>
        <row r="620">
          <cell r="A620">
            <v>0</v>
          </cell>
          <cell r="B620">
            <v>1616</v>
          </cell>
          <cell r="D620">
            <v>0</v>
          </cell>
          <cell r="F620">
            <v>0</v>
          </cell>
          <cell r="J620">
            <v>0</v>
          </cell>
          <cell r="L620">
            <v>0</v>
          </cell>
          <cell r="M620">
            <v>0</v>
          </cell>
          <cell r="N620">
            <v>0</v>
          </cell>
          <cell r="O620">
            <v>0</v>
          </cell>
          <cell r="S620">
            <v>0</v>
          </cell>
          <cell r="T620">
            <v>0</v>
          </cell>
        </row>
        <row r="621">
          <cell r="A621">
            <v>0</v>
          </cell>
          <cell r="B621">
            <v>1617</v>
          </cell>
          <cell r="D621">
            <v>0</v>
          </cell>
          <cell r="F621">
            <v>0</v>
          </cell>
          <cell r="J621">
            <v>0</v>
          </cell>
          <cell r="L621">
            <v>0</v>
          </cell>
          <cell r="M621">
            <v>0</v>
          </cell>
          <cell r="N621">
            <v>0</v>
          </cell>
          <cell r="O621">
            <v>0</v>
          </cell>
          <cell r="S621">
            <v>0</v>
          </cell>
          <cell r="T621">
            <v>0</v>
          </cell>
        </row>
        <row r="622">
          <cell r="A622">
            <v>0</v>
          </cell>
          <cell r="B622">
            <v>1618</v>
          </cell>
          <cell r="D622">
            <v>0</v>
          </cell>
          <cell r="F622">
            <v>0</v>
          </cell>
          <cell r="J622">
            <v>0</v>
          </cell>
          <cell r="L622">
            <v>0</v>
          </cell>
          <cell r="M622">
            <v>0</v>
          </cell>
          <cell r="N622">
            <v>0</v>
          </cell>
          <cell r="O622">
            <v>0</v>
          </cell>
          <cell r="S622">
            <v>0</v>
          </cell>
          <cell r="T622">
            <v>0</v>
          </cell>
        </row>
        <row r="623">
          <cell r="A623">
            <v>0</v>
          </cell>
          <cell r="B623">
            <v>1619</v>
          </cell>
          <cell r="D623">
            <v>0</v>
          </cell>
          <cell r="F623">
            <v>0</v>
          </cell>
          <cell r="J623">
            <v>0</v>
          </cell>
          <cell r="L623">
            <v>0</v>
          </cell>
          <cell r="M623">
            <v>0</v>
          </cell>
          <cell r="N623">
            <v>0</v>
          </cell>
          <cell r="O623">
            <v>0</v>
          </cell>
          <cell r="S623">
            <v>0</v>
          </cell>
          <cell r="T623">
            <v>0</v>
          </cell>
        </row>
        <row r="624">
          <cell r="A624">
            <v>0</v>
          </cell>
          <cell r="B624">
            <v>1620</v>
          </cell>
          <cell r="D624">
            <v>0</v>
          </cell>
          <cell r="F624">
            <v>0</v>
          </cell>
          <cell r="J624">
            <v>0</v>
          </cell>
          <cell r="L624">
            <v>0</v>
          </cell>
          <cell r="M624">
            <v>0</v>
          </cell>
          <cell r="N624">
            <v>0</v>
          </cell>
          <cell r="O624">
            <v>0</v>
          </cell>
          <cell r="S624">
            <v>0</v>
          </cell>
          <cell r="T624">
            <v>0</v>
          </cell>
        </row>
        <row r="625">
          <cell r="A625">
            <v>0</v>
          </cell>
          <cell r="B625">
            <v>1621</v>
          </cell>
          <cell r="D625">
            <v>0</v>
          </cell>
          <cell r="F625">
            <v>0</v>
          </cell>
          <cell r="J625">
            <v>0</v>
          </cell>
          <cell r="L625">
            <v>0</v>
          </cell>
          <cell r="M625">
            <v>0</v>
          </cell>
          <cell r="N625">
            <v>0</v>
          </cell>
          <cell r="O625">
            <v>0</v>
          </cell>
          <cell r="S625">
            <v>0</v>
          </cell>
          <cell r="T625">
            <v>0</v>
          </cell>
        </row>
        <row r="626">
          <cell r="A626">
            <v>0</v>
          </cell>
          <cell r="B626">
            <v>1622</v>
          </cell>
          <cell r="D626">
            <v>0</v>
          </cell>
          <cell r="F626">
            <v>0</v>
          </cell>
          <cell r="J626">
            <v>0</v>
          </cell>
          <cell r="L626">
            <v>0</v>
          </cell>
          <cell r="M626">
            <v>0</v>
          </cell>
          <cell r="N626">
            <v>0</v>
          </cell>
          <cell r="O626">
            <v>0</v>
          </cell>
          <cell r="S626">
            <v>0</v>
          </cell>
          <cell r="T626">
            <v>0</v>
          </cell>
        </row>
        <row r="627">
          <cell r="A627">
            <v>0</v>
          </cell>
          <cell r="B627">
            <v>1623</v>
          </cell>
          <cell r="D627">
            <v>0</v>
          </cell>
          <cell r="F627">
            <v>0</v>
          </cell>
          <cell r="J627">
            <v>0</v>
          </cell>
          <cell r="L627">
            <v>0</v>
          </cell>
          <cell r="M627">
            <v>0</v>
          </cell>
          <cell r="N627">
            <v>0</v>
          </cell>
          <cell r="O627">
            <v>0</v>
          </cell>
          <cell r="S627">
            <v>0</v>
          </cell>
          <cell r="T627">
            <v>0</v>
          </cell>
        </row>
        <row r="628">
          <cell r="A628">
            <v>0</v>
          </cell>
          <cell r="B628">
            <v>1624</v>
          </cell>
          <cell r="D628">
            <v>0</v>
          </cell>
          <cell r="F628">
            <v>0</v>
          </cell>
          <cell r="J628">
            <v>0</v>
          </cell>
          <cell r="L628">
            <v>0</v>
          </cell>
          <cell r="M628">
            <v>0</v>
          </cell>
          <cell r="N628">
            <v>0</v>
          </cell>
          <cell r="O628">
            <v>0</v>
          </cell>
          <cell r="S628">
            <v>0</v>
          </cell>
          <cell r="T628">
            <v>0</v>
          </cell>
        </row>
        <row r="629">
          <cell r="A629">
            <v>0</v>
          </cell>
          <cell r="B629">
            <v>1625</v>
          </cell>
          <cell r="D629">
            <v>0</v>
          </cell>
          <cell r="F629">
            <v>0</v>
          </cell>
          <cell r="J629">
            <v>0</v>
          </cell>
          <cell r="L629">
            <v>0</v>
          </cell>
          <cell r="M629">
            <v>0</v>
          </cell>
          <cell r="N629">
            <v>0</v>
          </cell>
          <cell r="O629">
            <v>0</v>
          </cell>
          <cell r="S629">
            <v>0</v>
          </cell>
          <cell r="T629">
            <v>0</v>
          </cell>
        </row>
        <row r="630">
          <cell r="A630">
            <v>0</v>
          </cell>
          <cell r="B630">
            <v>1626</v>
          </cell>
          <cell r="D630">
            <v>0</v>
          </cell>
          <cell r="F630">
            <v>0</v>
          </cell>
          <cell r="J630">
            <v>0</v>
          </cell>
          <cell r="L630">
            <v>0</v>
          </cell>
          <cell r="M630">
            <v>0</v>
          </cell>
          <cell r="N630">
            <v>0</v>
          </cell>
          <cell r="O630">
            <v>0</v>
          </cell>
          <cell r="S630">
            <v>0</v>
          </cell>
          <cell r="T630">
            <v>0</v>
          </cell>
        </row>
        <row r="631">
          <cell r="A631">
            <v>0</v>
          </cell>
          <cell r="B631">
            <v>1627</v>
          </cell>
          <cell r="D631">
            <v>0</v>
          </cell>
          <cell r="F631">
            <v>0</v>
          </cell>
          <cell r="J631">
            <v>0</v>
          </cell>
          <cell r="L631">
            <v>0</v>
          </cell>
          <cell r="M631">
            <v>0</v>
          </cell>
          <cell r="N631">
            <v>0</v>
          </cell>
          <cell r="O631">
            <v>0</v>
          </cell>
          <cell r="S631">
            <v>0</v>
          </cell>
          <cell r="T631">
            <v>0</v>
          </cell>
        </row>
        <row r="632">
          <cell r="A632">
            <v>0</v>
          </cell>
          <cell r="B632">
            <v>1628</v>
          </cell>
          <cell r="D632">
            <v>0</v>
          </cell>
          <cell r="F632">
            <v>0</v>
          </cell>
          <cell r="J632">
            <v>0</v>
          </cell>
          <cell r="L632">
            <v>0</v>
          </cell>
          <cell r="M632">
            <v>0</v>
          </cell>
          <cell r="N632">
            <v>0</v>
          </cell>
          <cell r="O632">
            <v>0</v>
          </cell>
          <cell r="S632">
            <v>0</v>
          </cell>
          <cell r="T632">
            <v>0</v>
          </cell>
        </row>
        <row r="633">
          <cell r="A633">
            <v>0</v>
          </cell>
          <cell r="B633">
            <v>1629</v>
          </cell>
          <cell r="D633">
            <v>0</v>
          </cell>
          <cell r="F633">
            <v>0</v>
          </cell>
          <cell r="J633">
            <v>0</v>
          </cell>
          <cell r="L633">
            <v>0</v>
          </cell>
          <cell r="M633">
            <v>0</v>
          </cell>
          <cell r="N633">
            <v>0</v>
          </cell>
          <cell r="O633">
            <v>0</v>
          </cell>
          <cell r="S633">
            <v>0</v>
          </cell>
          <cell r="T633">
            <v>0</v>
          </cell>
        </row>
        <row r="634">
          <cell r="A634">
            <v>0</v>
          </cell>
          <cell r="B634">
            <v>1630</v>
          </cell>
          <cell r="D634">
            <v>0</v>
          </cell>
          <cell r="F634">
            <v>0</v>
          </cell>
          <cell r="J634">
            <v>0</v>
          </cell>
          <cell r="L634">
            <v>0</v>
          </cell>
          <cell r="M634">
            <v>0</v>
          </cell>
          <cell r="N634">
            <v>0</v>
          </cell>
          <cell r="O634">
            <v>0</v>
          </cell>
          <cell r="S634">
            <v>0</v>
          </cell>
          <cell r="T634">
            <v>0</v>
          </cell>
        </row>
        <row r="635">
          <cell r="A635">
            <v>0</v>
          </cell>
          <cell r="B635">
            <v>1631</v>
          </cell>
          <cell r="D635">
            <v>0</v>
          </cell>
          <cell r="F635">
            <v>0</v>
          </cell>
          <cell r="J635">
            <v>0</v>
          </cell>
          <cell r="L635">
            <v>0</v>
          </cell>
          <cell r="M635">
            <v>0</v>
          </cell>
          <cell r="N635">
            <v>0</v>
          </cell>
          <cell r="O635">
            <v>0</v>
          </cell>
          <cell r="S635">
            <v>0</v>
          </cell>
          <cell r="T635">
            <v>0</v>
          </cell>
        </row>
        <row r="636">
          <cell r="A636">
            <v>0</v>
          </cell>
          <cell r="B636">
            <v>1632</v>
          </cell>
          <cell r="D636">
            <v>0</v>
          </cell>
          <cell r="F636">
            <v>0</v>
          </cell>
          <cell r="J636">
            <v>0</v>
          </cell>
          <cell r="L636">
            <v>0</v>
          </cell>
          <cell r="M636">
            <v>0</v>
          </cell>
          <cell r="N636">
            <v>0</v>
          </cell>
          <cell r="O636">
            <v>0</v>
          </cell>
          <cell r="S636">
            <v>0</v>
          </cell>
          <cell r="T636">
            <v>0</v>
          </cell>
        </row>
        <row r="637">
          <cell r="A637">
            <v>0</v>
          </cell>
          <cell r="B637">
            <v>1633</v>
          </cell>
          <cell r="D637">
            <v>0</v>
          </cell>
          <cell r="F637">
            <v>0</v>
          </cell>
          <cell r="J637">
            <v>0</v>
          </cell>
          <cell r="L637">
            <v>0</v>
          </cell>
          <cell r="M637">
            <v>0</v>
          </cell>
          <cell r="N637">
            <v>0</v>
          </cell>
          <cell r="O637">
            <v>0</v>
          </cell>
          <cell r="S637">
            <v>0</v>
          </cell>
          <cell r="T637">
            <v>0</v>
          </cell>
        </row>
        <row r="638">
          <cell r="A638">
            <v>0</v>
          </cell>
          <cell r="B638">
            <v>1634</v>
          </cell>
          <cell r="D638">
            <v>0</v>
          </cell>
          <cell r="F638">
            <v>0</v>
          </cell>
          <cell r="J638">
            <v>0</v>
          </cell>
          <cell r="L638">
            <v>0</v>
          </cell>
          <cell r="M638">
            <v>0</v>
          </cell>
          <cell r="N638">
            <v>0</v>
          </cell>
          <cell r="O638">
            <v>0</v>
          </cell>
          <cell r="S638">
            <v>0</v>
          </cell>
          <cell r="T638">
            <v>0</v>
          </cell>
        </row>
        <row r="639">
          <cell r="A639">
            <v>0</v>
          </cell>
          <cell r="B639">
            <v>1635</v>
          </cell>
          <cell r="D639">
            <v>0</v>
          </cell>
          <cell r="F639">
            <v>0</v>
          </cell>
          <cell r="J639">
            <v>0</v>
          </cell>
          <cell r="L639">
            <v>0</v>
          </cell>
          <cell r="M639">
            <v>0</v>
          </cell>
          <cell r="N639">
            <v>0</v>
          </cell>
          <cell r="O639">
            <v>0</v>
          </cell>
          <cell r="S639">
            <v>0</v>
          </cell>
          <cell r="T639">
            <v>0</v>
          </cell>
        </row>
        <row r="640">
          <cell r="A640">
            <v>0</v>
          </cell>
          <cell r="B640">
            <v>1636</v>
          </cell>
          <cell r="D640">
            <v>0</v>
          </cell>
          <cell r="F640">
            <v>0</v>
          </cell>
          <cell r="J640">
            <v>0</v>
          </cell>
          <cell r="L640">
            <v>0</v>
          </cell>
          <cell r="M640">
            <v>0</v>
          </cell>
          <cell r="N640">
            <v>0</v>
          </cell>
          <cell r="O640">
            <v>0</v>
          </cell>
          <cell r="S640">
            <v>0</v>
          </cell>
          <cell r="T640">
            <v>0</v>
          </cell>
        </row>
        <row r="641">
          <cell r="A641">
            <v>0</v>
          </cell>
          <cell r="B641">
            <v>1637</v>
          </cell>
          <cell r="D641">
            <v>0</v>
          </cell>
          <cell r="F641">
            <v>0</v>
          </cell>
          <cell r="J641">
            <v>0</v>
          </cell>
          <cell r="L641">
            <v>0</v>
          </cell>
          <cell r="M641">
            <v>0</v>
          </cell>
          <cell r="N641">
            <v>0</v>
          </cell>
          <cell r="O641">
            <v>0</v>
          </cell>
          <cell r="S641">
            <v>0</v>
          </cell>
          <cell r="T641">
            <v>0</v>
          </cell>
        </row>
        <row r="642">
          <cell r="A642">
            <v>0</v>
          </cell>
          <cell r="B642">
            <v>1638</v>
          </cell>
          <cell r="D642">
            <v>0</v>
          </cell>
          <cell r="F642">
            <v>0</v>
          </cell>
          <cell r="J642">
            <v>0</v>
          </cell>
          <cell r="L642">
            <v>0</v>
          </cell>
          <cell r="M642">
            <v>0</v>
          </cell>
          <cell r="N642">
            <v>0</v>
          </cell>
          <cell r="O642">
            <v>0</v>
          </cell>
          <cell r="S642">
            <v>0</v>
          </cell>
          <cell r="T642">
            <v>0</v>
          </cell>
        </row>
        <row r="643">
          <cell r="A643">
            <v>0</v>
          </cell>
          <cell r="B643">
            <v>1639</v>
          </cell>
          <cell r="D643">
            <v>0</v>
          </cell>
          <cell r="F643">
            <v>0</v>
          </cell>
          <cell r="J643">
            <v>0</v>
          </cell>
          <cell r="L643">
            <v>0</v>
          </cell>
          <cell r="M643">
            <v>0</v>
          </cell>
          <cell r="N643">
            <v>0</v>
          </cell>
          <cell r="O643">
            <v>0</v>
          </cell>
          <cell r="S643">
            <v>0</v>
          </cell>
          <cell r="T643">
            <v>0</v>
          </cell>
        </row>
        <row r="644">
          <cell r="A644">
            <v>0</v>
          </cell>
          <cell r="B644">
            <v>1640</v>
          </cell>
          <cell r="D644">
            <v>0</v>
          </cell>
          <cell r="F644">
            <v>0</v>
          </cell>
          <cell r="J644">
            <v>0</v>
          </cell>
          <cell r="L644">
            <v>0</v>
          </cell>
          <cell r="M644">
            <v>0</v>
          </cell>
          <cell r="N644">
            <v>0</v>
          </cell>
          <cell r="O644">
            <v>0</v>
          </cell>
          <cell r="S644">
            <v>0</v>
          </cell>
          <cell r="T644">
            <v>0</v>
          </cell>
        </row>
        <row r="645">
          <cell r="A645">
            <v>0</v>
          </cell>
          <cell r="B645">
            <v>1641</v>
          </cell>
          <cell r="D645">
            <v>0</v>
          </cell>
          <cell r="F645">
            <v>0</v>
          </cell>
          <cell r="J645">
            <v>0</v>
          </cell>
          <cell r="L645">
            <v>0</v>
          </cell>
          <cell r="M645">
            <v>0</v>
          </cell>
          <cell r="N645">
            <v>0</v>
          </cell>
          <cell r="O645">
            <v>0</v>
          </cell>
          <cell r="S645">
            <v>0</v>
          </cell>
          <cell r="T645">
            <v>0</v>
          </cell>
        </row>
        <row r="646">
          <cell r="A646">
            <v>0</v>
          </cell>
          <cell r="B646">
            <v>1642</v>
          </cell>
          <cell r="D646">
            <v>0</v>
          </cell>
          <cell r="F646">
            <v>0</v>
          </cell>
          <cell r="J646">
            <v>0</v>
          </cell>
          <cell r="L646">
            <v>0</v>
          </cell>
          <cell r="M646">
            <v>0</v>
          </cell>
          <cell r="N646">
            <v>0</v>
          </cell>
          <cell r="O646">
            <v>0</v>
          </cell>
          <cell r="S646">
            <v>0</v>
          </cell>
          <cell r="T646">
            <v>0</v>
          </cell>
        </row>
        <row r="647">
          <cell r="A647">
            <v>0</v>
          </cell>
          <cell r="B647">
            <v>1643</v>
          </cell>
          <cell r="D647">
            <v>0</v>
          </cell>
          <cell r="F647">
            <v>0</v>
          </cell>
          <cell r="J647">
            <v>0</v>
          </cell>
          <cell r="L647">
            <v>0</v>
          </cell>
          <cell r="M647">
            <v>0</v>
          </cell>
          <cell r="N647">
            <v>0</v>
          </cell>
          <cell r="O647">
            <v>0</v>
          </cell>
          <cell r="S647">
            <v>0</v>
          </cell>
          <cell r="T647">
            <v>0</v>
          </cell>
        </row>
        <row r="648">
          <cell r="A648">
            <v>0</v>
          </cell>
          <cell r="B648">
            <v>1644</v>
          </cell>
          <cell r="D648">
            <v>0</v>
          </cell>
          <cell r="F648">
            <v>0</v>
          </cell>
          <cell r="J648">
            <v>0</v>
          </cell>
          <cell r="L648">
            <v>0</v>
          </cell>
          <cell r="M648">
            <v>0</v>
          </cell>
          <cell r="N648">
            <v>0</v>
          </cell>
          <cell r="O648">
            <v>0</v>
          </cell>
          <cell r="S648">
            <v>0</v>
          </cell>
          <cell r="T648">
            <v>0</v>
          </cell>
        </row>
        <row r="649">
          <cell r="A649">
            <v>0</v>
          </cell>
          <cell r="B649">
            <v>1645</v>
          </cell>
          <cell r="D649">
            <v>0</v>
          </cell>
          <cell r="F649">
            <v>0</v>
          </cell>
          <cell r="J649">
            <v>0</v>
          </cell>
          <cell r="L649">
            <v>0</v>
          </cell>
          <cell r="M649">
            <v>0</v>
          </cell>
          <cell r="N649">
            <v>0</v>
          </cell>
          <cell r="O649">
            <v>0</v>
          </cell>
          <cell r="S649">
            <v>0</v>
          </cell>
          <cell r="T649">
            <v>0</v>
          </cell>
        </row>
        <row r="650">
          <cell r="A650">
            <v>0</v>
          </cell>
          <cell r="B650">
            <v>1646</v>
          </cell>
          <cell r="D650">
            <v>0</v>
          </cell>
          <cell r="F650">
            <v>0</v>
          </cell>
          <cell r="J650">
            <v>0</v>
          </cell>
          <cell r="L650">
            <v>0</v>
          </cell>
          <cell r="M650">
            <v>0</v>
          </cell>
          <cell r="N650">
            <v>0</v>
          </cell>
          <cell r="O650">
            <v>0</v>
          </cell>
          <cell r="S650">
            <v>0</v>
          </cell>
          <cell r="T650">
            <v>0</v>
          </cell>
        </row>
        <row r="651">
          <cell r="A651">
            <v>0</v>
          </cell>
          <cell r="B651">
            <v>1647</v>
          </cell>
          <cell r="D651">
            <v>0</v>
          </cell>
          <cell r="F651">
            <v>0</v>
          </cell>
          <cell r="J651">
            <v>0</v>
          </cell>
          <cell r="L651">
            <v>0</v>
          </cell>
          <cell r="M651">
            <v>0</v>
          </cell>
          <cell r="N651">
            <v>0</v>
          </cell>
          <cell r="O651">
            <v>0</v>
          </cell>
          <cell r="S651">
            <v>0</v>
          </cell>
          <cell r="T651">
            <v>0</v>
          </cell>
        </row>
        <row r="652">
          <cell r="A652">
            <v>0</v>
          </cell>
          <cell r="B652">
            <v>1648</v>
          </cell>
          <cell r="D652">
            <v>0</v>
          </cell>
          <cell r="F652">
            <v>0</v>
          </cell>
          <cell r="J652">
            <v>0</v>
          </cell>
          <cell r="L652">
            <v>0</v>
          </cell>
          <cell r="M652">
            <v>0</v>
          </cell>
          <cell r="N652">
            <v>0</v>
          </cell>
          <cell r="O652">
            <v>0</v>
          </cell>
          <cell r="S652">
            <v>0</v>
          </cell>
          <cell r="T652">
            <v>0</v>
          </cell>
        </row>
        <row r="653">
          <cell r="A653">
            <v>0</v>
          </cell>
          <cell r="B653">
            <v>1649</v>
          </cell>
          <cell r="D653">
            <v>0</v>
          </cell>
          <cell r="F653">
            <v>0</v>
          </cell>
          <cell r="J653">
            <v>0</v>
          </cell>
          <cell r="L653">
            <v>0</v>
          </cell>
          <cell r="M653">
            <v>0</v>
          </cell>
          <cell r="N653">
            <v>0</v>
          </cell>
          <cell r="O653">
            <v>0</v>
          </cell>
          <cell r="S653">
            <v>0</v>
          </cell>
          <cell r="T653">
            <v>0</v>
          </cell>
        </row>
        <row r="654">
          <cell r="A654">
            <v>0</v>
          </cell>
          <cell r="B654">
            <v>1650</v>
          </cell>
          <cell r="D654">
            <v>0</v>
          </cell>
          <cell r="F654">
            <v>0</v>
          </cell>
          <cell r="J654">
            <v>0</v>
          </cell>
          <cell r="L654">
            <v>0</v>
          </cell>
          <cell r="M654">
            <v>0</v>
          </cell>
          <cell r="N654">
            <v>0</v>
          </cell>
          <cell r="O654">
            <v>0</v>
          </cell>
          <cell r="S654">
            <v>0</v>
          </cell>
          <cell r="T654">
            <v>0</v>
          </cell>
        </row>
        <row r="655">
          <cell r="A655">
            <v>0</v>
          </cell>
          <cell r="B655">
            <v>1651</v>
          </cell>
          <cell r="D655">
            <v>0</v>
          </cell>
          <cell r="F655">
            <v>0</v>
          </cell>
          <cell r="J655">
            <v>0</v>
          </cell>
          <cell r="L655">
            <v>0</v>
          </cell>
          <cell r="M655">
            <v>0</v>
          </cell>
          <cell r="N655">
            <v>0</v>
          </cell>
          <cell r="O655">
            <v>0</v>
          </cell>
          <cell r="S655">
            <v>0</v>
          </cell>
          <cell r="T655">
            <v>0</v>
          </cell>
        </row>
        <row r="656">
          <cell r="A656">
            <v>0</v>
          </cell>
          <cell r="B656">
            <v>1652</v>
          </cell>
          <cell r="D656">
            <v>0</v>
          </cell>
          <cell r="F656">
            <v>0</v>
          </cell>
          <cell r="J656">
            <v>0</v>
          </cell>
          <cell r="L656">
            <v>0</v>
          </cell>
          <cell r="M656">
            <v>0</v>
          </cell>
          <cell r="N656">
            <v>0</v>
          </cell>
          <cell r="O656">
            <v>0</v>
          </cell>
          <cell r="S656">
            <v>0</v>
          </cell>
          <cell r="T656">
            <v>0</v>
          </cell>
        </row>
        <row r="657">
          <cell r="A657">
            <v>0</v>
          </cell>
          <cell r="B657">
            <v>1653</v>
          </cell>
          <cell r="D657">
            <v>0</v>
          </cell>
          <cell r="F657">
            <v>0</v>
          </cell>
          <cell r="J657">
            <v>0</v>
          </cell>
          <cell r="L657">
            <v>0</v>
          </cell>
          <cell r="M657">
            <v>0</v>
          </cell>
          <cell r="N657">
            <v>0</v>
          </cell>
          <cell r="O657">
            <v>0</v>
          </cell>
          <cell r="S657">
            <v>0</v>
          </cell>
          <cell r="T657">
            <v>0</v>
          </cell>
        </row>
        <row r="658">
          <cell r="A658">
            <v>0</v>
          </cell>
          <cell r="B658">
            <v>1654</v>
          </cell>
          <cell r="D658">
            <v>0</v>
          </cell>
          <cell r="F658">
            <v>0</v>
          </cell>
          <cell r="J658">
            <v>0</v>
          </cell>
          <cell r="L658">
            <v>0</v>
          </cell>
          <cell r="M658">
            <v>0</v>
          </cell>
          <cell r="N658">
            <v>0</v>
          </cell>
          <cell r="O658">
            <v>0</v>
          </cell>
          <cell r="S658">
            <v>0</v>
          </cell>
          <cell r="T658">
            <v>0</v>
          </cell>
        </row>
        <row r="659">
          <cell r="A659">
            <v>0</v>
          </cell>
          <cell r="B659">
            <v>1655</v>
          </cell>
          <cell r="D659">
            <v>0</v>
          </cell>
          <cell r="F659">
            <v>0</v>
          </cell>
          <cell r="J659">
            <v>0</v>
          </cell>
          <cell r="L659">
            <v>0</v>
          </cell>
          <cell r="M659">
            <v>0</v>
          </cell>
          <cell r="N659">
            <v>0</v>
          </cell>
          <cell r="O659">
            <v>0</v>
          </cell>
          <cell r="S659">
            <v>0</v>
          </cell>
          <cell r="T659">
            <v>0</v>
          </cell>
        </row>
        <row r="660">
          <cell r="A660">
            <v>0</v>
          </cell>
          <cell r="B660">
            <v>1656</v>
          </cell>
          <cell r="D660">
            <v>0</v>
          </cell>
          <cell r="F660">
            <v>0</v>
          </cell>
          <cell r="J660">
            <v>0</v>
          </cell>
          <cell r="L660">
            <v>0</v>
          </cell>
          <cell r="M660">
            <v>0</v>
          </cell>
          <cell r="N660">
            <v>0</v>
          </cell>
          <cell r="O660">
            <v>0</v>
          </cell>
          <cell r="S660">
            <v>0</v>
          </cell>
          <cell r="T660">
            <v>0</v>
          </cell>
        </row>
        <row r="661">
          <cell r="A661">
            <v>0</v>
          </cell>
          <cell r="B661">
            <v>1657</v>
          </cell>
          <cell r="D661">
            <v>0</v>
          </cell>
          <cell r="F661">
            <v>0</v>
          </cell>
          <cell r="J661">
            <v>0</v>
          </cell>
          <cell r="L661">
            <v>0</v>
          </cell>
          <cell r="M661">
            <v>0</v>
          </cell>
          <cell r="N661">
            <v>0</v>
          </cell>
          <cell r="O661">
            <v>0</v>
          </cell>
          <cell r="S661">
            <v>0</v>
          </cell>
          <cell r="T661">
            <v>0</v>
          </cell>
        </row>
        <row r="662">
          <cell r="A662">
            <v>0</v>
          </cell>
          <cell r="B662">
            <v>1658</v>
          </cell>
          <cell r="D662">
            <v>0</v>
          </cell>
          <cell r="F662">
            <v>0</v>
          </cell>
          <cell r="J662">
            <v>0</v>
          </cell>
          <cell r="L662">
            <v>0</v>
          </cell>
          <cell r="M662">
            <v>0</v>
          </cell>
          <cell r="N662">
            <v>0</v>
          </cell>
          <cell r="O662">
            <v>0</v>
          </cell>
          <cell r="S662">
            <v>0</v>
          </cell>
          <cell r="T662">
            <v>0</v>
          </cell>
        </row>
        <row r="663">
          <cell r="A663">
            <v>0</v>
          </cell>
          <cell r="B663">
            <v>1659</v>
          </cell>
          <cell r="D663">
            <v>0</v>
          </cell>
          <cell r="F663">
            <v>0</v>
          </cell>
          <cell r="J663">
            <v>0</v>
          </cell>
          <cell r="L663">
            <v>0</v>
          </cell>
          <cell r="M663">
            <v>0</v>
          </cell>
          <cell r="N663">
            <v>0</v>
          </cell>
          <cell r="O663">
            <v>0</v>
          </cell>
          <cell r="S663">
            <v>0</v>
          </cell>
          <cell r="T663">
            <v>0</v>
          </cell>
        </row>
        <row r="664">
          <cell r="A664">
            <v>0</v>
          </cell>
          <cell r="B664">
            <v>1660</v>
          </cell>
          <cell r="D664">
            <v>0</v>
          </cell>
          <cell r="F664">
            <v>0</v>
          </cell>
          <cell r="J664">
            <v>0</v>
          </cell>
          <cell r="L664">
            <v>0</v>
          </cell>
          <cell r="M664">
            <v>0</v>
          </cell>
          <cell r="N664">
            <v>0</v>
          </cell>
          <cell r="O664">
            <v>0</v>
          </cell>
          <cell r="S664">
            <v>0</v>
          </cell>
          <cell r="T664">
            <v>0</v>
          </cell>
        </row>
        <row r="665">
          <cell r="A665">
            <v>0</v>
          </cell>
          <cell r="B665">
            <v>1661</v>
          </cell>
          <cell r="D665">
            <v>0</v>
          </cell>
          <cell r="F665">
            <v>0</v>
          </cell>
          <cell r="J665">
            <v>0</v>
          </cell>
          <cell r="L665">
            <v>0</v>
          </cell>
          <cell r="M665">
            <v>0</v>
          </cell>
          <cell r="N665">
            <v>0</v>
          </cell>
          <cell r="O665">
            <v>0</v>
          </cell>
          <cell r="S665">
            <v>0</v>
          </cell>
          <cell r="T665">
            <v>0</v>
          </cell>
        </row>
        <row r="666">
          <cell r="A666">
            <v>0</v>
          </cell>
          <cell r="B666">
            <v>1662</v>
          </cell>
          <cell r="D666">
            <v>0</v>
          </cell>
          <cell r="F666">
            <v>0</v>
          </cell>
          <cell r="J666">
            <v>0</v>
          </cell>
          <cell r="L666">
            <v>0</v>
          </cell>
          <cell r="M666">
            <v>0</v>
          </cell>
          <cell r="N666">
            <v>0</v>
          </cell>
          <cell r="O666">
            <v>0</v>
          </cell>
          <cell r="S666">
            <v>0</v>
          </cell>
          <cell r="T666">
            <v>0</v>
          </cell>
        </row>
        <row r="667">
          <cell r="A667">
            <v>0</v>
          </cell>
          <cell r="B667">
            <v>1663</v>
          </cell>
          <cell r="D667">
            <v>0</v>
          </cell>
          <cell r="F667">
            <v>0</v>
          </cell>
          <cell r="J667">
            <v>0</v>
          </cell>
          <cell r="L667">
            <v>0</v>
          </cell>
          <cell r="M667">
            <v>0</v>
          </cell>
          <cell r="N667">
            <v>0</v>
          </cell>
          <cell r="O667">
            <v>0</v>
          </cell>
          <cell r="S667">
            <v>0</v>
          </cell>
          <cell r="T667">
            <v>0</v>
          </cell>
        </row>
        <row r="668">
          <cell r="A668">
            <v>0</v>
          </cell>
          <cell r="B668">
            <v>1664</v>
          </cell>
          <cell r="D668">
            <v>0</v>
          </cell>
          <cell r="F668">
            <v>0</v>
          </cell>
          <cell r="J668">
            <v>0</v>
          </cell>
          <cell r="L668">
            <v>0</v>
          </cell>
          <cell r="M668">
            <v>0</v>
          </cell>
          <cell r="N668">
            <v>0</v>
          </cell>
          <cell r="O668">
            <v>0</v>
          </cell>
          <cell r="S668">
            <v>0</v>
          </cell>
          <cell r="T668">
            <v>0</v>
          </cell>
        </row>
        <row r="669">
          <cell r="A669">
            <v>0</v>
          </cell>
          <cell r="B669">
            <v>1665</v>
          </cell>
          <cell r="D669">
            <v>0</v>
          </cell>
          <cell r="F669">
            <v>0</v>
          </cell>
          <cell r="J669">
            <v>0</v>
          </cell>
          <cell r="L669">
            <v>0</v>
          </cell>
          <cell r="M669">
            <v>0</v>
          </cell>
          <cell r="N669">
            <v>0</v>
          </cell>
          <cell r="O669">
            <v>0</v>
          </cell>
          <cell r="S669">
            <v>0</v>
          </cell>
          <cell r="T669">
            <v>0</v>
          </cell>
        </row>
        <row r="670">
          <cell r="A670">
            <v>0</v>
          </cell>
          <cell r="B670">
            <v>1666</v>
          </cell>
          <cell r="D670">
            <v>0</v>
          </cell>
          <cell r="F670">
            <v>0</v>
          </cell>
          <cell r="J670">
            <v>0</v>
          </cell>
          <cell r="L670">
            <v>0</v>
          </cell>
          <cell r="M670">
            <v>0</v>
          </cell>
          <cell r="N670">
            <v>0</v>
          </cell>
          <cell r="O670">
            <v>0</v>
          </cell>
          <cell r="S670">
            <v>0</v>
          </cell>
          <cell r="T670">
            <v>0</v>
          </cell>
        </row>
        <row r="671">
          <cell r="A671">
            <v>0</v>
          </cell>
          <cell r="B671">
            <v>1667</v>
          </cell>
          <cell r="D671">
            <v>0</v>
          </cell>
          <cell r="F671">
            <v>0</v>
          </cell>
          <cell r="J671">
            <v>0</v>
          </cell>
          <cell r="L671">
            <v>0</v>
          </cell>
          <cell r="M671">
            <v>0</v>
          </cell>
          <cell r="N671">
            <v>0</v>
          </cell>
          <cell r="O671">
            <v>0</v>
          </cell>
          <cell r="S671">
            <v>0</v>
          </cell>
          <cell r="T671">
            <v>0</v>
          </cell>
        </row>
        <row r="672">
          <cell r="A672">
            <v>0</v>
          </cell>
          <cell r="B672">
            <v>1668</v>
          </cell>
          <cell r="D672">
            <v>0</v>
          </cell>
          <cell r="F672">
            <v>0</v>
          </cell>
          <cell r="J672">
            <v>0</v>
          </cell>
          <cell r="L672">
            <v>0</v>
          </cell>
          <cell r="M672">
            <v>0</v>
          </cell>
          <cell r="N672">
            <v>0</v>
          </cell>
          <cell r="O672">
            <v>0</v>
          </cell>
          <cell r="S672">
            <v>0</v>
          </cell>
          <cell r="T672">
            <v>0</v>
          </cell>
        </row>
        <row r="673">
          <cell r="A673">
            <v>0</v>
          </cell>
          <cell r="B673">
            <v>1669</v>
          </cell>
          <cell r="D673">
            <v>0</v>
          </cell>
          <cell r="F673">
            <v>0</v>
          </cell>
          <cell r="J673">
            <v>0</v>
          </cell>
          <cell r="L673">
            <v>0</v>
          </cell>
          <cell r="M673">
            <v>0</v>
          </cell>
          <cell r="N673">
            <v>0</v>
          </cell>
          <cell r="O673">
            <v>0</v>
          </cell>
          <cell r="S673">
            <v>0</v>
          </cell>
          <cell r="T673">
            <v>0</v>
          </cell>
        </row>
        <row r="674">
          <cell r="A674">
            <v>0</v>
          </cell>
          <cell r="B674">
            <v>1670</v>
          </cell>
          <cell r="D674">
            <v>0</v>
          </cell>
          <cell r="F674">
            <v>0</v>
          </cell>
          <cell r="J674">
            <v>0</v>
          </cell>
          <cell r="L674">
            <v>0</v>
          </cell>
          <cell r="M674">
            <v>0</v>
          </cell>
          <cell r="N674">
            <v>0</v>
          </cell>
          <cell r="O674">
            <v>0</v>
          </cell>
          <cell r="S674">
            <v>0</v>
          </cell>
          <cell r="T674">
            <v>0</v>
          </cell>
        </row>
        <row r="675">
          <cell r="A675">
            <v>0</v>
          </cell>
          <cell r="B675">
            <v>1671</v>
          </cell>
          <cell r="D675">
            <v>0</v>
          </cell>
          <cell r="F675">
            <v>0</v>
          </cell>
          <cell r="J675">
            <v>0</v>
          </cell>
          <cell r="L675">
            <v>0</v>
          </cell>
          <cell r="M675">
            <v>0</v>
          </cell>
          <cell r="N675">
            <v>0</v>
          </cell>
          <cell r="O675">
            <v>0</v>
          </cell>
          <cell r="S675">
            <v>0</v>
          </cell>
          <cell r="T675">
            <v>0</v>
          </cell>
        </row>
        <row r="676">
          <cell r="A676">
            <v>0</v>
          </cell>
          <cell r="B676">
            <v>1672</v>
          </cell>
          <cell r="D676">
            <v>0</v>
          </cell>
          <cell r="F676">
            <v>0</v>
          </cell>
          <cell r="J676">
            <v>0</v>
          </cell>
          <cell r="L676">
            <v>0</v>
          </cell>
          <cell r="M676">
            <v>0</v>
          </cell>
          <cell r="N676">
            <v>0</v>
          </cell>
          <cell r="O676">
            <v>0</v>
          </cell>
          <cell r="S676">
            <v>0</v>
          </cell>
          <cell r="T676">
            <v>0</v>
          </cell>
        </row>
        <row r="677">
          <cell r="A677">
            <v>0</v>
          </cell>
          <cell r="B677">
            <v>1673</v>
          </cell>
          <cell r="D677">
            <v>0</v>
          </cell>
          <cell r="F677">
            <v>0</v>
          </cell>
          <cell r="J677">
            <v>0</v>
          </cell>
          <cell r="L677">
            <v>0</v>
          </cell>
          <cell r="M677">
            <v>0</v>
          </cell>
          <cell r="N677">
            <v>0</v>
          </cell>
          <cell r="O677">
            <v>0</v>
          </cell>
          <cell r="S677">
            <v>0</v>
          </cell>
          <cell r="T677">
            <v>0</v>
          </cell>
        </row>
        <row r="678">
          <cell r="A678">
            <v>0</v>
          </cell>
          <cell r="B678">
            <v>1674</v>
          </cell>
          <cell r="D678">
            <v>0</v>
          </cell>
          <cell r="F678">
            <v>0</v>
          </cell>
          <cell r="J678">
            <v>0</v>
          </cell>
          <cell r="L678">
            <v>0</v>
          </cell>
          <cell r="M678">
            <v>0</v>
          </cell>
          <cell r="N678">
            <v>0</v>
          </cell>
          <cell r="O678">
            <v>0</v>
          </cell>
          <cell r="S678">
            <v>0</v>
          </cell>
          <cell r="T678">
            <v>0</v>
          </cell>
        </row>
        <row r="679">
          <cell r="A679">
            <v>0</v>
          </cell>
          <cell r="B679">
            <v>1675</v>
          </cell>
          <cell r="D679">
            <v>0</v>
          </cell>
          <cell r="F679">
            <v>0</v>
          </cell>
          <cell r="J679">
            <v>0</v>
          </cell>
          <cell r="L679">
            <v>0</v>
          </cell>
          <cell r="M679">
            <v>0</v>
          </cell>
          <cell r="N679">
            <v>0</v>
          </cell>
          <cell r="O679">
            <v>0</v>
          </cell>
          <cell r="S679">
            <v>0</v>
          </cell>
          <cell r="T679">
            <v>0</v>
          </cell>
        </row>
        <row r="680">
          <cell r="A680">
            <v>0</v>
          </cell>
          <cell r="B680">
            <v>1676</v>
          </cell>
          <cell r="D680">
            <v>0</v>
          </cell>
          <cell r="F680">
            <v>0</v>
          </cell>
          <cell r="J680">
            <v>0</v>
          </cell>
          <cell r="L680">
            <v>0</v>
          </cell>
          <cell r="M680">
            <v>0</v>
          </cell>
          <cell r="N680">
            <v>0</v>
          </cell>
          <cell r="O680">
            <v>0</v>
          </cell>
          <cell r="S680">
            <v>0</v>
          </cell>
          <cell r="T680">
            <v>0</v>
          </cell>
        </row>
        <row r="681">
          <cell r="A681">
            <v>0</v>
          </cell>
          <cell r="B681">
            <v>1677</v>
          </cell>
          <cell r="D681">
            <v>0</v>
          </cell>
          <cell r="F681">
            <v>0</v>
          </cell>
          <cell r="J681">
            <v>0</v>
          </cell>
          <cell r="L681">
            <v>0</v>
          </cell>
          <cell r="M681">
            <v>0</v>
          </cell>
          <cell r="N681">
            <v>0</v>
          </cell>
          <cell r="O681">
            <v>0</v>
          </cell>
          <cell r="S681">
            <v>0</v>
          </cell>
          <cell r="T681">
            <v>0</v>
          </cell>
        </row>
        <row r="682">
          <cell r="A682">
            <v>0</v>
          </cell>
          <cell r="B682">
            <v>1678</v>
          </cell>
          <cell r="D682">
            <v>0</v>
          </cell>
          <cell r="F682">
            <v>0</v>
          </cell>
          <cell r="J682">
            <v>0</v>
          </cell>
          <cell r="L682">
            <v>0</v>
          </cell>
          <cell r="M682">
            <v>0</v>
          </cell>
          <cell r="N682">
            <v>0</v>
          </cell>
          <cell r="O682">
            <v>0</v>
          </cell>
          <cell r="S682">
            <v>0</v>
          </cell>
          <cell r="T682">
            <v>0</v>
          </cell>
        </row>
        <row r="683">
          <cell r="A683">
            <v>0</v>
          </cell>
          <cell r="B683">
            <v>1679</v>
          </cell>
          <cell r="D683">
            <v>0</v>
          </cell>
          <cell r="F683">
            <v>0</v>
          </cell>
          <cell r="J683">
            <v>0</v>
          </cell>
          <cell r="L683">
            <v>0</v>
          </cell>
          <cell r="M683">
            <v>0</v>
          </cell>
          <cell r="N683">
            <v>0</v>
          </cell>
          <cell r="O683">
            <v>0</v>
          </cell>
          <cell r="S683">
            <v>0</v>
          </cell>
          <cell r="T683">
            <v>0</v>
          </cell>
        </row>
        <row r="684">
          <cell r="A684">
            <v>0</v>
          </cell>
          <cell r="B684">
            <v>1680</v>
          </cell>
          <cell r="D684">
            <v>0</v>
          </cell>
          <cell r="F684">
            <v>0</v>
          </cell>
          <cell r="J684">
            <v>0</v>
          </cell>
          <cell r="L684">
            <v>0</v>
          </cell>
          <cell r="M684">
            <v>0</v>
          </cell>
          <cell r="N684">
            <v>0</v>
          </cell>
          <cell r="O684">
            <v>0</v>
          </cell>
          <cell r="S684">
            <v>0</v>
          </cell>
          <cell r="T684">
            <v>0</v>
          </cell>
        </row>
        <row r="685">
          <cell r="A685">
            <v>0</v>
          </cell>
          <cell r="B685">
            <v>1681</v>
          </cell>
          <cell r="D685">
            <v>0</v>
          </cell>
          <cell r="F685">
            <v>0</v>
          </cell>
          <cell r="J685">
            <v>0</v>
          </cell>
          <cell r="L685">
            <v>0</v>
          </cell>
          <cell r="M685">
            <v>0</v>
          </cell>
          <cell r="N685">
            <v>0</v>
          </cell>
          <cell r="O685">
            <v>0</v>
          </cell>
          <cell r="S685">
            <v>0</v>
          </cell>
          <cell r="T685">
            <v>0</v>
          </cell>
        </row>
        <row r="686">
          <cell r="A686">
            <v>0</v>
          </cell>
          <cell r="B686">
            <v>1682</v>
          </cell>
          <cell r="D686">
            <v>0</v>
          </cell>
          <cell r="F686">
            <v>0</v>
          </cell>
          <cell r="J686">
            <v>0</v>
          </cell>
          <cell r="L686">
            <v>0</v>
          </cell>
          <cell r="M686">
            <v>0</v>
          </cell>
          <cell r="N686">
            <v>0</v>
          </cell>
          <cell r="O686">
            <v>0</v>
          </cell>
          <cell r="S686">
            <v>0</v>
          </cell>
          <cell r="T686">
            <v>0</v>
          </cell>
        </row>
        <row r="687">
          <cell r="A687">
            <v>0</v>
          </cell>
          <cell r="B687">
            <v>1683</v>
          </cell>
          <cell r="D687">
            <v>0</v>
          </cell>
          <cell r="F687">
            <v>0</v>
          </cell>
          <cell r="J687">
            <v>0</v>
          </cell>
          <cell r="L687">
            <v>0</v>
          </cell>
          <cell r="M687">
            <v>0</v>
          </cell>
          <cell r="N687">
            <v>0</v>
          </cell>
          <cell r="O687">
            <v>0</v>
          </cell>
          <cell r="S687">
            <v>0</v>
          </cell>
          <cell r="T687">
            <v>0</v>
          </cell>
        </row>
        <row r="688">
          <cell r="A688">
            <v>0</v>
          </cell>
          <cell r="B688">
            <v>1684</v>
          </cell>
          <cell r="D688">
            <v>0</v>
          </cell>
          <cell r="F688">
            <v>0</v>
          </cell>
          <cell r="J688">
            <v>0</v>
          </cell>
          <cell r="L688">
            <v>0</v>
          </cell>
          <cell r="M688">
            <v>0</v>
          </cell>
          <cell r="N688">
            <v>0</v>
          </cell>
          <cell r="O688">
            <v>0</v>
          </cell>
          <cell r="S688">
            <v>0</v>
          </cell>
          <cell r="T688">
            <v>0</v>
          </cell>
        </row>
        <row r="689">
          <cell r="A689">
            <v>0</v>
          </cell>
          <cell r="B689">
            <v>1685</v>
          </cell>
          <cell r="D689">
            <v>0</v>
          </cell>
          <cell r="F689">
            <v>0</v>
          </cell>
          <cell r="J689">
            <v>0</v>
          </cell>
          <cell r="L689">
            <v>0</v>
          </cell>
          <cell r="M689">
            <v>0</v>
          </cell>
          <cell r="N689">
            <v>0</v>
          </cell>
          <cell r="O689">
            <v>0</v>
          </cell>
          <cell r="S689">
            <v>0</v>
          </cell>
          <cell r="T689">
            <v>0</v>
          </cell>
        </row>
        <row r="690">
          <cell r="A690">
            <v>0</v>
          </cell>
          <cell r="B690">
            <v>1686</v>
          </cell>
          <cell r="D690">
            <v>0</v>
          </cell>
          <cell r="F690">
            <v>0</v>
          </cell>
          <cell r="J690">
            <v>0</v>
          </cell>
          <cell r="L690">
            <v>0</v>
          </cell>
          <cell r="M690">
            <v>0</v>
          </cell>
          <cell r="N690">
            <v>0</v>
          </cell>
          <cell r="O690">
            <v>0</v>
          </cell>
          <cell r="S690">
            <v>0</v>
          </cell>
          <cell r="T690">
            <v>0</v>
          </cell>
        </row>
        <row r="691">
          <cell r="A691">
            <v>0</v>
          </cell>
          <cell r="B691">
            <v>1687</v>
          </cell>
          <cell r="D691">
            <v>0</v>
          </cell>
          <cell r="F691">
            <v>0</v>
          </cell>
          <cell r="J691">
            <v>0</v>
          </cell>
          <cell r="L691">
            <v>0</v>
          </cell>
          <cell r="M691">
            <v>0</v>
          </cell>
          <cell r="N691">
            <v>0</v>
          </cell>
          <cell r="O691">
            <v>0</v>
          </cell>
          <cell r="S691">
            <v>0</v>
          </cell>
          <cell r="T691">
            <v>0</v>
          </cell>
        </row>
        <row r="692">
          <cell r="A692">
            <v>0</v>
          </cell>
          <cell r="B692">
            <v>1688</v>
          </cell>
          <cell r="D692">
            <v>0</v>
          </cell>
          <cell r="F692">
            <v>0</v>
          </cell>
          <cell r="J692">
            <v>0</v>
          </cell>
          <cell r="L692">
            <v>0</v>
          </cell>
          <cell r="M692">
            <v>0</v>
          </cell>
          <cell r="N692">
            <v>0</v>
          </cell>
          <cell r="O692">
            <v>0</v>
          </cell>
          <cell r="S692">
            <v>0</v>
          </cell>
          <cell r="T692">
            <v>0</v>
          </cell>
        </row>
        <row r="693">
          <cell r="A693">
            <v>0</v>
          </cell>
          <cell r="B693">
            <v>1689</v>
          </cell>
          <cell r="D693">
            <v>0</v>
          </cell>
          <cell r="F693">
            <v>0</v>
          </cell>
          <cell r="J693">
            <v>0</v>
          </cell>
          <cell r="L693">
            <v>0</v>
          </cell>
          <cell r="M693">
            <v>0</v>
          </cell>
          <cell r="N693">
            <v>0</v>
          </cell>
          <cell r="O693">
            <v>0</v>
          </cell>
          <cell r="S693">
            <v>0</v>
          </cell>
          <cell r="T693">
            <v>0</v>
          </cell>
        </row>
        <row r="694">
          <cell r="A694">
            <v>0</v>
          </cell>
          <cell r="B694">
            <v>1690</v>
          </cell>
          <cell r="D694">
            <v>0</v>
          </cell>
          <cell r="F694">
            <v>0</v>
          </cell>
          <cell r="J694">
            <v>0</v>
          </cell>
          <cell r="L694">
            <v>0</v>
          </cell>
          <cell r="M694">
            <v>0</v>
          </cell>
          <cell r="N694">
            <v>0</v>
          </cell>
          <cell r="O694">
            <v>0</v>
          </cell>
          <cell r="S694">
            <v>0</v>
          </cell>
          <cell r="T694">
            <v>0</v>
          </cell>
        </row>
        <row r="695">
          <cell r="A695">
            <v>0</v>
          </cell>
          <cell r="B695">
            <v>1691</v>
          </cell>
          <cell r="D695">
            <v>0</v>
          </cell>
          <cell r="F695">
            <v>0</v>
          </cell>
          <cell r="J695">
            <v>0</v>
          </cell>
          <cell r="L695">
            <v>0</v>
          </cell>
          <cell r="M695">
            <v>0</v>
          </cell>
          <cell r="N695">
            <v>0</v>
          </cell>
          <cell r="O695">
            <v>0</v>
          </cell>
          <cell r="S695">
            <v>0</v>
          </cell>
          <cell r="T695">
            <v>0</v>
          </cell>
        </row>
        <row r="696">
          <cell r="A696">
            <v>0</v>
          </cell>
          <cell r="B696">
            <v>1692</v>
          </cell>
          <cell r="D696">
            <v>0</v>
          </cell>
          <cell r="F696">
            <v>0</v>
          </cell>
          <cell r="J696">
            <v>0</v>
          </cell>
          <cell r="L696">
            <v>0</v>
          </cell>
          <cell r="M696">
            <v>0</v>
          </cell>
          <cell r="N696">
            <v>0</v>
          </cell>
          <cell r="O696">
            <v>0</v>
          </cell>
          <cell r="S696">
            <v>0</v>
          </cell>
          <cell r="T696">
            <v>0</v>
          </cell>
        </row>
        <row r="697">
          <cell r="A697">
            <v>0</v>
          </cell>
          <cell r="B697">
            <v>1693</v>
          </cell>
          <cell r="D697">
            <v>0</v>
          </cell>
          <cell r="F697">
            <v>0</v>
          </cell>
          <cell r="J697">
            <v>0</v>
          </cell>
          <cell r="L697">
            <v>0</v>
          </cell>
          <cell r="M697">
            <v>0</v>
          </cell>
          <cell r="N697">
            <v>0</v>
          </cell>
          <cell r="O697">
            <v>0</v>
          </cell>
          <cell r="S697">
            <v>0</v>
          </cell>
          <cell r="T697">
            <v>0</v>
          </cell>
        </row>
        <row r="698">
          <cell r="A698">
            <v>0</v>
          </cell>
          <cell r="B698">
            <v>1694</v>
          </cell>
          <cell r="D698">
            <v>0</v>
          </cell>
          <cell r="F698">
            <v>0</v>
          </cell>
          <cell r="J698">
            <v>0</v>
          </cell>
          <cell r="L698">
            <v>0</v>
          </cell>
          <cell r="M698">
            <v>0</v>
          </cell>
          <cell r="N698">
            <v>0</v>
          </cell>
          <cell r="O698">
            <v>0</v>
          </cell>
          <cell r="S698">
            <v>0</v>
          </cell>
          <cell r="T698">
            <v>0</v>
          </cell>
        </row>
        <row r="699">
          <cell r="A699">
            <v>0</v>
          </cell>
          <cell r="B699">
            <v>1695</v>
          </cell>
          <cell r="D699">
            <v>0</v>
          </cell>
          <cell r="F699">
            <v>0</v>
          </cell>
          <cell r="J699">
            <v>0</v>
          </cell>
          <cell r="L699">
            <v>0</v>
          </cell>
          <cell r="M699">
            <v>0</v>
          </cell>
          <cell r="N699">
            <v>0</v>
          </cell>
          <cell r="O699">
            <v>0</v>
          </cell>
          <cell r="S699">
            <v>0</v>
          </cell>
          <cell r="T699">
            <v>0</v>
          </cell>
        </row>
        <row r="700">
          <cell r="A700">
            <v>0</v>
          </cell>
          <cell r="B700">
            <v>1696</v>
          </cell>
          <cell r="D700">
            <v>0</v>
          </cell>
          <cell r="F700">
            <v>0</v>
          </cell>
          <cell r="J700">
            <v>0</v>
          </cell>
          <cell r="L700">
            <v>0</v>
          </cell>
          <cell r="M700">
            <v>0</v>
          </cell>
          <cell r="N700">
            <v>0</v>
          </cell>
          <cell r="O700">
            <v>0</v>
          </cell>
          <cell r="S700">
            <v>0</v>
          </cell>
          <cell r="T700">
            <v>0</v>
          </cell>
        </row>
        <row r="701">
          <cell r="A701">
            <v>0</v>
          </cell>
          <cell r="B701">
            <v>1697</v>
          </cell>
          <cell r="D701">
            <v>0</v>
          </cell>
          <cell r="F701">
            <v>0</v>
          </cell>
          <cell r="J701">
            <v>0</v>
          </cell>
          <cell r="L701">
            <v>0</v>
          </cell>
          <cell r="M701">
            <v>0</v>
          </cell>
          <cell r="N701">
            <v>0</v>
          </cell>
          <cell r="O701">
            <v>0</v>
          </cell>
          <cell r="S701">
            <v>0</v>
          </cell>
          <cell r="T701">
            <v>0</v>
          </cell>
        </row>
        <row r="702">
          <cell r="A702">
            <v>0</v>
          </cell>
          <cell r="B702">
            <v>1698</v>
          </cell>
          <cell r="D702">
            <v>0</v>
          </cell>
          <cell r="F702">
            <v>0</v>
          </cell>
          <cell r="J702">
            <v>0</v>
          </cell>
          <cell r="L702">
            <v>0</v>
          </cell>
          <cell r="M702">
            <v>0</v>
          </cell>
          <cell r="N702">
            <v>0</v>
          </cell>
          <cell r="O702">
            <v>0</v>
          </cell>
          <cell r="S702">
            <v>0</v>
          </cell>
          <cell r="T702">
            <v>0</v>
          </cell>
        </row>
        <row r="703">
          <cell r="A703">
            <v>0</v>
          </cell>
          <cell r="B703">
            <v>1699</v>
          </cell>
          <cell r="D703">
            <v>0</v>
          </cell>
          <cell r="F703">
            <v>0</v>
          </cell>
          <cell r="J703">
            <v>0</v>
          </cell>
          <cell r="L703">
            <v>0</v>
          </cell>
          <cell r="M703">
            <v>0</v>
          </cell>
          <cell r="N703">
            <v>0</v>
          </cell>
          <cell r="O703">
            <v>0</v>
          </cell>
          <cell r="S703">
            <v>0</v>
          </cell>
          <cell r="T703">
            <v>0</v>
          </cell>
        </row>
        <row r="704">
          <cell r="A704">
            <v>0</v>
          </cell>
          <cell r="B704">
            <v>1700</v>
          </cell>
          <cell r="D704">
            <v>0</v>
          </cell>
          <cell r="F704">
            <v>0</v>
          </cell>
          <cell r="J704">
            <v>0</v>
          </cell>
          <cell r="L704">
            <v>0</v>
          </cell>
          <cell r="M704">
            <v>0</v>
          </cell>
          <cell r="N704">
            <v>0</v>
          </cell>
          <cell r="O704">
            <v>0</v>
          </cell>
          <cell r="S704">
            <v>0</v>
          </cell>
          <cell r="T704">
            <v>0</v>
          </cell>
        </row>
        <row r="705">
          <cell r="A705">
            <v>0</v>
          </cell>
          <cell r="B705">
            <v>1701</v>
          </cell>
          <cell r="D705">
            <v>0</v>
          </cell>
          <cell r="F705">
            <v>0</v>
          </cell>
          <cell r="J705">
            <v>0</v>
          </cell>
          <cell r="L705">
            <v>0</v>
          </cell>
          <cell r="M705">
            <v>0</v>
          </cell>
          <cell r="N705">
            <v>0</v>
          </cell>
          <cell r="O705">
            <v>0</v>
          </cell>
          <cell r="S705">
            <v>0</v>
          </cell>
          <cell r="T705">
            <v>0</v>
          </cell>
        </row>
        <row r="706">
          <cell r="A706">
            <v>0</v>
          </cell>
          <cell r="B706">
            <v>1702</v>
          </cell>
          <cell r="D706">
            <v>0</v>
          </cell>
          <cell r="F706">
            <v>0</v>
          </cell>
          <cell r="J706">
            <v>0</v>
          </cell>
          <cell r="L706">
            <v>0</v>
          </cell>
          <cell r="M706">
            <v>0</v>
          </cell>
          <cell r="N706">
            <v>0</v>
          </cell>
          <cell r="O706">
            <v>0</v>
          </cell>
          <cell r="S706">
            <v>0</v>
          </cell>
          <cell r="T706">
            <v>0</v>
          </cell>
        </row>
        <row r="707">
          <cell r="A707">
            <v>0</v>
          </cell>
          <cell r="B707">
            <v>1703</v>
          </cell>
          <cell r="D707">
            <v>0</v>
          </cell>
          <cell r="F707">
            <v>0</v>
          </cell>
          <cell r="J707">
            <v>0</v>
          </cell>
          <cell r="L707">
            <v>0</v>
          </cell>
          <cell r="M707">
            <v>0</v>
          </cell>
          <cell r="N707">
            <v>0</v>
          </cell>
          <cell r="O707">
            <v>0</v>
          </cell>
          <cell r="S707">
            <v>0</v>
          </cell>
          <cell r="T707">
            <v>0</v>
          </cell>
        </row>
        <row r="708">
          <cell r="A708">
            <v>0</v>
          </cell>
          <cell r="B708">
            <v>1704</v>
          </cell>
          <cell r="D708">
            <v>0</v>
          </cell>
          <cell r="F708">
            <v>0</v>
          </cell>
          <cell r="J708">
            <v>0</v>
          </cell>
          <cell r="L708">
            <v>0</v>
          </cell>
          <cell r="M708">
            <v>0</v>
          </cell>
          <cell r="N708">
            <v>0</v>
          </cell>
          <cell r="O708">
            <v>0</v>
          </cell>
          <cell r="S708">
            <v>0</v>
          </cell>
          <cell r="T708">
            <v>0</v>
          </cell>
        </row>
        <row r="709">
          <cell r="A709">
            <v>0</v>
          </cell>
          <cell r="B709">
            <v>1705</v>
          </cell>
          <cell r="D709">
            <v>0</v>
          </cell>
          <cell r="F709">
            <v>0</v>
          </cell>
          <cell r="J709">
            <v>0</v>
          </cell>
          <cell r="L709">
            <v>0</v>
          </cell>
          <cell r="M709">
            <v>0</v>
          </cell>
          <cell r="N709">
            <v>0</v>
          </cell>
          <cell r="O709">
            <v>0</v>
          </cell>
          <cell r="S709">
            <v>0</v>
          </cell>
          <cell r="T709">
            <v>0</v>
          </cell>
        </row>
        <row r="710">
          <cell r="A710">
            <v>0</v>
          </cell>
          <cell r="B710">
            <v>1706</v>
          </cell>
          <cell r="D710">
            <v>0</v>
          </cell>
          <cell r="F710">
            <v>0</v>
          </cell>
          <cell r="J710">
            <v>0</v>
          </cell>
          <cell r="L710">
            <v>0</v>
          </cell>
          <cell r="M710">
            <v>0</v>
          </cell>
          <cell r="N710">
            <v>0</v>
          </cell>
          <cell r="O710">
            <v>0</v>
          </cell>
          <cell r="S710">
            <v>0</v>
          </cell>
          <cell r="T710">
            <v>0</v>
          </cell>
        </row>
        <row r="711">
          <cell r="A711">
            <v>0</v>
          </cell>
          <cell r="B711">
            <v>1707</v>
          </cell>
          <cell r="D711">
            <v>0</v>
          </cell>
          <cell r="F711">
            <v>0</v>
          </cell>
          <cell r="J711">
            <v>0</v>
          </cell>
          <cell r="L711">
            <v>0</v>
          </cell>
          <cell r="M711">
            <v>0</v>
          </cell>
          <cell r="N711">
            <v>0</v>
          </cell>
          <cell r="O711">
            <v>0</v>
          </cell>
          <cell r="S711">
            <v>0</v>
          </cell>
          <cell r="T711">
            <v>0</v>
          </cell>
        </row>
        <row r="712">
          <cell r="A712">
            <v>0</v>
          </cell>
          <cell r="B712">
            <v>1708</v>
          </cell>
          <cell r="D712">
            <v>0</v>
          </cell>
          <cell r="F712">
            <v>0</v>
          </cell>
          <cell r="J712">
            <v>0</v>
          </cell>
          <cell r="L712">
            <v>0</v>
          </cell>
          <cell r="M712">
            <v>0</v>
          </cell>
          <cell r="N712">
            <v>0</v>
          </cell>
          <cell r="O712">
            <v>0</v>
          </cell>
          <cell r="S712">
            <v>0</v>
          </cell>
          <cell r="T712">
            <v>0</v>
          </cell>
        </row>
        <row r="713">
          <cell r="A713">
            <v>0</v>
          </cell>
          <cell r="B713">
            <v>1709</v>
          </cell>
          <cell r="D713">
            <v>0</v>
          </cell>
          <cell r="F713">
            <v>0</v>
          </cell>
          <cell r="J713">
            <v>0</v>
          </cell>
          <cell r="L713">
            <v>0</v>
          </cell>
          <cell r="M713">
            <v>0</v>
          </cell>
          <cell r="N713">
            <v>0</v>
          </cell>
          <cell r="O713">
            <v>0</v>
          </cell>
          <cell r="S713">
            <v>0</v>
          </cell>
          <cell r="T713">
            <v>0</v>
          </cell>
        </row>
        <row r="714">
          <cell r="A714">
            <v>0</v>
          </cell>
          <cell r="B714">
            <v>1710</v>
          </cell>
          <cell r="D714">
            <v>0</v>
          </cell>
          <cell r="F714">
            <v>0</v>
          </cell>
          <cell r="J714">
            <v>0</v>
          </cell>
          <cell r="L714">
            <v>0</v>
          </cell>
          <cell r="M714">
            <v>0</v>
          </cell>
          <cell r="N714">
            <v>0</v>
          </cell>
          <cell r="O714">
            <v>0</v>
          </cell>
          <cell r="S714">
            <v>0</v>
          </cell>
          <cell r="T714">
            <v>0</v>
          </cell>
        </row>
        <row r="715">
          <cell r="A715">
            <v>0</v>
          </cell>
          <cell r="B715">
            <v>1711</v>
          </cell>
          <cell r="D715">
            <v>0</v>
          </cell>
          <cell r="F715">
            <v>0</v>
          </cell>
          <cell r="J715">
            <v>0</v>
          </cell>
          <cell r="L715">
            <v>0</v>
          </cell>
          <cell r="M715">
            <v>0</v>
          </cell>
          <cell r="N715">
            <v>0</v>
          </cell>
          <cell r="O715">
            <v>0</v>
          </cell>
          <cell r="S715">
            <v>0</v>
          </cell>
          <cell r="T715">
            <v>0</v>
          </cell>
        </row>
        <row r="716">
          <cell r="A716">
            <v>0</v>
          </cell>
          <cell r="B716">
            <v>1712</v>
          </cell>
          <cell r="D716">
            <v>0</v>
          </cell>
          <cell r="F716">
            <v>0</v>
          </cell>
          <cell r="J716">
            <v>0</v>
          </cell>
          <cell r="L716">
            <v>0</v>
          </cell>
          <cell r="M716">
            <v>0</v>
          </cell>
          <cell r="N716">
            <v>0</v>
          </cell>
          <cell r="O716">
            <v>0</v>
          </cell>
          <cell r="S716">
            <v>0</v>
          </cell>
          <cell r="T716">
            <v>0</v>
          </cell>
        </row>
        <row r="717">
          <cell r="A717">
            <v>0</v>
          </cell>
          <cell r="B717">
            <v>1713</v>
          </cell>
          <cell r="D717">
            <v>0</v>
          </cell>
          <cell r="F717">
            <v>0</v>
          </cell>
          <cell r="J717">
            <v>0</v>
          </cell>
          <cell r="L717">
            <v>0</v>
          </cell>
          <cell r="M717">
            <v>0</v>
          </cell>
          <cell r="N717">
            <v>0</v>
          </cell>
          <cell r="O717">
            <v>0</v>
          </cell>
          <cell r="S717">
            <v>0</v>
          </cell>
          <cell r="T717">
            <v>0</v>
          </cell>
        </row>
        <row r="718">
          <cell r="A718">
            <v>0</v>
          </cell>
          <cell r="B718">
            <v>1714</v>
          </cell>
          <cell r="D718">
            <v>0</v>
          </cell>
          <cell r="F718">
            <v>0</v>
          </cell>
          <cell r="J718">
            <v>0</v>
          </cell>
          <cell r="L718">
            <v>0</v>
          </cell>
          <cell r="M718">
            <v>0</v>
          </cell>
          <cell r="N718">
            <v>0</v>
          </cell>
          <cell r="O718">
            <v>0</v>
          </cell>
          <cell r="S718">
            <v>0</v>
          </cell>
          <cell r="T718">
            <v>0</v>
          </cell>
        </row>
        <row r="719">
          <cell r="A719">
            <v>0</v>
          </cell>
          <cell r="B719">
            <v>1715</v>
          </cell>
          <cell r="D719">
            <v>0</v>
          </cell>
          <cell r="F719">
            <v>0</v>
          </cell>
          <cell r="J719">
            <v>0</v>
          </cell>
          <cell r="L719">
            <v>0</v>
          </cell>
          <cell r="M719">
            <v>0</v>
          </cell>
          <cell r="N719">
            <v>0</v>
          </cell>
          <cell r="O719">
            <v>0</v>
          </cell>
          <cell r="S719">
            <v>0</v>
          </cell>
          <cell r="T719">
            <v>0</v>
          </cell>
        </row>
        <row r="720">
          <cell r="A720">
            <v>0</v>
          </cell>
          <cell r="B720">
            <v>1716</v>
          </cell>
          <cell r="D720">
            <v>0</v>
          </cell>
          <cell r="F720">
            <v>0</v>
          </cell>
          <cell r="J720">
            <v>0</v>
          </cell>
          <cell r="L720">
            <v>0</v>
          </cell>
          <cell r="M720">
            <v>0</v>
          </cell>
          <cell r="N720">
            <v>0</v>
          </cell>
          <cell r="O720">
            <v>0</v>
          </cell>
          <cell r="S720">
            <v>0</v>
          </cell>
          <cell r="T720">
            <v>0</v>
          </cell>
        </row>
        <row r="721">
          <cell r="A721">
            <v>0</v>
          </cell>
          <cell r="B721">
            <v>1717</v>
          </cell>
          <cell r="D721">
            <v>0</v>
          </cell>
          <cell r="F721">
            <v>0</v>
          </cell>
          <cell r="J721">
            <v>0</v>
          </cell>
          <cell r="L721">
            <v>0</v>
          </cell>
          <cell r="M721">
            <v>0</v>
          </cell>
          <cell r="N721">
            <v>0</v>
          </cell>
          <cell r="O721">
            <v>0</v>
          </cell>
          <cell r="S721">
            <v>0</v>
          </cell>
          <cell r="T721">
            <v>0</v>
          </cell>
        </row>
        <row r="722">
          <cell r="A722">
            <v>0</v>
          </cell>
          <cell r="B722">
            <v>1718</v>
          </cell>
          <cell r="D722">
            <v>0</v>
          </cell>
          <cell r="F722">
            <v>0</v>
          </cell>
          <cell r="J722">
            <v>0</v>
          </cell>
          <cell r="L722">
            <v>0</v>
          </cell>
          <cell r="M722">
            <v>0</v>
          </cell>
          <cell r="N722">
            <v>0</v>
          </cell>
          <cell r="O722">
            <v>0</v>
          </cell>
          <cell r="S722">
            <v>0</v>
          </cell>
          <cell r="T722">
            <v>0</v>
          </cell>
        </row>
        <row r="723">
          <cell r="A723">
            <v>0</v>
          </cell>
          <cell r="B723">
            <v>1719</v>
          </cell>
          <cell r="D723">
            <v>0</v>
          </cell>
          <cell r="F723">
            <v>0</v>
          </cell>
          <cell r="J723">
            <v>0</v>
          </cell>
          <cell r="L723">
            <v>0</v>
          </cell>
          <cell r="M723">
            <v>0</v>
          </cell>
          <cell r="N723">
            <v>0</v>
          </cell>
          <cell r="O723">
            <v>0</v>
          </cell>
          <cell r="S723">
            <v>0</v>
          </cell>
          <cell r="T723">
            <v>0</v>
          </cell>
        </row>
        <row r="724">
          <cell r="A724">
            <v>0</v>
          </cell>
          <cell r="B724">
            <v>1720</v>
          </cell>
          <cell r="D724">
            <v>0</v>
          </cell>
          <cell r="F724">
            <v>0</v>
          </cell>
          <cell r="J724">
            <v>0</v>
          </cell>
          <cell r="L724">
            <v>0</v>
          </cell>
          <cell r="M724">
            <v>0</v>
          </cell>
          <cell r="N724">
            <v>0</v>
          </cell>
          <cell r="O724">
            <v>0</v>
          </cell>
          <cell r="S724">
            <v>0</v>
          </cell>
          <cell r="T724">
            <v>0</v>
          </cell>
        </row>
        <row r="725">
          <cell r="A725">
            <v>0</v>
          </cell>
          <cell r="B725">
            <v>1721</v>
          </cell>
          <cell r="D725">
            <v>0</v>
          </cell>
          <cell r="F725">
            <v>0</v>
          </cell>
          <cell r="J725">
            <v>0</v>
          </cell>
          <cell r="L725">
            <v>0</v>
          </cell>
          <cell r="M725">
            <v>0</v>
          </cell>
          <cell r="N725">
            <v>0</v>
          </cell>
          <cell r="O725">
            <v>0</v>
          </cell>
          <cell r="S725">
            <v>0</v>
          </cell>
          <cell r="T725">
            <v>0</v>
          </cell>
        </row>
        <row r="726">
          <cell r="A726">
            <v>0</v>
          </cell>
          <cell r="B726">
            <v>1722</v>
          </cell>
          <cell r="D726">
            <v>0</v>
          </cell>
          <cell r="F726">
            <v>0</v>
          </cell>
          <cell r="J726">
            <v>0</v>
          </cell>
          <cell r="L726">
            <v>0</v>
          </cell>
          <cell r="M726">
            <v>0</v>
          </cell>
          <cell r="N726">
            <v>0</v>
          </cell>
          <cell r="O726">
            <v>0</v>
          </cell>
          <cell r="S726">
            <v>0</v>
          </cell>
          <cell r="T726">
            <v>0</v>
          </cell>
        </row>
        <row r="727">
          <cell r="A727">
            <v>0</v>
          </cell>
          <cell r="B727">
            <v>1723</v>
          </cell>
          <cell r="D727">
            <v>0</v>
          </cell>
          <cell r="F727">
            <v>0</v>
          </cell>
          <cell r="J727">
            <v>0</v>
          </cell>
          <cell r="L727">
            <v>0</v>
          </cell>
          <cell r="M727">
            <v>0</v>
          </cell>
          <cell r="N727">
            <v>0</v>
          </cell>
          <cell r="O727">
            <v>0</v>
          </cell>
          <cell r="S727">
            <v>0</v>
          </cell>
          <cell r="T727">
            <v>0</v>
          </cell>
        </row>
        <row r="728">
          <cell r="A728">
            <v>0</v>
          </cell>
          <cell r="B728">
            <v>1724</v>
          </cell>
          <cell r="D728">
            <v>0</v>
          </cell>
          <cell r="F728">
            <v>0</v>
          </cell>
          <cell r="J728">
            <v>0</v>
          </cell>
          <cell r="L728">
            <v>0</v>
          </cell>
          <cell r="M728">
            <v>0</v>
          </cell>
          <cell r="N728">
            <v>0</v>
          </cell>
          <cell r="O728">
            <v>0</v>
          </cell>
          <cell r="S728">
            <v>0</v>
          </cell>
          <cell r="T728">
            <v>0</v>
          </cell>
        </row>
        <row r="729">
          <cell r="A729">
            <v>0</v>
          </cell>
          <cell r="B729">
            <v>1725</v>
          </cell>
          <cell r="D729">
            <v>0</v>
          </cell>
          <cell r="F729">
            <v>0</v>
          </cell>
          <cell r="J729">
            <v>0</v>
          </cell>
          <cell r="L729">
            <v>0</v>
          </cell>
          <cell r="M729">
            <v>0</v>
          </cell>
          <cell r="N729">
            <v>0</v>
          </cell>
          <cell r="O729">
            <v>0</v>
          </cell>
          <cell r="S729">
            <v>0</v>
          </cell>
          <cell r="T729">
            <v>0</v>
          </cell>
        </row>
        <row r="730">
          <cell r="A730">
            <v>0</v>
          </cell>
          <cell r="B730">
            <v>1726</v>
          </cell>
          <cell r="D730">
            <v>0</v>
          </cell>
          <cell r="F730">
            <v>0</v>
          </cell>
          <cell r="J730">
            <v>0</v>
          </cell>
          <cell r="L730">
            <v>0</v>
          </cell>
          <cell r="M730">
            <v>0</v>
          </cell>
          <cell r="N730">
            <v>0</v>
          </cell>
          <cell r="O730">
            <v>0</v>
          </cell>
          <cell r="S730">
            <v>0</v>
          </cell>
          <cell r="T730">
            <v>0</v>
          </cell>
        </row>
        <row r="731">
          <cell r="A731">
            <v>0</v>
          </cell>
          <cell r="B731">
            <v>1727</v>
          </cell>
          <cell r="D731">
            <v>0</v>
          </cell>
          <cell r="F731">
            <v>0</v>
          </cell>
          <cell r="J731">
            <v>0</v>
          </cell>
          <cell r="L731">
            <v>0</v>
          </cell>
          <cell r="M731">
            <v>0</v>
          </cell>
          <cell r="N731">
            <v>0</v>
          </cell>
          <cell r="O731">
            <v>0</v>
          </cell>
          <cell r="S731">
            <v>0</v>
          </cell>
          <cell r="T731">
            <v>0</v>
          </cell>
        </row>
        <row r="732">
          <cell r="A732">
            <v>0</v>
          </cell>
          <cell r="B732">
            <v>1728</v>
          </cell>
          <cell r="D732">
            <v>0</v>
          </cell>
          <cell r="F732">
            <v>0</v>
          </cell>
          <cell r="J732">
            <v>0</v>
          </cell>
          <cell r="L732">
            <v>0</v>
          </cell>
          <cell r="M732">
            <v>0</v>
          </cell>
          <cell r="N732">
            <v>0</v>
          </cell>
          <cell r="O732">
            <v>0</v>
          </cell>
          <cell r="S732">
            <v>0</v>
          </cell>
          <cell r="T732">
            <v>0</v>
          </cell>
        </row>
        <row r="733">
          <cell r="A733">
            <v>0</v>
          </cell>
          <cell r="B733">
            <v>1729</v>
          </cell>
          <cell r="D733">
            <v>0</v>
          </cell>
          <cell r="F733">
            <v>0</v>
          </cell>
          <cell r="J733">
            <v>0</v>
          </cell>
          <cell r="L733">
            <v>0</v>
          </cell>
          <cell r="M733">
            <v>0</v>
          </cell>
          <cell r="N733">
            <v>0</v>
          </cell>
          <cell r="O733">
            <v>0</v>
          </cell>
          <cell r="S733">
            <v>0</v>
          </cell>
          <cell r="T733">
            <v>0</v>
          </cell>
        </row>
        <row r="734">
          <cell r="A734">
            <v>0</v>
          </cell>
          <cell r="B734">
            <v>1730</v>
          </cell>
          <cell r="D734">
            <v>0</v>
          </cell>
          <cell r="F734">
            <v>0</v>
          </cell>
          <cell r="J734">
            <v>0</v>
          </cell>
          <cell r="L734">
            <v>0</v>
          </cell>
          <cell r="M734">
            <v>0</v>
          </cell>
          <cell r="N734">
            <v>0</v>
          </cell>
          <cell r="O734">
            <v>0</v>
          </cell>
          <cell r="S734">
            <v>0</v>
          </cell>
          <cell r="T734">
            <v>0</v>
          </cell>
        </row>
        <row r="735">
          <cell r="A735">
            <v>0</v>
          </cell>
          <cell r="B735">
            <v>1731</v>
          </cell>
          <cell r="D735">
            <v>0</v>
          </cell>
          <cell r="F735">
            <v>0</v>
          </cell>
          <cell r="J735">
            <v>0</v>
          </cell>
          <cell r="L735">
            <v>0</v>
          </cell>
          <cell r="M735">
            <v>0</v>
          </cell>
          <cell r="N735">
            <v>0</v>
          </cell>
          <cell r="O735">
            <v>0</v>
          </cell>
          <cell r="S735">
            <v>0</v>
          </cell>
          <cell r="T735">
            <v>0</v>
          </cell>
        </row>
        <row r="736">
          <cell r="A736">
            <v>0</v>
          </cell>
          <cell r="B736">
            <v>1732</v>
          </cell>
          <cell r="D736">
            <v>0</v>
          </cell>
          <cell r="F736">
            <v>0</v>
          </cell>
          <cell r="J736">
            <v>0</v>
          </cell>
          <cell r="L736">
            <v>0</v>
          </cell>
          <cell r="M736">
            <v>0</v>
          </cell>
          <cell r="N736">
            <v>0</v>
          </cell>
          <cell r="O736">
            <v>0</v>
          </cell>
          <cell r="S736">
            <v>0</v>
          </cell>
          <cell r="T736">
            <v>0</v>
          </cell>
        </row>
        <row r="737">
          <cell r="A737">
            <v>0</v>
          </cell>
          <cell r="B737">
            <v>1733</v>
          </cell>
          <cell r="D737">
            <v>0</v>
          </cell>
          <cell r="F737">
            <v>0</v>
          </cell>
          <cell r="J737">
            <v>0</v>
          </cell>
          <cell r="L737">
            <v>0</v>
          </cell>
          <cell r="M737">
            <v>0</v>
          </cell>
          <cell r="N737">
            <v>0</v>
          </cell>
          <cell r="O737">
            <v>0</v>
          </cell>
          <cell r="S737">
            <v>0</v>
          </cell>
          <cell r="T737">
            <v>0</v>
          </cell>
        </row>
        <row r="738">
          <cell r="A738">
            <v>0</v>
          </cell>
          <cell r="B738">
            <v>1734</v>
          </cell>
          <cell r="D738">
            <v>0</v>
          </cell>
          <cell r="F738">
            <v>0</v>
          </cell>
          <cell r="J738">
            <v>0</v>
          </cell>
          <cell r="L738">
            <v>0</v>
          </cell>
          <cell r="M738">
            <v>0</v>
          </cell>
          <cell r="N738">
            <v>0</v>
          </cell>
          <cell r="O738">
            <v>0</v>
          </cell>
          <cell r="S738">
            <v>0</v>
          </cell>
          <cell r="T738">
            <v>0</v>
          </cell>
        </row>
        <row r="739">
          <cell r="A739">
            <v>0</v>
          </cell>
          <cell r="B739">
            <v>1735</v>
          </cell>
          <cell r="D739">
            <v>0</v>
          </cell>
          <cell r="F739">
            <v>0</v>
          </cell>
          <cell r="J739">
            <v>0</v>
          </cell>
          <cell r="L739">
            <v>0</v>
          </cell>
          <cell r="M739">
            <v>0</v>
          </cell>
          <cell r="N739">
            <v>0</v>
          </cell>
          <cell r="O739">
            <v>0</v>
          </cell>
          <cell r="S739">
            <v>0</v>
          </cell>
          <cell r="T739">
            <v>0</v>
          </cell>
        </row>
        <row r="740">
          <cell r="A740">
            <v>0</v>
          </cell>
          <cell r="B740">
            <v>1736</v>
          </cell>
          <cell r="D740">
            <v>0</v>
          </cell>
          <cell r="F740">
            <v>0</v>
          </cell>
          <cell r="J740">
            <v>0</v>
          </cell>
          <cell r="L740">
            <v>0</v>
          </cell>
          <cell r="M740">
            <v>0</v>
          </cell>
          <cell r="N740">
            <v>0</v>
          </cell>
          <cell r="O740">
            <v>0</v>
          </cell>
          <cell r="S740">
            <v>0</v>
          </cell>
          <cell r="T740">
            <v>0</v>
          </cell>
        </row>
        <row r="741">
          <cell r="A741">
            <v>0</v>
          </cell>
          <cell r="B741">
            <v>1737</v>
          </cell>
          <cell r="D741">
            <v>0</v>
          </cell>
          <cell r="F741">
            <v>0</v>
          </cell>
          <cell r="J741">
            <v>0</v>
          </cell>
          <cell r="L741">
            <v>0</v>
          </cell>
          <cell r="M741">
            <v>0</v>
          </cell>
          <cell r="N741">
            <v>0</v>
          </cell>
          <cell r="O741">
            <v>0</v>
          </cell>
          <cell r="S741">
            <v>0</v>
          </cell>
          <cell r="T741">
            <v>0</v>
          </cell>
        </row>
        <row r="742">
          <cell r="A742">
            <v>0</v>
          </cell>
          <cell r="B742">
            <v>1738</v>
          </cell>
          <cell r="D742">
            <v>0</v>
          </cell>
          <cell r="F742">
            <v>0</v>
          </cell>
          <cell r="J742">
            <v>0</v>
          </cell>
          <cell r="L742">
            <v>0</v>
          </cell>
          <cell r="M742">
            <v>0</v>
          </cell>
          <cell r="N742">
            <v>0</v>
          </cell>
          <cell r="O742">
            <v>0</v>
          </cell>
          <cell r="S742">
            <v>0</v>
          </cell>
          <cell r="T742">
            <v>0</v>
          </cell>
        </row>
        <row r="743">
          <cell r="A743">
            <v>0</v>
          </cell>
          <cell r="B743">
            <v>1739</v>
          </cell>
          <cell r="D743">
            <v>0</v>
          </cell>
          <cell r="F743">
            <v>0</v>
          </cell>
          <cell r="J743">
            <v>0</v>
          </cell>
          <cell r="L743">
            <v>0</v>
          </cell>
          <cell r="M743">
            <v>0</v>
          </cell>
          <cell r="N743">
            <v>0</v>
          </cell>
          <cell r="O743">
            <v>0</v>
          </cell>
          <cell r="S743">
            <v>0</v>
          </cell>
          <cell r="T743">
            <v>0</v>
          </cell>
        </row>
        <row r="744">
          <cell r="A744">
            <v>0</v>
          </cell>
          <cell r="B744">
            <v>1740</v>
          </cell>
          <cell r="D744">
            <v>0</v>
          </cell>
          <cell r="F744">
            <v>0</v>
          </cell>
          <cell r="J744">
            <v>0</v>
          </cell>
          <cell r="L744">
            <v>0</v>
          </cell>
          <cell r="M744">
            <v>0</v>
          </cell>
          <cell r="N744">
            <v>0</v>
          </cell>
          <cell r="O744">
            <v>0</v>
          </cell>
          <cell r="S744">
            <v>0</v>
          </cell>
          <cell r="T744">
            <v>0</v>
          </cell>
        </row>
        <row r="745">
          <cell r="A745">
            <v>0</v>
          </cell>
          <cell r="B745">
            <v>1741</v>
          </cell>
          <cell r="D745">
            <v>0</v>
          </cell>
          <cell r="F745">
            <v>0</v>
          </cell>
          <cell r="J745">
            <v>0</v>
          </cell>
          <cell r="L745">
            <v>0</v>
          </cell>
          <cell r="M745">
            <v>0</v>
          </cell>
          <cell r="N745">
            <v>0</v>
          </cell>
          <cell r="O745">
            <v>0</v>
          </cell>
          <cell r="S745">
            <v>0</v>
          </cell>
          <cell r="T745">
            <v>0</v>
          </cell>
        </row>
        <row r="746">
          <cell r="A746">
            <v>0</v>
          </cell>
          <cell r="B746">
            <v>1742</v>
          </cell>
          <cell r="D746">
            <v>0</v>
          </cell>
          <cell r="F746">
            <v>0</v>
          </cell>
          <cell r="J746">
            <v>0</v>
          </cell>
          <cell r="L746">
            <v>0</v>
          </cell>
          <cell r="M746">
            <v>0</v>
          </cell>
          <cell r="N746">
            <v>0</v>
          </cell>
          <cell r="O746">
            <v>0</v>
          </cell>
          <cell r="S746">
            <v>0</v>
          </cell>
          <cell r="T746">
            <v>0</v>
          </cell>
        </row>
        <row r="747">
          <cell r="A747">
            <v>0</v>
          </cell>
          <cell r="B747">
            <v>1743</v>
          </cell>
          <cell r="D747">
            <v>0</v>
          </cell>
          <cell r="F747">
            <v>0</v>
          </cell>
          <cell r="J747">
            <v>0</v>
          </cell>
          <cell r="L747">
            <v>0</v>
          </cell>
          <cell r="M747">
            <v>0</v>
          </cell>
          <cell r="N747">
            <v>0</v>
          </cell>
          <cell r="O747">
            <v>0</v>
          </cell>
          <cell r="S747">
            <v>0</v>
          </cell>
          <cell r="T747">
            <v>0</v>
          </cell>
        </row>
        <row r="748">
          <cell r="A748">
            <v>0</v>
          </cell>
          <cell r="B748">
            <v>1744</v>
          </cell>
          <cell r="D748">
            <v>0</v>
          </cell>
          <cell r="F748">
            <v>0</v>
          </cell>
          <cell r="J748">
            <v>0</v>
          </cell>
          <cell r="L748">
            <v>0</v>
          </cell>
          <cell r="M748">
            <v>0</v>
          </cell>
          <cell r="N748">
            <v>0</v>
          </cell>
          <cell r="O748">
            <v>0</v>
          </cell>
          <cell r="S748">
            <v>0</v>
          </cell>
          <cell r="T748">
            <v>0</v>
          </cell>
        </row>
        <row r="749">
          <cell r="A749">
            <v>0</v>
          </cell>
          <cell r="B749">
            <v>1745</v>
          </cell>
          <cell r="D749">
            <v>0</v>
          </cell>
          <cell r="F749">
            <v>0</v>
          </cell>
          <cell r="J749">
            <v>0</v>
          </cell>
          <cell r="L749">
            <v>0</v>
          </cell>
          <cell r="M749">
            <v>0</v>
          </cell>
          <cell r="N749">
            <v>0</v>
          </cell>
          <cell r="O749">
            <v>0</v>
          </cell>
          <cell r="S749">
            <v>0</v>
          </cell>
          <cell r="T749">
            <v>0</v>
          </cell>
        </row>
        <row r="750">
          <cell r="A750">
            <v>0</v>
          </cell>
          <cell r="B750">
            <v>1746</v>
          </cell>
          <cell r="D750">
            <v>0</v>
          </cell>
          <cell r="F750">
            <v>0</v>
          </cell>
          <cell r="J750">
            <v>0</v>
          </cell>
          <cell r="L750">
            <v>0</v>
          </cell>
          <cell r="M750">
            <v>0</v>
          </cell>
          <cell r="N750">
            <v>0</v>
          </cell>
          <cell r="O750">
            <v>0</v>
          </cell>
          <cell r="S750">
            <v>0</v>
          </cell>
          <cell r="T750">
            <v>0</v>
          </cell>
        </row>
        <row r="751">
          <cell r="A751">
            <v>0</v>
          </cell>
          <cell r="B751">
            <v>1747</v>
          </cell>
          <cell r="D751">
            <v>0</v>
          </cell>
          <cell r="F751">
            <v>0</v>
          </cell>
          <cell r="J751">
            <v>0</v>
          </cell>
          <cell r="L751">
            <v>0</v>
          </cell>
          <cell r="M751">
            <v>0</v>
          </cell>
          <cell r="N751">
            <v>0</v>
          </cell>
          <cell r="O751">
            <v>0</v>
          </cell>
          <cell r="S751">
            <v>0</v>
          </cell>
          <cell r="T751">
            <v>0</v>
          </cell>
        </row>
        <row r="752">
          <cell r="A752">
            <v>0</v>
          </cell>
          <cell r="B752">
            <v>1748</v>
          </cell>
          <cell r="D752">
            <v>0</v>
          </cell>
          <cell r="F752">
            <v>0</v>
          </cell>
          <cell r="J752">
            <v>0</v>
          </cell>
          <cell r="L752">
            <v>0</v>
          </cell>
          <cell r="M752">
            <v>0</v>
          </cell>
          <cell r="N752">
            <v>0</v>
          </cell>
          <cell r="O752">
            <v>0</v>
          </cell>
          <cell r="S752">
            <v>0</v>
          </cell>
          <cell r="T752">
            <v>0</v>
          </cell>
        </row>
        <row r="753">
          <cell r="A753">
            <v>0</v>
          </cell>
          <cell r="B753">
            <v>1749</v>
          </cell>
          <cell r="D753">
            <v>0</v>
          </cell>
          <cell r="F753">
            <v>0</v>
          </cell>
          <cell r="J753">
            <v>0</v>
          </cell>
          <cell r="L753">
            <v>0</v>
          </cell>
          <cell r="M753">
            <v>0</v>
          </cell>
          <cell r="N753">
            <v>0</v>
          </cell>
          <cell r="O753">
            <v>0</v>
          </cell>
          <cell r="S753">
            <v>0</v>
          </cell>
          <cell r="T753">
            <v>0</v>
          </cell>
        </row>
        <row r="754">
          <cell r="A754">
            <v>0</v>
          </cell>
          <cell r="B754">
            <v>1750</v>
          </cell>
          <cell r="D754">
            <v>0</v>
          </cell>
          <cell r="F754">
            <v>0</v>
          </cell>
          <cell r="J754">
            <v>0</v>
          </cell>
          <cell r="L754">
            <v>0</v>
          </cell>
          <cell r="M754">
            <v>0</v>
          </cell>
          <cell r="N754">
            <v>0</v>
          </cell>
          <cell r="O754">
            <v>0</v>
          </cell>
          <cell r="S754">
            <v>0</v>
          </cell>
          <cell r="T754">
            <v>0</v>
          </cell>
        </row>
        <row r="755">
          <cell r="A755">
            <v>0</v>
          </cell>
          <cell r="B755">
            <v>1751</v>
          </cell>
          <cell r="D755">
            <v>0</v>
          </cell>
          <cell r="F755">
            <v>0</v>
          </cell>
          <cell r="J755">
            <v>0</v>
          </cell>
          <cell r="L755">
            <v>0</v>
          </cell>
          <cell r="M755">
            <v>0</v>
          </cell>
          <cell r="N755">
            <v>0</v>
          </cell>
          <cell r="O755">
            <v>0</v>
          </cell>
          <cell r="S755">
            <v>0</v>
          </cell>
          <cell r="T755">
            <v>0</v>
          </cell>
        </row>
        <row r="756">
          <cell r="A756">
            <v>0</v>
          </cell>
          <cell r="B756">
            <v>1752</v>
          </cell>
          <cell r="D756">
            <v>0</v>
          </cell>
          <cell r="F756">
            <v>0</v>
          </cell>
          <cell r="J756">
            <v>0</v>
          </cell>
          <cell r="L756">
            <v>0</v>
          </cell>
          <cell r="M756">
            <v>0</v>
          </cell>
          <cell r="N756">
            <v>0</v>
          </cell>
          <cell r="O756">
            <v>0</v>
          </cell>
          <cell r="S756">
            <v>0</v>
          </cell>
          <cell r="T756">
            <v>0</v>
          </cell>
        </row>
        <row r="757">
          <cell r="A757">
            <v>0</v>
          </cell>
          <cell r="B757">
            <v>1753</v>
          </cell>
          <cell r="D757">
            <v>0</v>
          </cell>
          <cell r="F757">
            <v>0</v>
          </cell>
          <cell r="J757">
            <v>0</v>
          </cell>
          <cell r="L757">
            <v>0</v>
          </cell>
          <cell r="M757">
            <v>0</v>
          </cell>
          <cell r="N757">
            <v>0</v>
          </cell>
          <cell r="O757">
            <v>0</v>
          </cell>
          <cell r="S757">
            <v>0</v>
          </cell>
          <cell r="T757">
            <v>0</v>
          </cell>
        </row>
        <row r="758">
          <cell r="A758">
            <v>0</v>
          </cell>
          <cell r="B758">
            <v>1754</v>
          </cell>
          <cell r="D758">
            <v>0</v>
          </cell>
          <cell r="F758">
            <v>0</v>
          </cell>
          <cell r="J758">
            <v>0</v>
          </cell>
          <cell r="L758">
            <v>0</v>
          </cell>
          <cell r="M758">
            <v>0</v>
          </cell>
          <cell r="N758">
            <v>0</v>
          </cell>
          <cell r="O758">
            <v>0</v>
          </cell>
          <cell r="S758">
            <v>0</v>
          </cell>
          <cell r="T758">
            <v>0</v>
          </cell>
        </row>
        <row r="759">
          <cell r="A759">
            <v>0</v>
          </cell>
          <cell r="B759">
            <v>1755</v>
          </cell>
          <cell r="D759">
            <v>0</v>
          </cell>
          <cell r="F759">
            <v>0</v>
          </cell>
          <cell r="J759">
            <v>0</v>
          </cell>
          <cell r="L759">
            <v>0</v>
          </cell>
          <cell r="M759">
            <v>0</v>
          </cell>
          <cell r="N759">
            <v>0</v>
          </cell>
          <cell r="O759">
            <v>0</v>
          </cell>
          <cell r="S759">
            <v>0</v>
          </cell>
          <cell r="T759">
            <v>0</v>
          </cell>
        </row>
        <row r="760">
          <cell r="A760">
            <v>0</v>
          </cell>
          <cell r="B760">
            <v>1756</v>
          </cell>
          <cell r="D760">
            <v>0</v>
          </cell>
          <cell r="F760">
            <v>0</v>
          </cell>
          <cell r="J760">
            <v>0</v>
          </cell>
          <cell r="L760">
            <v>0</v>
          </cell>
          <cell r="M760">
            <v>0</v>
          </cell>
          <cell r="N760">
            <v>0</v>
          </cell>
          <cell r="O760">
            <v>0</v>
          </cell>
          <cell r="S760">
            <v>0</v>
          </cell>
          <cell r="T760">
            <v>0</v>
          </cell>
        </row>
        <row r="761">
          <cell r="A761">
            <v>0</v>
          </cell>
          <cell r="B761">
            <v>1757</v>
          </cell>
          <cell r="D761">
            <v>0</v>
          </cell>
          <cell r="F761">
            <v>0</v>
          </cell>
          <cell r="J761">
            <v>0</v>
          </cell>
          <cell r="L761">
            <v>0</v>
          </cell>
          <cell r="M761">
            <v>0</v>
          </cell>
          <cell r="N761">
            <v>0</v>
          </cell>
          <cell r="O761">
            <v>0</v>
          </cell>
          <cell r="S761">
            <v>0</v>
          </cell>
          <cell r="T761">
            <v>0</v>
          </cell>
        </row>
        <row r="762">
          <cell r="A762">
            <v>0</v>
          </cell>
          <cell r="B762">
            <v>1758</v>
          </cell>
          <cell r="D762">
            <v>0</v>
          </cell>
          <cell r="F762">
            <v>0</v>
          </cell>
          <cell r="J762">
            <v>0</v>
          </cell>
          <cell r="L762">
            <v>0</v>
          </cell>
          <cell r="M762">
            <v>0</v>
          </cell>
          <cell r="N762">
            <v>0</v>
          </cell>
          <cell r="O762">
            <v>0</v>
          </cell>
          <cell r="S762">
            <v>0</v>
          </cell>
          <cell r="T762">
            <v>0</v>
          </cell>
        </row>
        <row r="763">
          <cell r="A763">
            <v>0</v>
          </cell>
          <cell r="B763">
            <v>1759</v>
          </cell>
          <cell r="D763">
            <v>0</v>
          </cell>
          <cell r="F763">
            <v>0</v>
          </cell>
          <cell r="J763">
            <v>0</v>
          </cell>
          <cell r="L763">
            <v>0</v>
          </cell>
          <cell r="M763">
            <v>0</v>
          </cell>
          <cell r="N763">
            <v>0</v>
          </cell>
          <cell r="O763">
            <v>0</v>
          </cell>
          <cell r="S763">
            <v>0</v>
          </cell>
          <cell r="T763">
            <v>0</v>
          </cell>
        </row>
        <row r="764">
          <cell r="A764">
            <v>0</v>
          </cell>
          <cell r="B764">
            <v>1760</v>
          </cell>
          <cell r="D764">
            <v>0</v>
          </cell>
          <cell r="F764">
            <v>0</v>
          </cell>
          <cell r="J764">
            <v>0</v>
          </cell>
          <cell r="L764">
            <v>0</v>
          </cell>
          <cell r="M764">
            <v>0</v>
          </cell>
          <cell r="N764">
            <v>0</v>
          </cell>
          <cell r="O764">
            <v>0</v>
          </cell>
          <cell r="S764">
            <v>0</v>
          </cell>
          <cell r="T764">
            <v>0</v>
          </cell>
        </row>
        <row r="765">
          <cell r="A765">
            <v>0</v>
          </cell>
          <cell r="B765">
            <v>1761</v>
          </cell>
          <cell r="D765">
            <v>0</v>
          </cell>
          <cell r="F765">
            <v>0</v>
          </cell>
          <cell r="J765">
            <v>0</v>
          </cell>
          <cell r="L765">
            <v>0</v>
          </cell>
          <cell r="M765">
            <v>0</v>
          </cell>
          <cell r="N765">
            <v>0</v>
          </cell>
          <cell r="O765">
            <v>0</v>
          </cell>
          <cell r="S765">
            <v>0</v>
          </cell>
          <cell r="T765">
            <v>0</v>
          </cell>
        </row>
        <row r="766">
          <cell r="A766">
            <v>0</v>
          </cell>
          <cell r="B766">
            <v>1762</v>
          </cell>
          <cell r="D766">
            <v>0</v>
          </cell>
          <cell r="F766">
            <v>0</v>
          </cell>
          <cell r="J766">
            <v>0</v>
          </cell>
          <cell r="L766">
            <v>0</v>
          </cell>
          <cell r="M766">
            <v>0</v>
          </cell>
          <cell r="N766">
            <v>0</v>
          </cell>
          <cell r="O766">
            <v>0</v>
          </cell>
          <cell r="S766">
            <v>0</v>
          </cell>
          <cell r="T766">
            <v>0</v>
          </cell>
        </row>
        <row r="767">
          <cell r="A767">
            <v>0</v>
          </cell>
          <cell r="B767">
            <v>1763</v>
          </cell>
          <cell r="D767">
            <v>0</v>
          </cell>
          <cell r="F767">
            <v>0</v>
          </cell>
          <cell r="J767">
            <v>0</v>
          </cell>
          <cell r="L767">
            <v>0</v>
          </cell>
          <cell r="M767">
            <v>0</v>
          </cell>
          <cell r="N767">
            <v>0</v>
          </cell>
          <cell r="O767">
            <v>0</v>
          </cell>
          <cell r="S767">
            <v>0</v>
          </cell>
          <cell r="T767">
            <v>0</v>
          </cell>
        </row>
        <row r="768">
          <cell r="A768">
            <v>0</v>
          </cell>
          <cell r="B768">
            <v>1764</v>
          </cell>
          <cell r="D768">
            <v>0</v>
          </cell>
          <cell r="F768">
            <v>0</v>
          </cell>
          <cell r="J768">
            <v>0</v>
          </cell>
          <cell r="L768">
            <v>0</v>
          </cell>
          <cell r="M768">
            <v>0</v>
          </cell>
          <cell r="N768">
            <v>0</v>
          </cell>
          <cell r="O768">
            <v>0</v>
          </cell>
          <cell r="S768">
            <v>0</v>
          </cell>
          <cell r="T768">
            <v>0</v>
          </cell>
        </row>
        <row r="769">
          <cell r="A769">
            <v>0</v>
          </cell>
          <cell r="B769">
            <v>1765</v>
          </cell>
          <cell r="D769">
            <v>0</v>
          </cell>
          <cell r="F769">
            <v>0</v>
          </cell>
          <cell r="J769">
            <v>0</v>
          </cell>
          <cell r="L769">
            <v>0</v>
          </cell>
          <cell r="M769">
            <v>0</v>
          </cell>
          <cell r="N769">
            <v>0</v>
          </cell>
          <cell r="O769">
            <v>0</v>
          </cell>
          <cell r="S769">
            <v>0</v>
          </cell>
          <cell r="T769">
            <v>0</v>
          </cell>
        </row>
        <row r="770">
          <cell r="A770">
            <v>0</v>
          </cell>
          <cell r="B770">
            <v>1766</v>
          </cell>
          <cell r="D770">
            <v>0</v>
          </cell>
          <cell r="F770">
            <v>0</v>
          </cell>
          <cell r="J770">
            <v>0</v>
          </cell>
          <cell r="L770">
            <v>0</v>
          </cell>
          <cell r="M770">
            <v>0</v>
          </cell>
          <cell r="N770">
            <v>0</v>
          </cell>
          <cell r="O770">
            <v>0</v>
          </cell>
          <cell r="S770">
            <v>0</v>
          </cell>
          <cell r="T770">
            <v>0</v>
          </cell>
        </row>
        <row r="771">
          <cell r="A771">
            <v>0</v>
          </cell>
          <cell r="B771">
            <v>1767</v>
          </cell>
          <cell r="D771">
            <v>0</v>
          </cell>
          <cell r="F771">
            <v>0</v>
          </cell>
          <cell r="J771">
            <v>0</v>
          </cell>
          <cell r="L771">
            <v>0</v>
          </cell>
          <cell r="M771">
            <v>0</v>
          </cell>
          <cell r="N771">
            <v>0</v>
          </cell>
          <cell r="O771">
            <v>0</v>
          </cell>
          <cell r="S771">
            <v>0</v>
          </cell>
          <cell r="T771">
            <v>0</v>
          </cell>
        </row>
        <row r="772">
          <cell r="A772">
            <v>0</v>
          </cell>
          <cell r="B772">
            <v>1768</v>
          </cell>
          <cell r="D772">
            <v>0</v>
          </cell>
          <cell r="F772">
            <v>0</v>
          </cell>
          <cell r="J772">
            <v>0</v>
          </cell>
          <cell r="L772">
            <v>0</v>
          </cell>
          <cell r="M772">
            <v>0</v>
          </cell>
          <cell r="N772">
            <v>0</v>
          </cell>
          <cell r="O772">
            <v>0</v>
          </cell>
          <cell r="S772">
            <v>0</v>
          </cell>
          <cell r="T772">
            <v>0</v>
          </cell>
        </row>
        <row r="773">
          <cell r="A773">
            <v>0</v>
          </cell>
          <cell r="B773">
            <v>1769</v>
          </cell>
          <cell r="D773">
            <v>0</v>
          </cell>
          <cell r="F773">
            <v>0</v>
          </cell>
          <cell r="J773">
            <v>0</v>
          </cell>
          <cell r="L773">
            <v>0</v>
          </cell>
          <cell r="M773">
            <v>0</v>
          </cell>
          <cell r="N773">
            <v>0</v>
          </cell>
          <cell r="O773">
            <v>0</v>
          </cell>
          <cell r="S773">
            <v>0</v>
          </cell>
          <cell r="T773">
            <v>0</v>
          </cell>
        </row>
        <row r="774">
          <cell r="A774">
            <v>0</v>
          </cell>
          <cell r="B774">
            <v>1770</v>
          </cell>
          <cell r="D774">
            <v>0</v>
          </cell>
          <cell r="F774">
            <v>0</v>
          </cell>
          <cell r="J774">
            <v>0</v>
          </cell>
          <cell r="L774">
            <v>0</v>
          </cell>
          <cell r="M774">
            <v>0</v>
          </cell>
          <cell r="N774">
            <v>0</v>
          </cell>
          <cell r="O774">
            <v>0</v>
          </cell>
          <cell r="S774">
            <v>0</v>
          </cell>
          <cell r="T774">
            <v>0</v>
          </cell>
        </row>
        <row r="775">
          <cell r="A775">
            <v>0</v>
          </cell>
          <cell r="B775">
            <v>1771</v>
          </cell>
          <cell r="D775">
            <v>0</v>
          </cell>
          <cell r="F775">
            <v>0</v>
          </cell>
          <cell r="J775">
            <v>0</v>
          </cell>
          <cell r="L775">
            <v>0</v>
          </cell>
          <cell r="M775">
            <v>0</v>
          </cell>
          <cell r="N775">
            <v>0</v>
          </cell>
          <cell r="O775">
            <v>0</v>
          </cell>
          <cell r="S775">
            <v>0</v>
          </cell>
          <cell r="T775">
            <v>0</v>
          </cell>
        </row>
        <row r="776">
          <cell r="A776">
            <v>0</v>
          </cell>
          <cell r="B776">
            <v>1772</v>
          </cell>
          <cell r="D776">
            <v>0</v>
          </cell>
          <cell r="F776">
            <v>0</v>
          </cell>
          <cell r="J776">
            <v>0</v>
          </cell>
          <cell r="L776">
            <v>0</v>
          </cell>
          <cell r="M776">
            <v>0</v>
          </cell>
          <cell r="N776">
            <v>0</v>
          </cell>
          <cell r="O776">
            <v>0</v>
          </cell>
          <cell r="S776">
            <v>0</v>
          </cell>
          <cell r="T776">
            <v>0</v>
          </cell>
        </row>
        <row r="777">
          <cell r="A777">
            <v>0</v>
          </cell>
          <cell r="B777">
            <v>1773</v>
          </cell>
          <cell r="D777">
            <v>0</v>
          </cell>
          <cell r="F777">
            <v>0</v>
          </cell>
          <cell r="J777">
            <v>0</v>
          </cell>
          <cell r="L777">
            <v>0</v>
          </cell>
          <cell r="M777">
            <v>0</v>
          </cell>
          <cell r="N777">
            <v>0</v>
          </cell>
          <cell r="O777">
            <v>0</v>
          </cell>
          <cell r="S777">
            <v>0</v>
          </cell>
          <cell r="T777">
            <v>0</v>
          </cell>
        </row>
        <row r="778">
          <cell r="A778">
            <v>0</v>
          </cell>
          <cell r="B778">
            <v>1774</v>
          </cell>
          <cell r="D778">
            <v>0</v>
          </cell>
          <cell r="F778">
            <v>0</v>
          </cell>
          <cell r="J778">
            <v>0</v>
          </cell>
          <cell r="L778">
            <v>0</v>
          </cell>
          <cell r="M778">
            <v>0</v>
          </cell>
          <cell r="N778">
            <v>0</v>
          </cell>
          <cell r="O778">
            <v>0</v>
          </cell>
          <cell r="S778">
            <v>0</v>
          </cell>
          <cell r="T778">
            <v>0</v>
          </cell>
        </row>
        <row r="779">
          <cell r="A779">
            <v>0</v>
          </cell>
          <cell r="B779">
            <v>1775</v>
          </cell>
          <cell r="D779">
            <v>0</v>
          </cell>
          <cell r="F779">
            <v>0</v>
          </cell>
          <cell r="J779">
            <v>0</v>
          </cell>
          <cell r="L779">
            <v>0</v>
          </cell>
          <cell r="M779">
            <v>0</v>
          </cell>
          <cell r="N779">
            <v>0</v>
          </cell>
          <cell r="O779">
            <v>0</v>
          </cell>
          <cell r="S779">
            <v>0</v>
          </cell>
          <cell r="T779">
            <v>0</v>
          </cell>
        </row>
        <row r="780">
          <cell r="A780">
            <v>0</v>
          </cell>
          <cell r="B780">
            <v>1776</v>
          </cell>
          <cell r="D780">
            <v>0</v>
          </cell>
          <cell r="F780">
            <v>0</v>
          </cell>
          <cell r="J780">
            <v>0</v>
          </cell>
          <cell r="L780">
            <v>0</v>
          </cell>
          <cell r="M780">
            <v>0</v>
          </cell>
          <cell r="N780">
            <v>0</v>
          </cell>
          <cell r="O780">
            <v>0</v>
          </cell>
          <cell r="S780">
            <v>0</v>
          </cell>
          <cell r="T780">
            <v>0</v>
          </cell>
        </row>
        <row r="781">
          <cell r="A781">
            <v>0</v>
          </cell>
          <cell r="B781">
            <v>1777</v>
          </cell>
          <cell r="D781">
            <v>0</v>
          </cell>
          <cell r="F781">
            <v>0</v>
          </cell>
          <cell r="J781">
            <v>0</v>
          </cell>
          <cell r="L781">
            <v>0</v>
          </cell>
          <cell r="M781">
            <v>0</v>
          </cell>
          <cell r="N781">
            <v>0</v>
          </cell>
          <cell r="O781">
            <v>0</v>
          </cell>
          <cell r="S781">
            <v>0</v>
          </cell>
          <cell r="T781">
            <v>0</v>
          </cell>
        </row>
        <row r="782">
          <cell r="A782">
            <v>0</v>
          </cell>
          <cell r="B782">
            <v>1778</v>
          </cell>
          <cell r="D782">
            <v>0</v>
          </cell>
          <cell r="F782">
            <v>0</v>
          </cell>
          <cell r="J782">
            <v>0</v>
          </cell>
          <cell r="L782">
            <v>0</v>
          </cell>
          <cell r="M782">
            <v>0</v>
          </cell>
          <cell r="N782">
            <v>0</v>
          </cell>
          <cell r="O782">
            <v>0</v>
          </cell>
          <cell r="S782">
            <v>0</v>
          </cell>
          <cell r="T782">
            <v>0</v>
          </cell>
        </row>
        <row r="783">
          <cell r="A783">
            <v>0</v>
          </cell>
          <cell r="B783">
            <v>1779</v>
          </cell>
          <cell r="D783">
            <v>0</v>
          </cell>
          <cell r="F783">
            <v>0</v>
          </cell>
          <cell r="J783">
            <v>0</v>
          </cell>
          <cell r="L783">
            <v>0</v>
          </cell>
          <cell r="M783">
            <v>0</v>
          </cell>
          <cell r="N783">
            <v>0</v>
          </cell>
          <cell r="O783">
            <v>0</v>
          </cell>
          <cell r="S783">
            <v>0</v>
          </cell>
          <cell r="T783">
            <v>0</v>
          </cell>
        </row>
        <row r="784">
          <cell r="A784">
            <v>0</v>
          </cell>
          <cell r="B784">
            <v>1780</v>
          </cell>
          <cell r="D784">
            <v>0</v>
          </cell>
          <cell r="F784">
            <v>0</v>
          </cell>
          <cell r="J784">
            <v>0</v>
          </cell>
          <cell r="L784">
            <v>0</v>
          </cell>
          <cell r="M784">
            <v>0</v>
          </cell>
          <cell r="N784">
            <v>0</v>
          </cell>
          <cell r="O784">
            <v>0</v>
          </cell>
          <cell r="S784">
            <v>0</v>
          </cell>
          <cell r="T784">
            <v>0</v>
          </cell>
        </row>
        <row r="785">
          <cell r="A785">
            <v>0</v>
          </cell>
          <cell r="B785">
            <v>1781</v>
          </cell>
          <cell r="D785">
            <v>0</v>
          </cell>
          <cell r="F785">
            <v>0</v>
          </cell>
          <cell r="J785">
            <v>0</v>
          </cell>
          <cell r="L785">
            <v>0</v>
          </cell>
          <cell r="M785">
            <v>0</v>
          </cell>
          <cell r="N785">
            <v>0</v>
          </cell>
          <cell r="O785">
            <v>0</v>
          </cell>
          <cell r="S785">
            <v>0</v>
          </cell>
          <cell r="T785">
            <v>0</v>
          </cell>
        </row>
        <row r="786">
          <cell r="A786">
            <v>0</v>
          </cell>
          <cell r="B786">
            <v>1782</v>
          </cell>
          <cell r="D786">
            <v>0</v>
          </cell>
          <cell r="F786">
            <v>0</v>
          </cell>
          <cell r="J786">
            <v>0</v>
          </cell>
          <cell r="L786">
            <v>0</v>
          </cell>
          <cell r="M786">
            <v>0</v>
          </cell>
          <cell r="N786">
            <v>0</v>
          </cell>
          <cell r="O786">
            <v>0</v>
          </cell>
          <cell r="S786">
            <v>0</v>
          </cell>
          <cell r="T786">
            <v>0</v>
          </cell>
        </row>
        <row r="787">
          <cell r="A787">
            <v>0</v>
          </cell>
          <cell r="B787">
            <v>1783</v>
          </cell>
          <cell r="D787">
            <v>0</v>
          </cell>
          <cell r="F787">
            <v>0</v>
          </cell>
          <cell r="J787">
            <v>0</v>
          </cell>
          <cell r="L787">
            <v>0</v>
          </cell>
          <cell r="M787">
            <v>0</v>
          </cell>
          <cell r="N787">
            <v>0</v>
          </cell>
          <cell r="O787">
            <v>0</v>
          </cell>
          <cell r="S787">
            <v>0</v>
          </cell>
          <cell r="T787">
            <v>0</v>
          </cell>
        </row>
        <row r="788">
          <cell r="A788">
            <v>0</v>
          </cell>
          <cell r="B788">
            <v>1784</v>
          </cell>
          <cell r="D788">
            <v>0</v>
          </cell>
          <cell r="F788">
            <v>0</v>
          </cell>
          <cell r="J788">
            <v>0</v>
          </cell>
          <cell r="L788">
            <v>0</v>
          </cell>
          <cell r="M788">
            <v>0</v>
          </cell>
          <cell r="N788">
            <v>0</v>
          </cell>
          <cell r="O788">
            <v>0</v>
          </cell>
          <cell r="S788">
            <v>0</v>
          </cell>
          <cell r="T788">
            <v>0</v>
          </cell>
        </row>
        <row r="789">
          <cell r="A789">
            <v>0</v>
          </cell>
          <cell r="B789">
            <v>1785</v>
          </cell>
          <cell r="D789">
            <v>0</v>
          </cell>
          <cell r="F789">
            <v>0</v>
          </cell>
          <cell r="J789">
            <v>0</v>
          </cell>
          <cell r="L789">
            <v>0</v>
          </cell>
          <cell r="M789">
            <v>0</v>
          </cell>
          <cell r="N789">
            <v>0</v>
          </cell>
          <cell r="O789">
            <v>0</v>
          </cell>
          <cell r="S789">
            <v>0</v>
          </cell>
          <cell r="T789">
            <v>0</v>
          </cell>
        </row>
        <row r="790">
          <cell r="A790">
            <v>0</v>
          </cell>
          <cell r="B790">
            <v>1786</v>
          </cell>
          <cell r="D790">
            <v>0</v>
          </cell>
          <cell r="F790">
            <v>0</v>
          </cell>
          <cell r="J790">
            <v>0</v>
          </cell>
          <cell r="L790">
            <v>0</v>
          </cell>
          <cell r="M790">
            <v>0</v>
          </cell>
          <cell r="N790">
            <v>0</v>
          </cell>
          <cell r="O790">
            <v>0</v>
          </cell>
          <cell r="S790">
            <v>0</v>
          </cell>
          <cell r="T790">
            <v>0</v>
          </cell>
        </row>
        <row r="791">
          <cell r="A791">
            <v>0</v>
          </cell>
          <cell r="B791">
            <v>1787</v>
          </cell>
          <cell r="D791">
            <v>0</v>
          </cell>
          <cell r="F791">
            <v>0</v>
          </cell>
          <cell r="J791">
            <v>0</v>
          </cell>
          <cell r="L791">
            <v>0</v>
          </cell>
          <cell r="M791">
            <v>0</v>
          </cell>
          <cell r="N791">
            <v>0</v>
          </cell>
          <cell r="O791">
            <v>0</v>
          </cell>
          <cell r="S791">
            <v>0</v>
          </cell>
          <cell r="T791">
            <v>0</v>
          </cell>
        </row>
        <row r="792">
          <cell r="A792">
            <v>0</v>
          </cell>
          <cell r="B792">
            <v>1788</v>
          </cell>
          <cell r="D792">
            <v>0</v>
          </cell>
          <cell r="F792">
            <v>0</v>
          </cell>
          <cell r="J792">
            <v>0</v>
          </cell>
          <cell r="L792">
            <v>0</v>
          </cell>
          <cell r="M792">
            <v>0</v>
          </cell>
          <cell r="N792">
            <v>0</v>
          </cell>
          <cell r="O792">
            <v>0</v>
          </cell>
          <cell r="S792">
            <v>0</v>
          </cell>
          <cell r="T792">
            <v>0</v>
          </cell>
        </row>
        <row r="793">
          <cell r="A793">
            <v>0</v>
          </cell>
          <cell r="B793">
            <v>1789</v>
          </cell>
          <cell r="D793">
            <v>0</v>
          </cell>
          <cell r="F793">
            <v>0</v>
          </cell>
          <cell r="J793">
            <v>0</v>
          </cell>
          <cell r="L793">
            <v>0</v>
          </cell>
          <cell r="M793">
            <v>0</v>
          </cell>
          <cell r="N793">
            <v>0</v>
          </cell>
          <cell r="O793">
            <v>0</v>
          </cell>
          <cell r="S793">
            <v>0</v>
          </cell>
          <cell r="T793">
            <v>0</v>
          </cell>
        </row>
        <row r="794">
          <cell r="A794">
            <v>0</v>
          </cell>
          <cell r="B794">
            <v>1790</v>
          </cell>
          <cell r="D794">
            <v>0</v>
          </cell>
          <cell r="F794">
            <v>0</v>
          </cell>
          <cell r="J794">
            <v>0</v>
          </cell>
          <cell r="L794">
            <v>0</v>
          </cell>
          <cell r="M794">
            <v>0</v>
          </cell>
          <cell r="N794">
            <v>0</v>
          </cell>
          <cell r="O794">
            <v>0</v>
          </cell>
          <cell r="S794">
            <v>0</v>
          </cell>
          <cell r="T794">
            <v>0</v>
          </cell>
        </row>
        <row r="795">
          <cell r="A795">
            <v>0</v>
          </cell>
          <cell r="B795">
            <v>1791</v>
          </cell>
          <cell r="D795">
            <v>0</v>
          </cell>
          <cell r="F795">
            <v>0</v>
          </cell>
          <cell r="J795">
            <v>0</v>
          </cell>
          <cell r="L795">
            <v>0</v>
          </cell>
          <cell r="M795">
            <v>0</v>
          </cell>
          <cell r="N795">
            <v>0</v>
          </cell>
          <cell r="O795">
            <v>0</v>
          </cell>
          <cell r="S795">
            <v>0</v>
          </cell>
          <cell r="T795">
            <v>0</v>
          </cell>
        </row>
        <row r="796">
          <cell r="A796">
            <v>0</v>
          </cell>
          <cell r="B796">
            <v>1792</v>
          </cell>
          <cell r="D796">
            <v>0</v>
          </cell>
          <cell r="F796">
            <v>0</v>
          </cell>
          <cell r="J796">
            <v>0</v>
          </cell>
          <cell r="L796">
            <v>0</v>
          </cell>
          <cell r="M796">
            <v>0</v>
          </cell>
          <cell r="N796">
            <v>0</v>
          </cell>
          <cell r="O796">
            <v>0</v>
          </cell>
          <cell r="S796">
            <v>0</v>
          </cell>
          <cell r="T796">
            <v>0</v>
          </cell>
        </row>
        <row r="797">
          <cell r="A797">
            <v>0</v>
          </cell>
          <cell r="B797">
            <v>1793</v>
          </cell>
          <cell r="D797">
            <v>0</v>
          </cell>
          <cell r="F797">
            <v>0</v>
          </cell>
          <cell r="J797">
            <v>0</v>
          </cell>
          <cell r="L797">
            <v>0</v>
          </cell>
          <cell r="M797">
            <v>0</v>
          </cell>
          <cell r="N797">
            <v>0</v>
          </cell>
          <cell r="O797">
            <v>0</v>
          </cell>
          <cell r="S797">
            <v>0</v>
          </cell>
          <cell r="T797">
            <v>0</v>
          </cell>
        </row>
        <row r="798">
          <cell r="A798">
            <v>0</v>
          </cell>
          <cell r="B798">
            <v>1794</v>
          </cell>
          <cell r="D798">
            <v>0</v>
          </cell>
          <cell r="F798">
            <v>0</v>
          </cell>
          <cell r="J798">
            <v>0</v>
          </cell>
          <cell r="L798">
            <v>0</v>
          </cell>
          <cell r="M798">
            <v>0</v>
          </cell>
          <cell r="N798">
            <v>0</v>
          </cell>
          <cell r="O798">
            <v>0</v>
          </cell>
          <cell r="S798">
            <v>0</v>
          </cell>
          <cell r="T798">
            <v>0</v>
          </cell>
        </row>
        <row r="799">
          <cell r="A799">
            <v>0</v>
          </cell>
          <cell r="B799">
            <v>1795</v>
          </cell>
          <cell r="D799">
            <v>0</v>
          </cell>
          <cell r="F799">
            <v>0</v>
          </cell>
          <cell r="J799">
            <v>0</v>
          </cell>
          <cell r="L799">
            <v>0</v>
          </cell>
          <cell r="M799">
            <v>0</v>
          </cell>
          <cell r="N799">
            <v>0</v>
          </cell>
          <cell r="O799">
            <v>0</v>
          </cell>
          <cell r="S799">
            <v>0</v>
          </cell>
          <cell r="T799">
            <v>0</v>
          </cell>
        </row>
        <row r="800">
          <cell r="A800">
            <v>0</v>
          </cell>
          <cell r="B800">
            <v>1796</v>
          </cell>
          <cell r="D800">
            <v>0</v>
          </cell>
          <cell r="F800">
            <v>0</v>
          </cell>
          <cell r="J800">
            <v>0</v>
          </cell>
          <cell r="L800">
            <v>0</v>
          </cell>
          <cell r="M800">
            <v>0</v>
          </cell>
          <cell r="N800">
            <v>0</v>
          </cell>
          <cell r="O800">
            <v>0</v>
          </cell>
          <cell r="S800">
            <v>0</v>
          </cell>
          <cell r="T800">
            <v>0</v>
          </cell>
        </row>
        <row r="801">
          <cell r="A801">
            <v>0</v>
          </cell>
          <cell r="B801">
            <v>1797</v>
          </cell>
          <cell r="D801">
            <v>0</v>
          </cell>
          <cell r="F801">
            <v>0</v>
          </cell>
          <cell r="J801">
            <v>0</v>
          </cell>
          <cell r="L801">
            <v>0</v>
          </cell>
          <cell r="M801">
            <v>0</v>
          </cell>
          <cell r="N801">
            <v>0</v>
          </cell>
          <cell r="O801">
            <v>0</v>
          </cell>
          <cell r="S801">
            <v>0</v>
          </cell>
          <cell r="T801">
            <v>0</v>
          </cell>
        </row>
        <row r="802">
          <cell r="A802">
            <v>0</v>
          </cell>
          <cell r="B802">
            <v>1798</v>
          </cell>
          <cell r="D802">
            <v>0</v>
          </cell>
          <cell r="F802">
            <v>0</v>
          </cell>
          <cell r="J802">
            <v>0</v>
          </cell>
          <cell r="L802">
            <v>0</v>
          </cell>
          <cell r="M802">
            <v>0</v>
          </cell>
          <cell r="N802">
            <v>0</v>
          </cell>
          <cell r="O802">
            <v>0</v>
          </cell>
          <cell r="S802">
            <v>0</v>
          </cell>
          <cell r="T802">
            <v>0</v>
          </cell>
        </row>
        <row r="803">
          <cell r="A803">
            <v>0</v>
          </cell>
          <cell r="B803">
            <v>1799</v>
          </cell>
          <cell r="D803">
            <v>0</v>
          </cell>
          <cell r="F803">
            <v>0</v>
          </cell>
          <cell r="J803">
            <v>0</v>
          </cell>
          <cell r="L803">
            <v>0</v>
          </cell>
          <cell r="M803">
            <v>0</v>
          </cell>
          <cell r="N803">
            <v>0</v>
          </cell>
          <cell r="O803">
            <v>0</v>
          </cell>
          <cell r="S803">
            <v>0</v>
          </cell>
          <cell r="T803">
            <v>0</v>
          </cell>
        </row>
        <row r="804">
          <cell r="A804">
            <v>0</v>
          </cell>
          <cell r="B804">
            <v>1800</v>
          </cell>
          <cell r="D804">
            <v>0</v>
          </cell>
          <cell r="F804">
            <v>0</v>
          </cell>
          <cell r="J804">
            <v>0</v>
          </cell>
          <cell r="L804">
            <v>0</v>
          </cell>
          <cell r="M804">
            <v>0</v>
          </cell>
          <cell r="N804">
            <v>0</v>
          </cell>
          <cell r="O804">
            <v>0</v>
          </cell>
          <cell r="S804">
            <v>0</v>
          </cell>
          <cell r="T804">
            <v>0</v>
          </cell>
        </row>
        <row r="805">
          <cell r="A805">
            <v>0</v>
          </cell>
          <cell r="B805">
            <v>1801</v>
          </cell>
          <cell r="D805">
            <v>0</v>
          </cell>
          <cell r="F805">
            <v>0</v>
          </cell>
          <cell r="J805">
            <v>0</v>
          </cell>
          <cell r="L805">
            <v>0</v>
          </cell>
          <cell r="M805">
            <v>0</v>
          </cell>
          <cell r="N805">
            <v>0</v>
          </cell>
          <cell r="O805">
            <v>0</v>
          </cell>
          <cell r="S805">
            <v>0</v>
          </cell>
          <cell r="T805">
            <v>0</v>
          </cell>
        </row>
        <row r="806">
          <cell r="A806">
            <v>0</v>
          </cell>
          <cell r="B806">
            <v>1802</v>
          </cell>
          <cell r="D806">
            <v>0</v>
          </cell>
          <cell r="F806">
            <v>0</v>
          </cell>
          <cell r="J806">
            <v>0</v>
          </cell>
          <cell r="L806">
            <v>0</v>
          </cell>
          <cell r="M806">
            <v>0</v>
          </cell>
          <cell r="N806">
            <v>0</v>
          </cell>
          <cell r="O806">
            <v>0</v>
          </cell>
          <cell r="S806">
            <v>0</v>
          </cell>
          <cell r="T806">
            <v>0</v>
          </cell>
        </row>
        <row r="807">
          <cell r="A807">
            <v>0</v>
          </cell>
          <cell r="B807">
            <v>1803</v>
          </cell>
          <cell r="D807">
            <v>0</v>
          </cell>
          <cell r="F807">
            <v>0</v>
          </cell>
          <cell r="J807">
            <v>0</v>
          </cell>
          <cell r="L807">
            <v>0</v>
          </cell>
          <cell r="M807">
            <v>0</v>
          </cell>
          <cell r="N807">
            <v>0</v>
          </cell>
          <cell r="O807">
            <v>0</v>
          </cell>
          <cell r="S807">
            <v>0</v>
          </cell>
          <cell r="T807">
            <v>0</v>
          </cell>
        </row>
        <row r="808">
          <cell r="A808">
            <v>0</v>
          </cell>
          <cell r="B808">
            <v>1804</v>
          </cell>
          <cell r="D808">
            <v>0</v>
          </cell>
          <cell r="F808">
            <v>0</v>
          </cell>
          <cell r="J808">
            <v>0</v>
          </cell>
          <cell r="L808">
            <v>0</v>
          </cell>
          <cell r="M808">
            <v>0</v>
          </cell>
          <cell r="N808">
            <v>0</v>
          </cell>
          <cell r="O808">
            <v>0</v>
          </cell>
          <cell r="S808">
            <v>0</v>
          </cell>
          <cell r="T808">
            <v>0</v>
          </cell>
        </row>
        <row r="809">
          <cell r="A809">
            <v>0</v>
          </cell>
          <cell r="B809">
            <v>1805</v>
          </cell>
          <cell r="D809">
            <v>0</v>
          </cell>
          <cell r="F809">
            <v>0</v>
          </cell>
          <cell r="J809">
            <v>0</v>
          </cell>
          <cell r="L809">
            <v>0</v>
          </cell>
          <cell r="M809">
            <v>0</v>
          </cell>
          <cell r="N809">
            <v>0</v>
          </cell>
          <cell r="O809">
            <v>0</v>
          </cell>
          <cell r="S809">
            <v>0</v>
          </cell>
          <cell r="T809">
            <v>0</v>
          </cell>
        </row>
        <row r="810">
          <cell r="A810">
            <v>0</v>
          </cell>
          <cell r="B810">
            <v>1806</v>
          </cell>
          <cell r="D810">
            <v>0</v>
          </cell>
          <cell r="F810">
            <v>0</v>
          </cell>
          <cell r="J810">
            <v>0</v>
          </cell>
          <cell r="L810">
            <v>0</v>
          </cell>
          <cell r="M810">
            <v>0</v>
          </cell>
          <cell r="N810">
            <v>0</v>
          </cell>
          <cell r="O810">
            <v>0</v>
          </cell>
          <cell r="S810">
            <v>0</v>
          </cell>
          <cell r="T810">
            <v>0</v>
          </cell>
        </row>
        <row r="811">
          <cell r="A811">
            <v>0</v>
          </cell>
          <cell r="B811">
            <v>1807</v>
          </cell>
          <cell r="D811">
            <v>0</v>
          </cell>
          <cell r="F811">
            <v>0</v>
          </cell>
          <cell r="J811">
            <v>0</v>
          </cell>
          <cell r="L811">
            <v>0</v>
          </cell>
          <cell r="M811">
            <v>0</v>
          </cell>
          <cell r="N811">
            <v>0</v>
          </cell>
          <cell r="O811">
            <v>0</v>
          </cell>
          <cell r="S811">
            <v>0</v>
          </cell>
          <cell r="T811">
            <v>0</v>
          </cell>
        </row>
        <row r="812">
          <cell r="A812">
            <v>0</v>
          </cell>
          <cell r="B812">
            <v>1808</v>
          </cell>
          <cell r="D812">
            <v>0</v>
          </cell>
          <cell r="F812">
            <v>0</v>
          </cell>
          <cell r="J812">
            <v>0</v>
          </cell>
          <cell r="L812">
            <v>0</v>
          </cell>
          <cell r="M812">
            <v>0</v>
          </cell>
          <cell r="N812">
            <v>0</v>
          </cell>
          <cell r="O812">
            <v>0</v>
          </cell>
          <cell r="S812">
            <v>0</v>
          </cell>
          <cell r="T812">
            <v>0</v>
          </cell>
        </row>
        <row r="813">
          <cell r="A813">
            <v>0</v>
          </cell>
          <cell r="B813">
            <v>1809</v>
          </cell>
          <cell r="D813">
            <v>0</v>
          </cell>
          <cell r="F813">
            <v>0</v>
          </cell>
          <cell r="J813">
            <v>0</v>
          </cell>
          <cell r="L813">
            <v>0</v>
          </cell>
          <cell r="M813">
            <v>0</v>
          </cell>
          <cell r="N813">
            <v>0</v>
          </cell>
          <cell r="O813">
            <v>0</v>
          </cell>
          <cell r="S813">
            <v>0</v>
          </cell>
          <cell r="T813">
            <v>0</v>
          </cell>
        </row>
        <row r="814">
          <cell r="A814">
            <v>0</v>
          </cell>
          <cell r="B814">
            <v>1810</v>
          </cell>
          <cell r="D814">
            <v>0</v>
          </cell>
          <cell r="F814">
            <v>0</v>
          </cell>
          <cell r="J814">
            <v>0</v>
          </cell>
          <cell r="L814">
            <v>0</v>
          </cell>
          <cell r="M814">
            <v>0</v>
          </cell>
          <cell r="N814">
            <v>0</v>
          </cell>
          <cell r="O814">
            <v>0</v>
          </cell>
          <cell r="S814">
            <v>0</v>
          </cell>
          <cell r="T814">
            <v>0</v>
          </cell>
        </row>
        <row r="815">
          <cell r="A815">
            <v>0</v>
          </cell>
          <cell r="B815">
            <v>1811</v>
          </cell>
          <cell r="D815">
            <v>0</v>
          </cell>
          <cell r="F815">
            <v>0</v>
          </cell>
          <cell r="J815">
            <v>0</v>
          </cell>
          <cell r="L815">
            <v>0</v>
          </cell>
          <cell r="M815">
            <v>0</v>
          </cell>
          <cell r="N815">
            <v>0</v>
          </cell>
          <cell r="O815">
            <v>0</v>
          </cell>
          <cell r="S815">
            <v>0</v>
          </cell>
          <cell r="T815">
            <v>0</v>
          </cell>
        </row>
        <row r="816">
          <cell r="A816">
            <v>0</v>
          </cell>
          <cell r="B816">
            <v>1812</v>
          </cell>
          <cell r="D816">
            <v>0</v>
          </cell>
          <cell r="F816">
            <v>0</v>
          </cell>
          <cell r="J816">
            <v>0</v>
          </cell>
          <cell r="L816">
            <v>0</v>
          </cell>
          <cell r="M816">
            <v>0</v>
          </cell>
          <cell r="N816">
            <v>0</v>
          </cell>
          <cell r="O816">
            <v>0</v>
          </cell>
          <cell r="S816">
            <v>0</v>
          </cell>
          <cell r="T816">
            <v>0</v>
          </cell>
        </row>
        <row r="817">
          <cell r="A817">
            <v>0</v>
          </cell>
          <cell r="B817">
            <v>1813</v>
          </cell>
          <cell r="D817">
            <v>0</v>
          </cell>
          <cell r="F817">
            <v>0</v>
          </cell>
          <cell r="J817">
            <v>0</v>
          </cell>
          <cell r="L817">
            <v>0</v>
          </cell>
          <cell r="M817">
            <v>0</v>
          </cell>
          <cell r="N817">
            <v>0</v>
          </cell>
          <cell r="O817">
            <v>0</v>
          </cell>
          <cell r="S817">
            <v>0</v>
          </cell>
          <cell r="T817">
            <v>0</v>
          </cell>
        </row>
        <row r="818">
          <cell r="A818">
            <v>0</v>
          </cell>
          <cell r="B818">
            <v>1814</v>
          </cell>
          <cell r="D818">
            <v>0</v>
          </cell>
          <cell r="F818">
            <v>0</v>
          </cell>
          <cell r="J818">
            <v>0</v>
          </cell>
          <cell r="L818">
            <v>0</v>
          </cell>
          <cell r="M818">
            <v>0</v>
          </cell>
          <cell r="N818">
            <v>0</v>
          </cell>
          <cell r="O818">
            <v>0</v>
          </cell>
          <cell r="S818">
            <v>0</v>
          </cell>
          <cell r="T818">
            <v>0</v>
          </cell>
        </row>
        <row r="819">
          <cell r="A819">
            <v>0</v>
          </cell>
          <cell r="B819">
            <v>1815</v>
          </cell>
          <cell r="D819">
            <v>0</v>
          </cell>
          <cell r="F819">
            <v>0</v>
          </cell>
          <cell r="J819">
            <v>0</v>
          </cell>
          <cell r="L819">
            <v>0</v>
          </cell>
          <cell r="M819">
            <v>0</v>
          </cell>
          <cell r="N819">
            <v>0</v>
          </cell>
          <cell r="O819">
            <v>0</v>
          </cell>
          <cell r="S819">
            <v>0</v>
          </cell>
          <cell r="T819">
            <v>0</v>
          </cell>
        </row>
        <row r="820">
          <cell r="A820">
            <v>0</v>
          </cell>
          <cell r="B820">
            <v>1816</v>
          </cell>
          <cell r="D820">
            <v>0</v>
          </cell>
          <cell r="F820">
            <v>0</v>
          </cell>
          <cell r="J820">
            <v>0</v>
          </cell>
          <cell r="L820">
            <v>0</v>
          </cell>
          <cell r="M820">
            <v>0</v>
          </cell>
          <cell r="N820">
            <v>0</v>
          </cell>
          <cell r="O820">
            <v>0</v>
          </cell>
          <cell r="S820">
            <v>0</v>
          </cell>
          <cell r="T820">
            <v>0</v>
          </cell>
        </row>
        <row r="821">
          <cell r="A821">
            <v>0</v>
          </cell>
          <cell r="B821">
            <v>1817</v>
          </cell>
          <cell r="D821">
            <v>0</v>
          </cell>
          <cell r="F821">
            <v>0</v>
          </cell>
          <cell r="J821">
            <v>0</v>
          </cell>
          <cell r="L821">
            <v>0</v>
          </cell>
          <cell r="M821">
            <v>0</v>
          </cell>
          <cell r="N821">
            <v>0</v>
          </cell>
          <cell r="O821">
            <v>0</v>
          </cell>
          <cell r="S821">
            <v>0</v>
          </cell>
          <cell r="T821">
            <v>0</v>
          </cell>
        </row>
        <row r="822">
          <cell r="A822">
            <v>0</v>
          </cell>
          <cell r="B822">
            <v>1818</v>
          </cell>
          <cell r="D822">
            <v>0</v>
          </cell>
          <cell r="F822">
            <v>0</v>
          </cell>
          <cell r="J822">
            <v>0</v>
          </cell>
          <cell r="L822">
            <v>0</v>
          </cell>
          <cell r="M822">
            <v>0</v>
          </cell>
          <cell r="N822">
            <v>0</v>
          </cell>
          <cell r="O822">
            <v>0</v>
          </cell>
          <cell r="S822">
            <v>0</v>
          </cell>
          <cell r="T822">
            <v>0</v>
          </cell>
        </row>
        <row r="823">
          <cell r="A823">
            <v>0</v>
          </cell>
          <cell r="B823">
            <v>1819</v>
          </cell>
          <cell r="D823">
            <v>0</v>
          </cell>
          <cell r="F823">
            <v>0</v>
          </cell>
          <cell r="J823">
            <v>0</v>
          </cell>
          <cell r="L823">
            <v>0</v>
          </cell>
          <cell r="M823">
            <v>0</v>
          </cell>
          <cell r="N823">
            <v>0</v>
          </cell>
          <cell r="O823">
            <v>0</v>
          </cell>
          <cell r="S823">
            <v>0</v>
          </cell>
          <cell r="T823">
            <v>0</v>
          </cell>
        </row>
        <row r="824">
          <cell r="A824">
            <v>0</v>
          </cell>
          <cell r="B824">
            <v>1820</v>
          </cell>
          <cell r="D824">
            <v>0</v>
          </cell>
          <cell r="F824">
            <v>0</v>
          </cell>
          <cell r="J824">
            <v>0</v>
          </cell>
          <cell r="L824">
            <v>0</v>
          </cell>
          <cell r="M824">
            <v>0</v>
          </cell>
          <cell r="N824">
            <v>0</v>
          </cell>
          <cell r="O824">
            <v>0</v>
          </cell>
          <cell r="S824">
            <v>0</v>
          </cell>
          <cell r="T824">
            <v>0</v>
          </cell>
        </row>
        <row r="825">
          <cell r="A825">
            <v>0</v>
          </cell>
          <cell r="B825">
            <v>1821</v>
          </cell>
          <cell r="D825">
            <v>0</v>
          </cell>
          <cell r="F825">
            <v>0</v>
          </cell>
          <cell r="J825">
            <v>0</v>
          </cell>
          <cell r="L825">
            <v>0</v>
          </cell>
          <cell r="M825">
            <v>0</v>
          </cell>
          <cell r="N825">
            <v>0</v>
          </cell>
          <cell r="O825">
            <v>0</v>
          </cell>
          <cell r="S825">
            <v>0</v>
          </cell>
          <cell r="T825">
            <v>0</v>
          </cell>
        </row>
        <row r="826">
          <cell r="A826">
            <v>0</v>
          </cell>
          <cell r="B826">
            <v>1822</v>
          </cell>
          <cell r="D826">
            <v>0</v>
          </cell>
          <cell r="F826">
            <v>0</v>
          </cell>
          <cell r="J826">
            <v>0</v>
          </cell>
          <cell r="L826">
            <v>0</v>
          </cell>
          <cell r="M826">
            <v>0</v>
          </cell>
          <cell r="N826">
            <v>0</v>
          </cell>
          <cell r="O826">
            <v>0</v>
          </cell>
          <cell r="S826">
            <v>0</v>
          </cell>
          <cell r="T826">
            <v>0</v>
          </cell>
        </row>
        <row r="827">
          <cell r="A827">
            <v>0</v>
          </cell>
          <cell r="B827">
            <v>1823</v>
          </cell>
          <cell r="D827">
            <v>0</v>
          </cell>
          <cell r="F827">
            <v>0</v>
          </cell>
          <cell r="J827">
            <v>0</v>
          </cell>
          <cell r="L827">
            <v>0</v>
          </cell>
          <cell r="M827">
            <v>0</v>
          </cell>
          <cell r="N827">
            <v>0</v>
          </cell>
          <cell r="O827">
            <v>0</v>
          </cell>
          <cell r="S827">
            <v>0</v>
          </cell>
          <cell r="T827">
            <v>0</v>
          </cell>
        </row>
        <row r="828">
          <cell r="A828">
            <v>0</v>
          </cell>
          <cell r="B828">
            <v>1824</v>
          </cell>
          <cell r="D828">
            <v>0</v>
          </cell>
          <cell r="F828">
            <v>0</v>
          </cell>
          <cell r="J828">
            <v>0</v>
          </cell>
          <cell r="L828">
            <v>0</v>
          </cell>
          <cell r="M828">
            <v>0</v>
          </cell>
          <cell r="N828">
            <v>0</v>
          </cell>
          <cell r="O828">
            <v>0</v>
          </cell>
          <cell r="S828">
            <v>0</v>
          </cell>
          <cell r="T828">
            <v>0</v>
          </cell>
        </row>
        <row r="829">
          <cell r="A829">
            <v>0</v>
          </cell>
          <cell r="B829">
            <v>1825</v>
          </cell>
          <cell r="D829">
            <v>0</v>
          </cell>
          <cell r="F829">
            <v>0</v>
          </cell>
          <cell r="J829">
            <v>0</v>
          </cell>
          <cell r="L829">
            <v>0</v>
          </cell>
          <cell r="M829">
            <v>0</v>
          </cell>
          <cell r="N829">
            <v>0</v>
          </cell>
          <cell r="O829">
            <v>0</v>
          </cell>
          <cell r="S829">
            <v>0</v>
          </cell>
          <cell r="T829">
            <v>0</v>
          </cell>
        </row>
        <row r="830">
          <cell r="A830">
            <v>0</v>
          </cell>
          <cell r="B830">
            <v>1826</v>
          </cell>
          <cell r="D830">
            <v>0</v>
          </cell>
          <cell r="F830">
            <v>0</v>
          </cell>
          <cell r="J830">
            <v>0</v>
          </cell>
          <cell r="L830">
            <v>0</v>
          </cell>
          <cell r="M830">
            <v>0</v>
          </cell>
          <cell r="N830">
            <v>0</v>
          </cell>
          <cell r="O830">
            <v>0</v>
          </cell>
          <cell r="S830">
            <v>0</v>
          </cell>
          <cell r="T830">
            <v>0</v>
          </cell>
        </row>
        <row r="831">
          <cell r="A831">
            <v>0</v>
          </cell>
          <cell r="B831">
            <v>1827</v>
          </cell>
          <cell r="D831">
            <v>0</v>
          </cell>
          <cell r="F831">
            <v>0</v>
          </cell>
          <cell r="J831">
            <v>0</v>
          </cell>
          <cell r="L831">
            <v>0</v>
          </cell>
          <cell r="M831">
            <v>0</v>
          </cell>
          <cell r="N831">
            <v>0</v>
          </cell>
          <cell r="O831">
            <v>0</v>
          </cell>
          <cell r="S831">
            <v>0</v>
          </cell>
          <cell r="T831">
            <v>0</v>
          </cell>
        </row>
        <row r="832">
          <cell r="A832">
            <v>0</v>
          </cell>
          <cell r="B832">
            <v>1828</v>
          </cell>
          <cell r="D832">
            <v>0</v>
          </cell>
          <cell r="F832">
            <v>0</v>
          </cell>
          <cell r="J832">
            <v>0</v>
          </cell>
          <cell r="L832">
            <v>0</v>
          </cell>
          <cell r="M832">
            <v>0</v>
          </cell>
          <cell r="N832">
            <v>0</v>
          </cell>
          <cell r="O832">
            <v>0</v>
          </cell>
          <cell r="S832">
            <v>0</v>
          </cell>
          <cell r="T832">
            <v>0</v>
          </cell>
        </row>
        <row r="833">
          <cell r="A833">
            <v>0</v>
          </cell>
          <cell r="B833">
            <v>1829</v>
          </cell>
          <cell r="D833">
            <v>0</v>
          </cell>
          <cell r="F833">
            <v>0</v>
          </cell>
          <cell r="J833">
            <v>0</v>
          </cell>
          <cell r="L833">
            <v>0</v>
          </cell>
          <cell r="M833">
            <v>0</v>
          </cell>
          <cell r="N833">
            <v>0</v>
          </cell>
          <cell r="O833">
            <v>0</v>
          </cell>
          <cell r="S833">
            <v>0</v>
          </cell>
          <cell r="T833">
            <v>0</v>
          </cell>
        </row>
        <row r="834">
          <cell r="A834">
            <v>0</v>
          </cell>
          <cell r="B834">
            <v>1830</v>
          </cell>
          <cell r="D834">
            <v>0</v>
          </cell>
          <cell r="F834">
            <v>0</v>
          </cell>
          <cell r="J834">
            <v>0</v>
          </cell>
          <cell r="L834">
            <v>0</v>
          </cell>
          <cell r="M834">
            <v>0</v>
          </cell>
          <cell r="N834">
            <v>0</v>
          </cell>
          <cell r="O834">
            <v>0</v>
          </cell>
          <cell r="S834">
            <v>0</v>
          </cell>
          <cell r="T834">
            <v>0</v>
          </cell>
        </row>
        <row r="835">
          <cell r="A835">
            <v>0</v>
          </cell>
          <cell r="B835">
            <v>1831</v>
          </cell>
          <cell r="D835">
            <v>0</v>
          </cell>
          <cell r="F835">
            <v>0</v>
          </cell>
          <cell r="J835">
            <v>0</v>
          </cell>
          <cell r="L835">
            <v>0</v>
          </cell>
          <cell r="M835">
            <v>0</v>
          </cell>
          <cell r="N835">
            <v>0</v>
          </cell>
          <cell r="O835">
            <v>0</v>
          </cell>
          <cell r="S835">
            <v>0</v>
          </cell>
          <cell r="T835">
            <v>0</v>
          </cell>
        </row>
        <row r="836">
          <cell r="A836">
            <v>0</v>
          </cell>
          <cell r="B836">
            <v>1832</v>
          </cell>
          <cell r="D836">
            <v>0</v>
          </cell>
          <cell r="F836">
            <v>0</v>
          </cell>
          <cell r="J836">
            <v>0</v>
          </cell>
          <cell r="L836">
            <v>0</v>
          </cell>
          <cell r="M836">
            <v>0</v>
          </cell>
          <cell r="N836">
            <v>0</v>
          </cell>
          <cell r="O836">
            <v>0</v>
          </cell>
          <cell r="S836">
            <v>0</v>
          </cell>
          <cell r="T836">
            <v>0</v>
          </cell>
        </row>
        <row r="837">
          <cell r="A837">
            <v>0</v>
          </cell>
          <cell r="B837">
            <v>1833</v>
          </cell>
          <cell r="D837">
            <v>0</v>
          </cell>
          <cell r="F837">
            <v>0</v>
          </cell>
          <cell r="J837">
            <v>0</v>
          </cell>
          <cell r="L837">
            <v>0</v>
          </cell>
          <cell r="M837">
            <v>0</v>
          </cell>
          <cell r="N837">
            <v>0</v>
          </cell>
          <cell r="O837">
            <v>0</v>
          </cell>
          <cell r="S837">
            <v>0</v>
          </cell>
          <cell r="T837">
            <v>0</v>
          </cell>
        </row>
        <row r="838">
          <cell r="A838">
            <v>0</v>
          </cell>
          <cell r="B838">
            <v>1834</v>
          </cell>
          <cell r="D838">
            <v>0</v>
          </cell>
          <cell r="F838">
            <v>0</v>
          </cell>
          <cell r="J838">
            <v>0</v>
          </cell>
          <cell r="L838">
            <v>0</v>
          </cell>
          <cell r="M838">
            <v>0</v>
          </cell>
          <cell r="N838">
            <v>0</v>
          </cell>
          <cell r="O838">
            <v>0</v>
          </cell>
          <cell r="S838">
            <v>0</v>
          </cell>
          <cell r="T838">
            <v>0</v>
          </cell>
        </row>
        <row r="839">
          <cell r="A839">
            <v>0</v>
          </cell>
          <cell r="B839">
            <v>1835</v>
          </cell>
          <cell r="D839">
            <v>0</v>
          </cell>
          <cell r="F839">
            <v>0</v>
          </cell>
          <cell r="J839">
            <v>0</v>
          </cell>
          <cell r="L839">
            <v>0</v>
          </cell>
          <cell r="M839">
            <v>0</v>
          </cell>
          <cell r="N839">
            <v>0</v>
          </cell>
          <cell r="O839">
            <v>0</v>
          </cell>
          <cell r="S839">
            <v>0</v>
          </cell>
          <cell r="T839">
            <v>0</v>
          </cell>
        </row>
        <row r="840">
          <cell r="A840">
            <v>0</v>
          </cell>
          <cell r="B840">
            <v>1836</v>
          </cell>
          <cell r="D840">
            <v>0</v>
          </cell>
          <cell r="F840">
            <v>0</v>
          </cell>
          <cell r="J840">
            <v>0</v>
          </cell>
          <cell r="L840">
            <v>0</v>
          </cell>
          <cell r="M840">
            <v>0</v>
          </cell>
          <cell r="N840">
            <v>0</v>
          </cell>
          <cell r="O840">
            <v>0</v>
          </cell>
          <cell r="S840">
            <v>0</v>
          </cell>
          <cell r="T840">
            <v>0</v>
          </cell>
        </row>
        <row r="841">
          <cell r="A841">
            <v>0</v>
          </cell>
          <cell r="B841">
            <v>1837</v>
          </cell>
          <cell r="D841">
            <v>0</v>
          </cell>
          <cell r="F841">
            <v>0</v>
          </cell>
          <cell r="J841">
            <v>0</v>
          </cell>
          <cell r="L841">
            <v>0</v>
          </cell>
          <cell r="M841">
            <v>0</v>
          </cell>
          <cell r="N841">
            <v>0</v>
          </cell>
          <cell r="O841">
            <v>0</v>
          </cell>
          <cell r="S841">
            <v>0</v>
          </cell>
          <cell r="T841">
            <v>0</v>
          </cell>
        </row>
        <row r="842">
          <cell r="A842">
            <v>0</v>
          </cell>
          <cell r="B842">
            <v>1838</v>
          </cell>
          <cell r="D842">
            <v>0</v>
          </cell>
          <cell r="F842">
            <v>0</v>
          </cell>
          <cell r="J842">
            <v>0</v>
          </cell>
          <cell r="L842">
            <v>0</v>
          </cell>
          <cell r="M842">
            <v>0</v>
          </cell>
          <cell r="N842">
            <v>0</v>
          </cell>
          <cell r="O842">
            <v>0</v>
          </cell>
          <cell r="S842">
            <v>0</v>
          </cell>
          <cell r="T842">
            <v>0</v>
          </cell>
        </row>
        <row r="843">
          <cell r="A843">
            <v>0</v>
          </cell>
          <cell r="B843">
            <v>1839</v>
          </cell>
          <cell r="D843">
            <v>0</v>
          </cell>
          <cell r="F843">
            <v>0</v>
          </cell>
          <cell r="J843">
            <v>0</v>
          </cell>
          <cell r="L843">
            <v>0</v>
          </cell>
          <cell r="M843">
            <v>0</v>
          </cell>
          <cell r="N843">
            <v>0</v>
          </cell>
          <cell r="O843">
            <v>0</v>
          </cell>
          <cell r="S843">
            <v>0</v>
          </cell>
          <cell r="T843">
            <v>0</v>
          </cell>
        </row>
        <row r="844">
          <cell r="A844">
            <v>0</v>
          </cell>
          <cell r="B844">
            <v>1840</v>
          </cell>
          <cell r="D844">
            <v>0</v>
          </cell>
          <cell r="F844">
            <v>0</v>
          </cell>
          <cell r="J844">
            <v>0</v>
          </cell>
          <cell r="L844">
            <v>0</v>
          </cell>
          <cell r="M844">
            <v>0</v>
          </cell>
          <cell r="N844">
            <v>0</v>
          </cell>
          <cell r="O844">
            <v>0</v>
          </cell>
          <cell r="S844">
            <v>0</v>
          </cell>
          <cell r="T844">
            <v>0</v>
          </cell>
        </row>
        <row r="845">
          <cell r="A845">
            <v>0</v>
          </cell>
          <cell r="B845">
            <v>1841</v>
          </cell>
          <cell r="D845">
            <v>0</v>
          </cell>
          <cell r="F845">
            <v>0</v>
          </cell>
          <cell r="J845">
            <v>0</v>
          </cell>
          <cell r="L845">
            <v>0</v>
          </cell>
          <cell r="M845">
            <v>0</v>
          </cell>
          <cell r="N845">
            <v>0</v>
          </cell>
          <cell r="O845">
            <v>0</v>
          </cell>
          <cell r="S845">
            <v>0</v>
          </cell>
          <cell r="T845">
            <v>0</v>
          </cell>
        </row>
        <row r="846">
          <cell r="A846">
            <v>0</v>
          </cell>
          <cell r="B846">
            <v>1842</v>
          </cell>
          <cell r="D846">
            <v>0</v>
          </cell>
          <cell r="F846">
            <v>0</v>
          </cell>
          <cell r="J846">
            <v>0</v>
          </cell>
          <cell r="L846">
            <v>0</v>
          </cell>
          <cell r="M846">
            <v>0</v>
          </cell>
          <cell r="N846">
            <v>0</v>
          </cell>
          <cell r="O846">
            <v>0</v>
          </cell>
          <cell r="S846">
            <v>0</v>
          </cell>
          <cell r="T846">
            <v>0</v>
          </cell>
        </row>
        <row r="847">
          <cell r="A847">
            <v>0</v>
          </cell>
          <cell r="B847">
            <v>1843</v>
          </cell>
          <cell r="D847">
            <v>0</v>
          </cell>
          <cell r="F847">
            <v>0</v>
          </cell>
          <cell r="J847">
            <v>0</v>
          </cell>
          <cell r="L847">
            <v>0</v>
          </cell>
          <cell r="M847">
            <v>0</v>
          </cell>
          <cell r="N847">
            <v>0</v>
          </cell>
          <cell r="O847">
            <v>0</v>
          </cell>
          <cell r="S847">
            <v>0</v>
          </cell>
          <cell r="T847">
            <v>0</v>
          </cell>
        </row>
        <row r="848">
          <cell r="A848">
            <v>0</v>
          </cell>
          <cell r="B848">
            <v>1844</v>
          </cell>
          <cell r="D848">
            <v>0</v>
          </cell>
          <cell r="F848">
            <v>0</v>
          </cell>
          <cell r="J848">
            <v>0</v>
          </cell>
          <cell r="L848">
            <v>0</v>
          </cell>
          <cell r="M848">
            <v>0</v>
          </cell>
          <cell r="N848">
            <v>0</v>
          </cell>
          <cell r="O848">
            <v>0</v>
          </cell>
          <cell r="S848">
            <v>0</v>
          </cell>
          <cell r="T848">
            <v>0</v>
          </cell>
        </row>
        <row r="849">
          <cell r="A849">
            <v>0</v>
          </cell>
          <cell r="B849">
            <v>1845</v>
          </cell>
          <cell r="D849">
            <v>0</v>
          </cell>
          <cell r="F849">
            <v>0</v>
          </cell>
          <cell r="J849">
            <v>0</v>
          </cell>
          <cell r="L849">
            <v>0</v>
          </cell>
          <cell r="M849">
            <v>0</v>
          </cell>
          <cell r="N849">
            <v>0</v>
          </cell>
          <cell r="O849">
            <v>0</v>
          </cell>
          <cell r="S849">
            <v>0</v>
          </cell>
          <cell r="T849">
            <v>0</v>
          </cell>
        </row>
        <row r="850">
          <cell r="A850">
            <v>0</v>
          </cell>
          <cell r="B850">
            <v>1846</v>
          </cell>
          <cell r="D850">
            <v>0</v>
          </cell>
          <cell r="F850">
            <v>0</v>
          </cell>
          <cell r="J850">
            <v>0</v>
          </cell>
          <cell r="L850">
            <v>0</v>
          </cell>
          <cell r="M850">
            <v>0</v>
          </cell>
          <cell r="N850">
            <v>0</v>
          </cell>
          <cell r="O850">
            <v>0</v>
          </cell>
          <cell r="S850">
            <v>0</v>
          </cell>
          <cell r="T850">
            <v>0</v>
          </cell>
        </row>
        <row r="851">
          <cell r="A851">
            <v>0</v>
          </cell>
          <cell r="B851">
            <v>1847</v>
          </cell>
          <cell r="D851">
            <v>0</v>
          </cell>
          <cell r="F851">
            <v>0</v>
          </cell>
          <cell r="J851">
            <v>0</v>
          </cell>
          <cell r="L851">
            <v>0</v>
          </cell>
          <cell r="M851">
            <v>0</v>
          </cell>
          <cell r="N851">
            <v>0</v>
          </cell>
          <cell r="O851">
            <v>0</v>
          </cell>
          <cell r="S851">
            <v>0</v>
          </cell>
          <cell r="T851">
            <v>0</v>
          </cell>
        </row>
        <row r="852">
          <cell r="A852">
            <v>0</v>
          </cell>
          <cell r="B852">
            <v>1848</v>
          </cell>
          <cell r="D852">
            <v>0</v>
          </cell>
          <cell r="F852">
            <v>0</v>
          </cell>
          <cell r="J852">
            <v>0</v>
          </cell>
          <cell r="L852">
            <v>0</v>
          </cell>
          <cell r="M852">
            <v>0</v>
          </cell>
          <cell r="N852">
            <v>0</v>
          </cell>
          <cell r="O852">
            <v>0</v>
          </cell>
          <cell r="S852">
            <v>0</v>
          </cell>
          <cell r="T852">
            <v>0</v>
          </cell>
        </row>
        <row r="853">
          <cell r="A853">
            <v>0</v>
          </cell>
          <cell r="B853">
            <v>1849</v>
          </cell>
          <cell r="D853">
            <v>0</v>
          </cell>
          <cell r="F853">
            <v>0</v>
          </cell>
          <cell r="J853">
            <v>0</v>
          </cell>
          <cell r="L853">
            <v>0</v>
          </cell>
          <cell r="M853">
            <v>0</v>
          </cell>
          <cell r="N853">
            <v>0</v>
          </cell>
          <cell r="O853">
            <v>0</v>
          </cell>
          <cell r="S853">
            <v>0</v>
          </cell>
          <cell r="T853">
            <v>0</v>
          </cell>
        </row>
        <row r="854">
          <cell r="A854">
            <v>0</v>
          </cell>
          <cell r="B854">
            <v>1850</v>
          </cell>
          <cell r="D854">
            <v>0</v>
          </cell>
          <cell r="F854">
            <v>0</v>
          </cell>
          <cell r="J854">
            <v>0</v>
          </cell>
          <cell r="L854">
            <v>0</v>
          </cell>
          <cell r="M854">
            <v>0</v>
          </cell>
          <cell r="N854">
            <v>0</v>
          </cell>
          <cell r="O854">
            <v>0</v>
          </cell>
          <cell r="S854">
            <v>0</v>
          </cell>
          <cell r="T854">
            <v>0</v>
          </cell>
        </row>
        <row r="855">
          <cell r="A855">
            <v>0</v>
          </cell>
          <cell r="B855">
            <v>1851</v>
          </cell>
          <cell r="D855">
            <v>0</v>
          </cell>
          <cell r="F855">
            <v>0</v>
          </cell>
          <cell r="J855">
            <v>0</v>
          </cell>
          <cell r="L855">
            <v>0</v>
          </cell>
          <cell r="M855">
            <v>0</v>
          </cell>
          <cell r="N855">
            <v>0</v>
          </cell>
          <cell r="O855">
            <v>0</v>
          </cell>
          <cell r="S855">
            <v>0</v>
          </cell>
          <cell r="T855">
            <v>0</v>
          </cell>
        </row>
        <row r="856">
          <cell r="A856">
            <v>0</v>
          </cell>
          <cell r="B856">
            <v>1852</v>
          </cell>
          <cell r="D856">
            <v>0</v>
          </cell>
          <cell r="F856">
            <v>0</v>
          </cell>
          <cell r="J856">
            <v>0</v>
          </cell>
          <cell r="L856">
            <v>0</v>
          </cell>
          <cell r="M856">
            <v>0</v>
          </cell>
          <cell r="N856">
            <v>0</v>
          </cell>
          <cell r="O856">
            <v>0</v>
          </cell>
          <cell r="S856">
            <v>0</v>
          </cell>
          <cell r="T856">
            <v>0</v>
          </cell>
        </row>
        <row r="857">
          <cell r="A857">
            <v>0</v>
          </cell>
          <cell r="B857">
            <v>1853</v>
          </cell>
          <cell r="D857">
            <v>0</v>
          </cell>
          <cell r="F857">
            <v>0</v>
          </cell>
          <cell r="J857">
            <v>0</v>
          </cell>
          <cell r="L857">
            <v>0</v>
          </cell>
          <cell r="M857">
            <v>0</v>
          </cell>
          <cell r="N857">
            <v>0</v>
          </cell>
          <cell r="O857">
            <v>0</v>
          </cell>
          <cell r="S857">
            <v>0</v>
          </cell>
          <cell r="T857">
            <v>0</v>
          </cell>
        </row>
        <row r="858">
          <cell r="A858">
            <v>0</v>
          </cell>
          <cell r="B858">
            <v>1854</v>
          </cell>
          <cell r="D858">
            <v>0</v>
          </cell>
          <cell r="F858">
            <v>0</v>
          </cell>
          <cell r="J858">
            <v>0</v>
          </cell>
          <cell r="L858">
            <v>0</v>
          </cell>
          <cell r="M858">
            <v>0</v>
          </cell>
          <cell r="N858">
            <v>0</v>
          </cell>
          <cell r="O858">
            <v>0</v>
          </cell>
          <cell r="S858">
            <v>0</v>
          </cell>
          <cell r="T858">
            <v>0</v>
          </cell>
        </row>
        <row r="859">
          <cell r="A859">
            <v>0</v>
          </cell>
          <cell r="B859">
            <v>1855</v>
          </cell>
          <cell r="D859">
            <v>0</v>
          </cell>
          <cell r="F859">
            <v>0</v>
          </cell>
          <cell r="J859">
            <v>0</v>
          </cell>
          <cell r="L859">
            <v>0</v>
          </cell>
          <cell r="M859">
            <v>0</v>
          </cell>
          <cell r="N859">
            <v>0</v>
          </cell>
          <cell r="O859">
            <v>0</v>
          </cell>
          <cell r="S859">
            <v>0</v>
          </cell>
          <cell r="T859">
            <v>0</v>
          </cell>
        </row>
        <row r="860">
          <cell r="A860">
            <v>0</v>
          </cell>
          <cell r="B860">
            <v>1856</v>
          </cell>
          <cell r="D860">
            <v>0</v>
          </cell>
          <cell r="F860">
            <v>0</v>
          </cell>
          <cell r="J860">
            <v>0</v>
          </cell>
          <cell r="L860">
            <v>0</v>
          </cell>
          <cell r="M860">
            <v>0</v>
          </cell>
          <cell r="N860">
            <v>0</v>
          </cell>
          <cell r="O860">
            <v>0</v>
          </cell>
          <cell r="S860">
            <v>0</v>
          </cell>
          <cell r="T860">
            <v>0</v>
          </cell>
        </row>
        <row r="861">
          <cell r="A861">
            <v>0</v>
          </cell>
          <cell r="B861">
            <v>1857</v>
          </cell>
          <cell r="D861">
            <v>0</v>
          </cell>
          <cell r="F861">
            <v>0</v>
          </cell>
          <cell r="J861">
            <v>0</v>
          </cell>
          <cell r="L861">
            <v>0</v>
          </cell>
          <cell r="M861">
            <v>0</v>
          </cell>
          <cell r="N861">
            <v>0</v>
          </cell>
          <cell r="O861">
            <v>0</v>
          </cell>
          <cell r="S861">
            <v>0</v>
          </cell>
          <cell r="T861">
            <v>0</v>
          </cell>
        </row>
        <row r="862">
          <cell r="A862">
            <v>0</v>
          </cell>
          <cell r="B862">
            <v>1858</v>
          </cell>
          <cell r="D862">
            <v>0</v>
          </cell>
          <cell r="F862">
            <v>0</v>
          </cell>
          <cell r="J862">
            <v>0</v>
          </cell>
          <cell r="L862">
            <v>0</v>
          </cell>
          <cell r="M862">
            <v>0</v>
          </cell>
          <cell r="N862">
            <v>0</v>
          </cell>
          <cell r="O862">
            <v>0</v>
          </cell>
          <cell r="S862">
            <v>0</v>
          </cell>
          <cell r="T862">
            <v>0</v>
          </cell>
        </row>
        <row r="863">
          <cell r="A863">
            <v>0</v>
          </cell>
          <cell r="B863">
            <v>1859</v>
          </cell>
          <cell r="D863">
            <v>0</v>
          </cell>
          <cell r="F863">
            <v>0</v>
          </cell>
          <cell r="J863">
            <v>0</v>
          </cell>
          <cell r="L863">
            <v>0</v>
          </cell>
          <cell r="M863">
            <v>0</v>
          </cell>
          <cell r="N863">
            <v>0</v>
          </cell>
          <cell r="O863">
            <v>0</v>
          </cell>
          <cell r="S863">
            <v>0</v>
          </cell>
          <cell r="T863">
            <v>0</v>
          </cell>
        </row>
        <row r="864">
          <cell r="A864">
            <v>0</v>
          </cell>
          <cell r="B864">
            <v>1860</v>
          </cell>
          <cell r="D864">
            <v>0</v>
          </cell>
          <cell r="F864">
            <v>0</v>
          </cell>
          <cell r="J864">
            <v>0</v>
          </cell>
          <cell r="L864">
            <v>0</v>
          </cell>
          <cell r="M864">
            <v>0</v>
          </cell>
          <cell r="N864">
            <v>0</v>
          </cell>
          <cell r="O864">
            <v>0</v>
          </cell>
          <cell r="S864">
            <v>0</v>
          </cell>
          <cell r="T864">
            <v>0</v>
          </cell>
        </row>
        <row r="865">
          <cell r="A865">
            <v>0</v>
          </cell>
          <cell r="B865">
            <v>1861</v>
          </cell>
          <cell r="D865">
            <v>0</v>
          </cell>
          <cell r="F865">
            <v>0</v>
          </cell>
          <cell r="J865">
            <v>0</v>
          </cell>
          <cell r="L865">
            <v>0</v>
          </cell>
          <cell r="M865">
            <v>0</v>
          </cell>
          <cell r="N865">
            <v>0</v>
          </cell>
          <cell r="O865">
            <v>0</v>
          </cell>
          <cell r="S865">
            <v>0</v>
          </cell>
          <cell r="T865">
            <v>0</v>
          </cell>
        </row>
        <row r="866">
          <cell r="A866">
            <v>0</v>
          </cell>
          <cell r="B866">
            <v>1862</v>
          </cell>
          <cell r="D866">
            <v>0</v>
          </cell>
          <cell r="F866">
            <v>0</v>
          </cell>
          <cell r="J866">
            <v>0</v>
          </cell>
          <cell r="L866">
            <v>0</v>
          </cell>
          <cell r="M866">
            <v>0</v>
          </cell>
          <cell r="N866">
            <v>0</v>
          </cell>
          <cell r="O866">
            <v>0</v>
          </cell>
          <cell r="S866">
            <v>0</v>
          </cell>
          <cell r="T866">
            <v>0</v>
          </cell>
        </row>
        <row r="867">
          <cell r="A867">
            <v>0</v>
          </cell>
          <cell r="B867">
            <v>1863</v>
          </cell>
          <cell r="D867">
            <v>0</v>
          </cell>
          <cell r="F867">
            <v>0</v>
          </cell>
          <cell r="J867">
            <v>0</v>
          </cell>
          <cell r="L867">
            <v>0</v>
          </cell>
          <cell r="M867">
            <v>0</v>
          </cell>
          <cell r="N867">
            <v>0</v>
          </cell>
          <cell r="O867">
            <v>0</v>
          </cell>
          <cell r="S867">
            <v>0</v>
          </cell>
          <cell r="T867">
            <v>0</v>
          </cell>
        </row>
        <row r="868">
          <cell r="A868">
            <v>0</v>
          </cell>
          <cell r="B868">
            <v>1864</v>
          </cell>
          <cell r="D868">
            <v>0</v>
          </cell>
          <cell r="F868">
            <v>0</v>
          </cell>
          <cell r="J868">
            <v>0</v>
          </cell>
          <cell r="L868">
            <v>0</v>
          </cell>
          <cell r="M868">
            <v>0</v>
          </cell>
          <cell r="N868">
            <v>0</v>
          </cell>
          <cell r="O868">
            <v>0</v>
          </cell>
          <cell r="S868">
            <v>0</v>
          </cell>
          <cell r="T868">
            <v>0</v>
          </cell>
        </row>
        <row r="869">
          <cell r="A869">
            <v>0</v>
          </cell>
          <cell r="B869">
            <v>1865</v>
          </cell>
          <cell r="D869">
            <v>0</v>
          </cell>
          <cell r="F869">
            <v>0</v>
          </cell>
          <cell r="J869">
            <v>0</v>
          </cell>
          <cell r="L869">
            <v>0</v>
          </cell>
          <cell r="M869">
            <v>0</v>
          </cell>
          <cell r="N869">
            <v>0</v>
          </cell>
          <cell r="O869">
            <v>0</v>
          </cell>
          <cell r="S869">
            <v>0</v>
          </cell>
          <cell r="T869">
            <v>0</v>
          </cell>
        </row>
        <row r="870">
          <cell r="A870">
            <v>0</v>
          </cell>
          <cell r="B870">
            <v>1866</v>
          </cell>
          <cell r="D870">
            <v>0</v>
          </cell>
          <cell r="F870">
            <v>0</v>
          </cell>
          <cell r="J870">
            <v>0</v>
          </cell>
          <cell r="L870">
            <v>0</v>
          </cell>
          <cell r="M870">
            <v>0</v>
          </cell>
          <cell r="N870">
            <v>0</v>
          </cell>
          <cell r="O870">
            <v>0</v>
          </cell>
          <cell r="S870">
            <v>0</v>
          </cell>
          <cell r="T870">
            <v>0</v>
          </cell>
        </row>
        <row r="871">
          <cell r="A871">
            <v>0</v>
          </cell>
          <cell r="B871">
            <v>1867</v>
          </cell>
          <cell r="D871">
            <v>0</v>
          </cell>
          <cell r="F871">
            <v>0</v>
          </cell>
          <cell r="J871">
            <v>0</v>
          </cell>
          <cell r="L871">
            <v>0</v>
          </cell>
          <cell r="M871">
            <v>0</v>
          </cell>
          <cell r="N871">
            <v>0</v>
          </cell>
          <cell r="O871">
            <v>0</v>
          </cell>
          <cell r="S871">
            <v>0</v>
          </cell>
          <cell r="T871">
            <v>0</v>
          </cell>
        </row>
        <row r="872">
          <cell r="A872">
            <v>0</v>
          </cell>
          <cell r="B872">
            <v>1868</v>
          </cell>
          <cell r="D872">
            <v>0</v>
          </cell>
          <cell r="F872">
            <v>0</v>
          </cell>
          <cell r="J872">
            <v>0</v>
          </cell>
          <cell r="L872">
            <v>0</v>
          </cell>
          <cell r="M872">
            <v>0</v>
          </cell>
          <cell r="N872">
            <v>0</v>
          </cell>
          <cell r="O872">
            <v>0</v>
          </cell>
          <cell r="S872">
            <v>0</v>
          </cell>
          <cell r="T872">
            <v>0</v>
          </cell>
        </row>
        <row r="873">
          <cell r="A873">
            <v>0</v>
          </cell>
          <cell r="B873">
            <v>1869</v>
          </cell>
          <cell r="D873">
            <v>0</v>
          </cell>
          <cell r="F873">
            <v>0</v>
          </cell>
          <cell r="J873">
            <v>0</v>
          </cell>
          <cell r="L873">
            <v>0</v>
          </cell>
          <cell r="M873">
            <v>0</v>
          </cell>
          <cell r="N873">
            <v>0</v>
          </cell>
          <cell r="O873">
            <v>0</v>
          </cell>
          <cell r="S873">
            <v>0</v>
          </cell>
          <cell r="T873">
            <v>0</v>
          </cell>
        </row>
        <row r="874">
          <cell r="A874">
            <v>0</v>
          </cell>
          <cell r="B874">
            <v>1870</v>
          </cell>
          <cell r="D874">
            <v>0</v>
          </cell>
          <cell r="F874">
            <v>0</v>
          </cell>
          <cell r="J874">
            <v>0</v>
          </cell>
          <cell r="L874">
            <v>0</v>
          </cell>
          <cell r="M874">
            <v>0</v>
          </cell>
          <cell r="N874">
            <v>0</v>
          </cell>
          <cell r="O874">
            <v>0</v>
          </cell>
          <cell r="S874">
            <v>0</v>
          </cell>
          <cell r="T874">
            <v>0</v>
          </cell>
        </row>
        <row r="875">
          <cell r="A875">
            <v>0</v>
          </cell>
          <cell r="B875">
            <v>1871</v>
          </cell>
          <cell r="D875">
            <v>0</v>
          </cell>
          <cell r="F875">
            <v>0</v>
          </cell>
          <cell r="J875">
            <v>0</v>
          </cell>
          <cell r="L875">
            <v>0</v>
          </cell>
          <cell r="M875">
            <v>0</v>
          </cell>
          <cell r="N875">
            <v>0</v>
          </cell>
          <cell r="O875">
            <v>0</v>
          </cell>
          <cell r="S875">
            <v>0</v>
          </cell>
          <cell r="T875">
            <v>0</v>
          </cell>
        </row>
        <row r="876">
          <cell r="A876">
            <v>0</v>
          </cell>
          <cell r="B876">
            <v>1872</v>
          </cell>
          <cell r="D876">
            <v>0</v>
          </cell>
          <cell r="F876">
            <v>0</v>
          </cell>
          <cell r="J876">
            <v>0</v>
          </cell>
          <cell r="L876">
            <v>0</v>
          </cell>
          <cell r="M876">
            <v>0</v>
          </cell>
          <cell r="N876">
            <v>0</v>
          </cell>
          <cell r="O876">
            <v>0</v>
          </cell>
          <cell r="S876">
            <v>0</v>
          </cell>
          <cell r="T876">
            <v>0</v>
          </cell>
        </row>
        <row r="877">
          <cell r="A877">
            <v>0</v>
          </cell>
          <cell r="B877">
            <v>1873</v>
          </cell>
          <cell r="D877">
            <v>0</v>
          </cell>
          <cell r="F877">
            <v>0</v>
          </cell>
          <cell r="J877">
            <v>0</v>
          </cell>
          <cell r="L877">
            <v>0</v>
          </cell>
          <cell r="M877">
            <v>0</v>
          </cell>
          <cell r="N877">
            <v>0</v>
          </cell>
          <cell r="O877">
            <v>0</v>
          </cell>
          <cell r="S877">
            <v>0</v>
          </cell>
          <cell r="T877">
            <v>0</v>
          </cell>
        </row>
        <row r="878">
          <cell r="A878">
            <v>0</v>
          </cell>
          <cell r="B878">
            <v>1874</v>
          </cell>
          <cell r="D878">
            <v>0</v>
          </cell>
          <cell r="F878">
            <v>0</v>
          </cell>
          <cell r="J878">
            <v>0</v>
          </cell>
          <cell r="L878">
            <v>0</v>
          </cell>
          <cell r="M878">
            <v>0</v>
          </cell>
          <cell r="N878">
            <v>0</v>
          </cell>
          <cell r="O878">
            <v>0</v>
          </cell>
          <cell r="S878">
            <v>0</v>
          </cell>
          <cell r="T878">
            <v>0</v>
          </cell>
        </row>
        <row r="879">
          <cell r="A879">
            <v>0</v>
          </cell>
          <cell r="B879">
            <v>1875</v>
          </cell>
          <cell r="D879">
            <v>0</v>
          </cell>
          <cell r="F879">
            <v>0</v>
          </cell>
          <cell r="J879">
            <v>0</v>
          </cell>
          <cell r="L879">
            <v>0</v>
          </cell>
          <cell r="M879">
            <v>0</v>
          </cell>
          <cell r="N879">
            <v>0</v>
          </cell>
          <cell r="O879">
            <v>0</v>
          </cell>
          <cell r="S879">
            <v>0</v>
          </cell>
          <cell r="T879">
            <v>0</v>
          </cell>
        </row>
        <row r="880">
          <cell r="A880">
            <v>0</v>
          </cell>
          <cell r="B880">
            <v>1876</v>
          </cell>
          <cell r="D880">
            <v>0</v>
          </cell>
          <cell r="F880">
            <v>0</v>
          </cell>
          <cell r="J880">
            <v>0</v>
          </cell>
          <cell r="L880">
            <v>0</v>
          </cell>
          <cell r="M880">
            <v>0</v>
          </cell>
          <cell r="N880">
            <v>0</v>
          </cell>
          <cell r="O880">
            <v>0</v>
          </cell>
          <cell r="S880">
            <v>0</v>
          </cell>
          <cell r="T880">
            <v>0</v>
          </cell>
        </row>
        <row r="881">
          <cell r="A881">
            <v>0</v>
          </cell>
          <cell r="B881">
            <v>1877</v>
          </cell>
          <cell r="D881">
            <v>0</v>
          </cell>
          <cell r="F881">
            <v>0</v>
          </cell>
          <cell r="J881">
            <v>0</v>
          </cell>
          <cell r="L881">
            <v>0</v>
          </cell>
          <cell r="M881">
            <v>0</v>
          </cell>
          <cell r="N881">
            <v>0</v>
          </cell>
          <cell r="O881">
            <v>0</v>
          </cell>
          <cell r="S881">
            <v>0</v>
          </cell>
          <cell r="T881">
            <v>0</v>
          </cell>
        </row>
        <row r="882">
          <cell r="A882">
            <v>0</v>
          </cell>
          <cell r="B882">
            <v>1878</v>
          </cell>
          <cell r="D882">
            <v>0</v>
          </cell>
          <cell r="F882">
            <v>0</v>
          </cell>
          <cell r="J882">
            <v>0</v>
          </cell>
          <cell r="L882">
            <v>0</v>
          </cell>
          <cell r="M882">
            <v>0</v>
          </cell>
          <cell r="N882">
            <v>0</v>
          </cell>
          <cell r="O882">
            <v>0</v>
          </cell>
          <cell r="S882">
            <v>0</v>
          </cell>
          <cell r="T882">
            <v>0</v>
          </cell>
        </row>
        <row r="883">
          <cell r="A883">
            <v>0</v>
          </cell>
          <cell r="B883">
            <v>1879</v>
          </cell>
          <cell r="D883">
            <v>0</v>
          </cell>
          <cell r="F883">
            <v>0</v>
          </cell>
          <cell r="J883">
            <v>0</v>
          </cell>
          <cell r="L883">
            <v>0</v>
          </cell>
          <cell r="M883">
            <v>0</v>
          </cell>
          <cell r="N883">
            <v>0</v>
          </cell>
          <cell r="O883">
            <v>0</v>
          </cell>
          <cell r="S883">
            <v>0</v>
          </cell>
          <cell r="T883">
            <v>0</v>
          </cell>
        </row>
        <row r="884">
          <cell r="A884">
            <v>0</v>
          </cell>
          <cell r="B884">
            <v>1880</v>
          </cell>
          <cell r="D884">
            <v>0</v>
          </cell>
          <cell r="F884">
            <v>0</v>
          </cell>
          <cell r="J884">
            <v>0</v>
          </cell>
          <cell r="L884">
            <v>0</v>
          </cell>
          <cell r="M884">
            <v>0</v>
          </cell>
          <cell r="N884">
            <v>0</v>
          </cell>
          <cell r="O884">
            <v>0</v>
          </cell>
          <cell r="S884">
            <v>0</v>
          </cell>
          <cell r="T884">
            <v>0</v>
          </cell>
        </row>
        <row r="885">
          <cell r="A885">
            <v>0</v>
          </cell>
          <cell r="B885">
            <v>1881</v>
          </cell>
          <cell r="D885">
            <v>0</v>
          </cell>
          <cell r="F885">
            <v>0</v>
          </cell>
          <cell r="J885">
            <v>0</v>
          </cell>
          <cell r="L885">
            <v>0</v>
          </cell>
          <cell r="M885">
            <v>0</v>
          </cell>
          <cell r="N885">
            <v>0</v>
          </cell>
          <cell r="O885">
            <v>0</v>
          </cell>
          <cell r="S885">
            <v>0</v>
          </cell>
          <cell r="T885">
            <v>0</v>
          </cell>
        </row>
        <row r="886">
          <cell r="A886">
            <v>0</v>
          </cell>
          <cell r="B886">
            <v>1882</v>
          </cell>
          <cell r="D886">
            <v>0</v>
          </cell>
          <cell r="F886">
            <v>0</v>
          </cell>
          <cell r="J886">
            <v>0</v>
          </cell>
          <cell r="L886">
            <v>0</v>
          </cell>
          <cell r="M886">
            <v>0</v>
          </cell>
          <cell r="N886">
            <v>0</v>
          </cell>
          <cell r="O886">
            <v>0</v>
          </cell>
          <cell r="S886">
            <v>0</v>
          </cell>
          <cell r="T886">
            <v>0</v>
          </cell>
        </row>
        <row r="887">
          <cell r="A887">
            <v>0</v>
          </cell>
          <cell r="B887">
            <v>1883</v>
          </cell>
          <cell r="D887">
            <v>0</v>
          </cell>
          <cell r="F887">
            <v>0</v>
          </cell>
          <cell r="J887">
            <v>0</v>
          </cell>
          <cell r="L887">
            <v>0</v>
          </cell>
          <cell r="M887">
            <v>0</v>
          </cell>
          <cell r="N887">
            <v>0</v>
          </cell>
          <cell r="O887">
            <v>0</v>
          </cell>
          <cell r="S887">
            <v>0</v>
          </cell>
          <cell r="T887">
            <v>0</v>
          </cell>
        </row>
        <row r="888">
          <cell r="A888">
            <v>0</v>
          </cell>
          <cell r="B888">
            <v>1884</v>
          </cell>
          <cell r="D888">
            <v>0</v>
          </cell>
          <cell r="F888">
            <v>0</v>
          </cell>
          <cell r="J888">
            <v>0</v>
          </cell>
          <cell r="L888">
            <v>0</v>
          </cell>
          <cell r="M888">
            <v>0</v>
          </cell>
          <cell r="N888">
            <v>0</v>
          </cell>
          <cell r="O888">
            <v>0</v>
          </cell>
          <cell r="S888">
            <v>0</v>
          </cell>
          <cell r="T888">
            <v>0</v>
          </cell>
        </row>
        <row r="889">
          <cell r="A889">
            <v>0</v>
          </cell>
          <cell r="B889">
            <v>1885</v>
          </cell>
          <cell r="D889">
            <v>0</v>
          </cell>
          <cell r="F889">
            <v>0</v>
          </cell>
          <cell r="J889">
            <v>0</v>
          </cell>
          <cell r="L889">
            <v>0</v>
          </cell>
          <cell r="M889">
            <v>0</v>
          </cell>
          <cell r="N889">
            <v>0</v>
          </cell>
          <cell r="O889">
            <v>0</v>
          </cell>
          <cell r="S889">
            <v>0</v>
          </cell>
          <cell r="T889">
            <v>0</v>
          </cell>
        </row>
        <row r="890">
          <cell r="A890">
            <v>0</v>
          </cell>
          <cell r="B890">
            <v>1886</v>
          </cell>
          <cell r="D890">
            <v>0</v>
          </cell>
          <cell r="F890">
            <v>0</v>
          </cell>
          <cell r="J890">
            <v>0</v>
          </cell>
          <cell r="L890">
            <v>0</v>
          </cell>
          <cell r="M890">
            <v>0</v>
          </cell>
          <cell r="N890">
            <v>0</v>
          </cell>
          <cell r="O890">
            <v>0</v>
          </cell>
          <cell r="S890">
            <v>0</v>
          </cell>
          <cell r="T890">
            <v>0</v>
          </cell>
        </row>
        <row r="891">
          <cell r="A891">
            <v>0</v>
          </cell>
          <cell r="B891">
            <v>1887</v>
          </cell>
          <cell r="D891">
            <v>0</v>
          </cell>
          <cell r="F891">
            <v>0</v>
          </cell>
          <cell r="J891">
            <v>0</v>
          </cell>
          <cell r="L891">
            <v>0</v>
          </cell>
          <cell r="M891">
            <v>0</v>
          </cell>
          <cell r="N891">
            <v>0</v>
          </cell>
          <cell r="O891">
            <v>0</v>
          </cell>
          <cell r="S891">
            <v>0</v>
          </cell>
          <cell r="T891">
            <v>0</v>
          </cell>
        </row>
        <row r="892">
          <cell r="A892">
            <v>0</v>
          </cell>
          <cell r="B892">
            <v>1888</v>
          </cell>
          <cell r="D892">
            <v>0</v>
          </cell>
          <cell r="F892">
            <v>0</v>
          </cell>
          <cell r="J892">
            <v>0</v>
          </cell>
          <cell r="L892">
            <v>0</v>
          </cell>
          <cell r="M892">
            <v>0</v>
          </cell>
          <cell r="N892">
            <v>0</v>
          </cell>
          <cell r="O892">
            <v>0</v>
          </cell>
          <cell r="S892">
            <v>0</v>
          </cell>
          <cell r="T892">
            <v>0</v>
          </cell>
        </row>
        <row r="893">
          <cell r="A893">
            <v>0</v>
          </cell>
          <cell r="B893">
            <v>1889</v>
          </cell>
          <cell r="D893">
            <v>0</v>
          </cell>
          <cell r="F893">
            <v>0</v>
          </cell>
          <cell r="J893">
            <v>0</v>
          </cell>
          <cell r="L893">
            <v>0</v>
          </cell>
          <cell r="M893">
            <v>0</v>
          </cell>
          <cell r="N893">
            <v>0</v>
          </cell>
          <cell r="O893">
            <v>0</v>
          </cell>
          <cell r="S893">
            <v>0</v>
          </cell>
          <cell r="T893">
            <v>0</v>
          </cell>
        </row>
        <row r="894">
          <cell r="A894">
            <v>0</v>
          </cell>
          <cell r="B894">
            <v>1890</v>
          </cell>
          <cell r="D894">
            <v>0</v>
          </cell>
          <cell r="F894">
            <v>0</v>
          </cell>
          <cell r="J894">
            <v>0</v>
          </cell>
          <cell r="L894">
            <v>0</v>
          </cell>
          <cell r="M894">
            <v>0</v>
          </cell>
          <cell r="N894">
            <v>0</v>
          </cell>
          <cell r="O894">
            <v>0</v>
          </cell>
          <cell r="S894">
            <v>0</v>
          </cell>
          <cell r="T894">
            <v>0</v>
          </cell>
        </row>
        <row r="895">
          <cell r="A895">
            <v>0</v>
          </cell>
          <cell r="B895">
            <v>1891</v>
          </cell>
          <cell r="D895">
            <v>0</v>
          </cell>
          <cell r="F895">
            <v>0</v>
          </cell>
          <cell r="J895">
            <v>0</v>
          </cell>
          <cell r="L895">
            <v>0</v>
          </cell>
          <cell r="M895">
            <v>0</v>
          </cell>
          <cell r="N895">
            <v>0</v>
          </cell>
          <cell r="O895">
            <v>0</v>
          </cell>
          <cell r="S895">
            <v>0</v>
          </cell>
          <cell r="T895">
            <v>0</v>
          </cell>
        </row>
        <row r="896">
          <cell r="A896">
            <v>0</v>
          </cell>
          <cell r="B896">
            <v>1892</v>
          </cell>
          <cell r="D896">
            <v>0</v>
          </cell>
          <cell r="F896">
            <v>0</v>
          </cell>
          <cell r="J896">
            <v>0</v>
          </cell>
          <cell r="L896">
            <v>0</v>
          </cell>
          <cell r="M896">
            <v>0</v>
          </cell>
          <cell r="N896">
            <v>0</v>
          </cell>
          <cell r="O896">
            <v>0</v>
          </cell>
          <cell r="S896">
            <v>0</v>
          </cell>
          <cell r="T896">
            <v>0</v>
          </cell>
        </row>
        <row r="897">
          <cell r="A897">
            <v>0</v>
          </cell>
          <cell r="B897">
            <v>1893</v>
          </cell>
          <cell r="D897">
            <v>0</v>
          </cell>
          <cell r="F897">
            <v>0</v>
          </cell>
          <cell r="J897">
            <v>0</v>
          </cell>
          <cell r="L897">
            <v>0</v>
          </cell>
          <cell r="M897">
            <v>0</v>
          </cell>
          <cell r="N897">
            <v>0</v>
          </cell>
          <cell r="O897">
            <v>0</v>
          </cell>
          <cell r="S897">
            <v>0</v>
          </cell>
          <cell r="T897">
            <v>0</v>
          </cell>
        </row>
        <row r="898">
          <cell r="A898">
            <v>0</v>
          </cell>
          <cell r="B898">
            <v>1894</v>
          </cell>
          <cell r="D898">
            <v>0</v>
          </cell>
          <cell r="F898">
            <v>0</v>
          </cell>
          <cell r="J898">
            <v>0</v>
          </cell>
          <cell r="L898">
            <v>0</v>
          </cell>
          <cell r="M898">
            <v>0</v>
          </cell>
          <cell r="N898">
            <v>0</v>
          </cell>
          <cell r="O898">
            <v>0</v>
          </cell>
          <cell r="S898">
            <v>0</v>
          </cell>
          <cell r="T898">
            <v>0</v>
          </cell>
        </row>
        <row r="899">
          <cell r="A899">
            <v>0</v>
          </cell>
          <cell r="B899">
            <v>1895</v>
          </cell>
          <cell r="D899">
            <v>0</v>
          </cell>
          <cell r="F899">
            <v>0</v>
          </cell>
          <cell r="J899">
            <v>0</v>
          </cell>
          <cell r="L899">
            <v>0</v>
          </cell>
          <cell r="M899">
            <v>0</v>
          </cell>
          <cell r="N899">
            <v>0</v>
          </cell>
          <cell r="O899">
            <v>0</v>
          </cell>
          <cell r="S899">
            <v>0</v>
          </cell>
          <cell r="T899">
            <v>0</v>
          </cell>
        </row>
        <row r="900">
          <cell r="A900">
            <v>0</v>
          </cell>
          <cell r="B900">
            <v>1896</v>
          </cell>
          <cell r="D900">
            <v>0</v>
          </cell>
          <cell r="F900">
            <v>0</v>
          </cell>
          <cell r="J900">
            <v>0</v>
          </cell>
          <cell r="L900">
            <v>0</v>
          </cell>
          <cell r="M900">
            <v>0</v>
          </cell>
          <cell r="N900">
            <v>0</v>
          </cell>
          <cell r="O900">
            <v>0</v>
          </cell>
          <cell r="S900">
            <v>0</v>
          </cell>
          <cell r="T900">
            <v>0</v>
          </cell>
        </row>
        <row r="901">
          <cell r="A901">
            <v>0</v>
          </cell>
          <cell r="B901">
            <v>1897</v>
          </cell>
          <cell r="D901">
            <v>0</v>
          </cell>
          <cell r="F901">
            <v>0</v>
          </cell>
          <cell r="J901">
            <v>0</v>
          </cell>
          <cell r="L901">
            <v>0</v>
          </cell>
          <cell r="M901">
            <v>0</v>
          </cell>
          <cell r="N901">
            <v>0</v>
          </cell>
          <cell r="O901">
            <v>0</v>
          </cell>
          <cell r="S901">
            <v>0</v>
          </cell>
          <cell r="T901">
            <v>0</v>
          </cell>
        </row>
        <row r="902">
          <cell r="A902">
            <v>0</v>
          </cell>
          <cell r="B902">
            <v>1898</v>
          </cell>
          <cell r="D902">
            <v>0</v>
          </cell>
          <cell r="F902">
            <v>0</v>
          </cell>
          <cell r="J902">
            <v>0</v>
          </cell>
          <cell r="L902">
            <v>0</v>
          </cell>
          <cell r="M902">
            <v>0</v>
          </cell>
          <cell r="N902">
            <v>0</v>
          </cell>
          <cell r="O902">
            <v>0</v>
          </cell>
          <cell r="S902">
            <v>0</v>
          </cell>
          <cell r="T902">
            <v>0</v>
          </cell>
        </row>
        <row r="903">
          <cell r="A903">
            <v>0</v>
          </cell>
          <cell r="B903">
            <v>1899</v>
          </cell>
          <cell r="D903">
            <v>0</v>
          </cell>
          <cell r="F903">
            <v>0</v>
          </cell>
          <cell r="J903">
            <v>0</v>
          </cell>
          <cell r="L903">
            <v>0</v>
          </cell>
          <cell r="M903">
            <v>0</v>
          </cell>
          <cell r="N903">
            <v>0</v>
          </cell>
          <cell r="O903">
            <v>0</v>
          </cell>
          <cell r="S903">
            <v>0</v>
          </cell>
          <cell r="T903">
            <v>0</v>
          </cell>
        </row>
        <row r="904">
          <cell r="A904">
            <v>0</v>
          </cell>
          <cell r="B904">
            <v>1900</v>
          </cell>
          <cell r="D904">
            <v>0</v>
          </cell>
          <cell r="F904">
            <v>0</v>
          </cell>
          <cell r="J904">
            <v>0</v>
          </cell>
          <cell r="L904">
            <v>0</v>
          </cell>
          <cell r="M904">
            <v>0</v>
          </cell>
          <cell r="N904">
            <v>0</v>
          </cell>
          <cell r="O904">
            <v>0</v>
          </cell>
          <cell r="S904">
            <v>0</v>
          </cell>
          <cell r="T904">
            <v>0</v>
          </cell>
        </row>
        <row r="905">
          <cell r="A905">
            <v>0</v>
          </cell>
          <cell r="B905">
            <v>1901</v>
          </cell>
          <cell r="D905">
            <v>0</v>
          </cell>
          <cell r="F905">
            <v>0</v>
          </cell>
          <cell r="J905">
            <v>0</v>
          </cell>
          <cell r="L905">
            <v>0</v>
          </cell>
          <cell r="M905">
            <v>0</v>
          </cell>
          <cell r="N905">
            <v>0</v>
          </cell>
          <cell r="O905">
            <v>0</v>
          </cell>
          <cell r="S905">
            <v>0</v>
          </cell>
          <cell r="T905">
            <v>0</v>
          </cell>
        </row>
        <row r="906">
          <cell r="A906">
            <v>0</v>
          </cell>
          <cell r="B906">
            <v>1902</v>
          </cell>
          <cell r="D906">
            <v>0</v>
          </cell>
          <cell r="F906">
            <v>0</v>
          </cell>
          <cell r="J906">
            <v>0</v>
          </cell>
          <cell r="L906">
            <v>0</v>
          </cell>
          <cell r="M906">
            <v>0</v>
          </cell>
          <cell r="N906">
            <v>0</v>
          </cell>
          <cell r="O906">
            <v>0</v>
          </cell>
          <cell r="S906">
            <v>0</v>
          </cell>
          <cell r="T906">
            <v>0</v>
          </cell>
        </row>
        <row r="907">
          <cell r="A907">
            <v>0</v>
          </cell>
          <cell r="B907">
            <v>1903</v>
          </cell>
          <cell r="D907">
            <v>0</v>
          </cell>
          <cell r="F907">
            <v>0</v>
          </cell>
          <cell r="J907">
            <v>0</v>
          </cell>
          <cell r="L907">
            <v>0</v>
          </cell>
          <cell r="M907">
            <v>0</v>
          </cell>
          <cell r="N907">
            <v>0</v>
          </cell>
          <cell r="O907">
            <v>0</v>
          </cell>
          <cell r="S907">
            <v>0</v>
          </cell>
          <cell r="T907">
            <v>0</v>
          </cell>
        </row>
        <row r="908">
          <cell r="A908">
            <v>0</v>
          </cell>
          <cell r="B908">
            <v>1904</v>
          </cell>
          <cell r="D908">
            <v>0</v>
          </cell>
          <cell r="F908">
            <v>0</v>
          </cell>
          <cell r="J908">
            <v>0</v>
          </cell>
          <cell r="L908">
            <v>0</v>
          </cell>
          <cell r="M908">
            <v>0</v>
          </cell>
          <cell r="N908">
            <v>0</v>
          </cell>
          <cell r="O908">
            <v>0</v>
          </cell>
          <cell r="S908">
            <v>0</v>
          </cell>
          <cell r="T908">
            <v>0</v>
          </cell>
        </row>
        <row r="909">
          <cell r="A909">
            <v>0</v>
          </cell>
          <cell r="B909">
            <v>1905</v>
          </cell>
          <cell r="D909">
            <v>0</v>
          </cell>
          <cell r="F909">
            <v>0</v>
          </cell>
          <cell r="J909">
            <v>0</v>
          </cell>
          <cell r="L909">
            <v>0</v>
          </cell>
          <cell r="M909">
            <v>0</v>
          </cell>
          <cell r="N909">
            <v>0</v>
          </cell>
          <cell r="O909">
            <v>0</v>
          </cell>
          <cell r="S909">
            <v>0</v>
          </cell>
          <cell r="T909">
            <v>0</v>
          </cell>
        </row>
        <row r="910">
          <cell r="A910">
            <v>0</v>
          </cell>
          <cell r="B910">
            <v>1906</v>
          </cell>
          <cell r="D910">
            <v>0</v>
          </cell>
          <cell r="F910">
            <v>0</v>
          </cell>
          <cell r="J910">
            <v>0</v>
          </cell>
          <cell r="L910">
            <v>0</v>
          </cell>
          <cell r="M910">
            <v>0</v>
          </cell>
          <cell r="N910">
            <v>0</v>
          </cell>
          <cell r="O910">
            <v>0</v>
          </cell>
          <cell r="S910">
            <v>0</v>
          </cell>
          <cell r="T910">
            <v>0</v>
          </cell>
        </row>
        <row r="911">
          <cell r="A911">
            <v>0</v>
          </cell>
          <cell r="B911">
            <v>1907</v>
          </cell>
          <cell r="D911">
            <v>0</v>
          </cell>
          <cell r="F911">
            <v>0</v>
          </cell>
          <cell r="J911">
            <v>0</v>
          </cell>
          <cell r="L911">
            <v>0</v>
          </cell>
          <cell r="M911">
            <v>0</v>
          </cell>
          <cell r="N911">
            <v>0</v>
          </cell>
          <cell r="O911">
            <v>0</v>
          </cell>
          <cell r="S911">
            <v>0</v>
          </cell>
          <cell r="T911">
            <v>0</v>
          </cell>
        </row>
        <row r="912">
          <cell r="A912">
            <v>0</v>
          </cell>
          <cell r="B912">
            <v>1908</v>
          </cell>
          <cell r="D912">
            <v>0</v>
          </cell>
          <cell r="F912">
            <v>0</v>
          </cell>
          <cell r="J912">
            <v>0</v>
          </cell>
          <cell r="L912">
            <v>0</v>
          </cell>
          <cell r="M912">
            <v>0</v>
          </cell>
          <cell r="N912">
            <v>0</v>
          </cell>
          <cell r="O912">
            <v>0</v>
          </cell>
          <cell r="S912">
            <v>0</v>
          </cell>
          <cell r="T912">
            <v>0</v>
          </cell>
        </row>
        <row r="913">
          <cell r="A913">
            <v>0</v>
          </cell>
          <cell r="B913">
            <v>1909</v>
          </cell>
          <cell r="D913">
            <v>0</v>
          </cell>
          <cell r="F913">
            <v>0</v>
          </cell>
          <cell r="J913">
            <v>0</v>
          </cell>
          <cell r="L913">
            <v>0</v>
          </cell>
          <cell r="M913">
            <v>0</v>
          </cell>
          <cell r="N913">
            <v>0</v>
          </cell>
          <cell r="O913">
            <v>0</v>
          </cell>
          <cell r="S913">
            <v>0</v>
          </cell>
          <cell r="T913">
            <v>0</v>
          </cell>
        </row>
        <row r="914">
          <cell r="A914">
            <v>0</v>
          </cell>
          <cell r="B914">
            <v>1910</v>
          </cell>
          <cell r="D914">
            <v>0</v>
          </cell>
          <cell r="F914">
            <v>0</v>
          </cell>
          <cell r="J914">
            <v>0</v>
          </cell>
          <cell r="L914">
            <v>0</v>
          </cell>
          <cell r="M914">
            <v>0</v>
          </cell>
          <cell r="N914">
            <v>0</v>
          </cell>
          <cell r="O914">
            <v>0</v>
          </cell>
          <cell r="S914">
            <v>0</v>
          </cell>
          <cell r="T914">
            <v>0</v>
          </cell>
        </row>
        <row r="915">
          <cell r="A915">
            <v>0</v>
          </cell>
          <cell r="B915">
            <v>1911</v>
          </cell>
          <cell r="D915">
            <v>0</v>
          </cell>
          <cell r="F915">
            <v>0</v>
          </cell>
          <cell r="J915">
            <v>0</v>
          </cell>
          <cell r="L915">
            <v>0</v>
          </cell>
          <cell r="M915">
            <v>0</v>
          </cell>
          <cell r="N915">
            <v>0</v>
          </cell>
          <cell r="O915">
            <v>0</v>
          </cell>
          <cell r="S915">
            <v>0</v>
          </cell>
          <cell r="T915">
            <v>0</v>
          </cell>
        </row>
        <row r="916">
          <cell r="A916">
            <v>0</v>
          </cell>
          <cell r="B916">
            <v>1912</v>
          </cell>
          <cell r="D916">
            <v>0</v>
          </cell>
          <cell r="F916">
            <v>0</v>
          </cell>
          <cell r="J916">
            <v>0</v>
          </cell>
          <cell r="L916">
            <v>0</v>
          </cell>
          <cell r="M916">
            <v>0</v>
          </cell>
          <cell r="N916">
            <v>0</v>
          </cell>
          <cell r="O916">
            <v>0</v>
          </cell>
          <cell r="S916">
            <v>0</v>
          </cell>
          <cell r="T916">
            <v>0</v>
          </cell>
        </row>
        <row r="917">
          <cell r="A917">
            <v>0</v>
          </cell>
          <cell r="B917">
            <v>1913</v>
          </cell>
          <cell r="D917">
            <v>0</v>
          </cell>
          <cell r="F917">
            <v>0</v>
          </cell>
          <cell r="J917">
            <v>0</v>
          </cell>
          <cell r="L917">
            <v>0</v>
          </cell>
          <cell r="M917">
            <v>0</v>
          </cell>
          <cell r="N917">
            <v>0</v>
          </cell>
          <cell r="O917">
            <v>0</v>
          </cell>
          <cell r="S917">
            <v>0</v>
          </cell>
          <cell r="T917">
            <v>0</v>
          </cell>
        </row>
        <row r="918">
          <cell r="A918">
            <v>0</v>
          </cell>
          <cell r="B918">
            <v>1914</v>
          </cell>
          <cell r="D918">
            <v>0</v>
          </cell>
          <cell r="F918">
            <v>0</v>
          </cell>
          <cell r="J918">
            <v>0</v>
          </cell>
          <cell r="L918">
            <v>0</v>
          </cell>
          <cell r="M918">
            <v>0</v>
          </cell>
          <cell r="N918">
            <v>0</v>
          </cell>
          <cell r="O918">
            <v>0</v>
          </cell>
          <cell r="S918">
            <v>0</v>
          </cell>
          <cell r="T918">
            <v>0</v>
          </cell>
        </row>
        <row r="919">
          <cell r="A919">
            <v>0</v>
          </cell>
          <cell r="B919">
            <v>1915</v>
          </cell>
          <cell r="D919">
            <v>0</v>
          </cell>
          <cell r="F919">
            <v>0</v>
          </cell>
          <cell r="J919">
            <v>0</v>
          </cell>
          <cell r="L919">
            <v>0</v>
          </cell>
          <cell r="M919">
            <v>0</v>
          </cell>
          <cell r="N919">
            <v>0</v>
          </cell>
          <cell r="O919">
            <v>0</v>
          </cell>
          <cell r="S919">
            <v>0</v>
          </cell>
          <cell r="T919">
            <v>0</v>
          </cell>
        </row>
        <row r="920">
          <cell r="A920">
            <v>0</v>
          </cell>
          <cell r="B920">
            <v>1916</v>
          </cell>
          <cell r="D920">
            <v>0</v>
          </cell>
          <cell r="F920">
            <v>0</v>
          </cell>
          <cell r="J920">
            <v>0</v>
          </cell>
          <cell r="L920">
            <v>0</v>
          </cell>
          <cell r="M920">
            <v>0</v>
          </cell>
          <cell r="N920">
            <v>0</v>
          </cell>
          <cell r="O920">
            <v>0</v>
          </cell>
          <cell r="S920">
            <v>0</v>
          </cell>
          <cell r="T920">
            <v>0</v>
          </cell>
        </row>
        <row r="921">
          <cell r="A921">
            <v>0</v>
          </cell>
          <cell r="B921">
            <v>1917</v>
          </cell>
          <cell r="D921">
            <v>0</v>
          </cell>
          <cell r="F921">
            <v>0</v>
          </cell>
          <cell r="J921">
            <v>0</v>
          </cell>
          <cell r="L921">
            <v>0</v>
          </cell>
          <cell r="M921">
            <v>0</v>
          </cell>
          <cell r="N921">
            <v>0</v>
          </cell>
          <cell r="O921">
            <v>0</v>
          </cell>
          <cell r="S921">
            <v>0</v>
          </cell>
          <cell r="T921">
            <v>0</v>
          </cell>
        </row>
        <row r="922">
          <cell r="A922">
            <v>0</v>
          </cell>
          <cell r="B922">
            <v>1918</v>
          </cell>
          <cell r="D922">
            <v>0</v>
          </cell>
          <cell r="F922">
            <v>0</v>
          </cell>
          <cell r="J922">
            <v>0</v>
          </cell>
          <cell r="L922">
            <v>0</v>
          </cell>
          <cell r="M922">
            <v>0</v>
          </cell>
          <cell r="N922">
            <v>0</v>
          </cell>
          <cell r="O922">
            <v>0</v>
          </cell>
          <cell r="S922">
            <v>0</v>
          </cell>
          <cell r="T922">
            <v>0</v>
          </cell>
        </row>
        <row r="923">
          <cell r="A923">
            <v>0</v>
          </cell>
          <cell r="B923">
            <v>1919</v>
          </cell>
          <cell r="D923">
            <v>0</v>
          </cell>
          <cell r="F923">
            <v>0</v>
          </cell>
          <cell r="J923">
            <v>0</v>
          </cell>
          <cell r="L923">
            <v>0</v>
          </cell>
          <cell r="M923">
            <v>0</v>
          </cell>
          <cell r="N923">
            <v>0</v>
          </cell>
          <cell r="O923">
            <v>0</v>
          </cell>
          <cell r="S923">
            <v>0</v>
          </cell>
          <cell r="T923">
            <v>0</v>
          </cell>
        </row>
        <row r="924">
          <cell r="A924">
            <v>0</v>
          </cell>
          <cell r="B924">
            <v>1920</v>
          </cell>
          <cell r="D924">
            <v>0</v>
          </cell>
          <cell r="F924">
            <v>0</v>
          </cell>
          <cell r="J924">
            <v>0</v>
          </cell>
          <cell r="L924">
            <v>0</v>
          </cell>
          <cell r="M924">
            <v>0</v>
          </cell>
          <cell r="N924">
            <v>0</v>
          </cell>
          <cell r="O924">
            <v>0</v>
          </cell>
          <cell r="S924">
            <v>0</v>
          </cell>
          <cell r="T924">
            <v>0</v>
          </cell>
        </row>
        <row r="925">
          <cell r="A925">
            <v>0</v>
          </cell>
          <cell r="B925">
            <v>1921</v>
          </cell>
          <cell r="D925">
            <v>0</v>
          </cell>
          <cell r="F925">
            <v>0</v>
          </cell>
          <cell r="J925">
            <v>0</v>
          </cell>
          <cell r="L925">
            <v>0</v>
          </cell>
          <cell r="M925">
            <v>0</v>
          </cell>
          <cell r="N925">
            <v>0</v>
          </cell>
          <cell r="O925">
            <v>0</v>
          </cell>
          <cell r="S925">
            <v>0</v>
          </cell>
          <cell r="T925">
            <v>0</v>
          </cell>
        </row>
        <row r="926">
          <cell r="A926">
            <v>0</v>
          </cell>
          <cell r="B926">
            <v>1922</v>
          </cell>
          <cell r="D926">
            <v>0</v>
          </cell>
          <cell r="F926">
            <v>0</v>
          </cell>
          <cell r="J926">
            <v>0</v>
          </cell>
          <cell r="L926">
            <v>0</v>
          </cell>
          <cell r="M926">
            <v>0</v>
          </cell>
          <cell r="N926">
            <v>0</v>
          </cell>
          <cell r="O926">
            <v>0</v>
          </cell>
          <cell r="S926">
            <v>0</v>
          </cell>
          <cell r="T926">
            <v>0</v>
          </cell>
        </row>
        <row r="927">
          <cell r="A927">
            <v>0</v>
          </cell>
          <cell r="B927">
            <v>1923</v>
          </cell>
          <cell r="D927">
            <v>0</v>
          </cell>
          <cell r="F927">
            <v>0</v>
          </cell>
          <cell r="J927">
            <v>0</v>
          </cell>
          <cell r="L927">
            <v>0</v>
          </cell>
          <cell r="M927">
            <v>0</v>
          </cell>
          <cell r="N927">
            <v>0</v>
          </cell>
          <cell r="O927">
            <v>0</v>
          </cell>
          <cell r="S927">
            <v>0</v>
          </cell>
          <cell r="T927">
            <v>0</v>
          </cell>
        </row>
        <row r="928">
          <cell r="A928">
            <v>0</v>
          </cell>
          <cell r="B928">
            <v>1924</v>
          </cell>
          <cell r="D928">
            <v>0</v>
          </cell>
          <cell r="F928">
            <v>0</v>
          </cell>
          <cell r="J928">
            <v>0</v>
          </cell>
          <cell r="L928">
            <v>0</v>
          </cell>
          <cell r="M928">
            <v>0</v>
          </cell>
          <cell r="N928">
            <v>0</v>
          </cell>
          <cell r="O928">
            <v>0</v>
          </cell>
          <cell r="S928">
            <v>0</v>
          </cell>
          <cell r="T928">
            <v>0</v>
          </cell>
        </row>
        <row r="929">
          <cell r="A929">
            <v>0</v>
          </cell>
          <cell r="B929">
            <v>1925</v>
          </cell>
          <cell r="D929">
            <v>0</v>
          </cell>
          <cell r="F929">
            <v>0</v>
          </cell>
          <cell r="J929">
            <v>0</v>
          </cell>
          <cell r="L929">
            <v>0</v>
          </cell>
          <cell r="M929">
            <v>0</v>
          </cell>
          <cell r="N929">
            <v>0</v>
          </cell>
          <cell r="O929">
            <v>0</v>
          </cell>
          <cell r="S929">
            <v>0</v>
          </cell>
          <cell r="T929">
            <v>0</v>
          </cell>
        </row>
        <row r="930">
          <cell r="A930">
            <v>0</v>
          </cell>
          <cell r="B930">
            <v>1926</v>
          </cell>
          <cell r="D930">
            <v>0</v>
          </cell>
          <cell r="F930">
            <v>0</v>
          </cell>
          <cell r="J930">
            <v>0</v>
          </cell>
          <cell r="L930">
            <v>0</v>
          </cell>
          <cell r="M930">
            <v>0</v>
          </cell>
          <cell r="N930">
            <v>0</v>
          </cell>
          <cell r="O930">
            <v>0</v>
          </cell>
          <cell r="S930">
            <v>0</v>
          </cell>
          <cell r="T930">
            <v>0</v>
          </cell>
        </row>
        <row r="931">
          <cell r="A931">
            <v>0</v>
          </cell>
          <cell r="B931">
            <v>1927</v>
          </cell>
          <cell r="D931">
            <v>0</v>
          </cell>
          <cell r="F931">
            <v>0</v>
          </cell>
          <cell r="J931">
            <v>0</v>
          </cell>
          <cell r="L931">
            <v>0</v>
          </cell>
          <cell r="M931">
            <v>0</v>
          </cell>
          <cell r="N931">
            <v>0</v>
          </cell>
          <cell r="O931">
            <v>0</v>
          </cell>
          <cell r="S931">
            <v>0</v>
          </cell>
          <cell r="T931">
            <v>0</v>
          </cell>
        </row>
        <row r="932">
          <cell r="A932">
            <v>0</v>
          </cell>
          <cell r="B932">
            <v>1928</v>
          </cell>
          <cell r="D932">
            <v>0</v>
          </cell>
          <cell r="F932">
            <v>0</v>
          </cell>
          <cell r="J932">
            <v>0</v>
          </cell>
          <cell r="L932">
            <v>0</v>
          </cell>
          <cell r="M932">
            <v>0</v>
          </cell>
          <cell r="N932">
            <v>0</v>
          </cell>
          <cell r="O932">
            <v>0</v>
          </cell>
          <cell r="S932">
            <v>0</v>
          </cell>
          <cell r="T932">
            <v>0</v>
          </cell>
        </row>
        <row r="933">
          <cell r="A933">
            <v>0</v>
          </cell>
          <cell r="B933">
            <v>1929</v>
          </cell>
          <cell r="D933">
            <v>0</v>
          </cell>
          <cell r="F933">
            <v>0</v>
          </cell>
          <cell r="J933">
            <v>0</v>
          </cell>
          <cell r="L933">
            <v>0</v>
          </cell>
          <cell r="M933">
            <v>0</v>
          </cell>
          <cell r="N933">
            <v>0</v>
          </cell>
          <cell r="O933">
            <v>0</v>
          </cell>
          <cell r="S933">
            <v>0</v>
          </cell>
          <cell r="T933">
            <v>0</v>
          </cell>
        </row>
        <row r="934">
          <cell r="A934">
            <v>0</v>
          </cell>
          <cell r="B934">
            <v>1930</v>
          </cell>
          <cell r="D934">
            <v>0</v>
          </cell>
          <cell r="F934">
            <v>0</v>
          </cell>
          <cell r="J934">
            <v>0</v>
          </cell>
          <cell r="L934">
            <v>0</v>
          </cell>
          <cell r="M934">
            <v>0</v>
          </cell>
          <cell r="N934">
            <v>0</v>
          </cell>
          <cell r="O934">
            <v>0</v>
          </cell>
          <cell r="S934">
            <v>0</v>
          </cell>
          <cell r="T934">
            <v>0</v>
          </cell>
        </row>
        <row r="935">
          <cell r="A935">
            <v>0</v>
          </cell>
          <cell r="B935">
            <v>1931</v>
          </cell>
          <cell r="D935">
            <v>0</v>
          </cell>
          <cell r="F935">
            <v>0</v>
          </cell>
          <cell r="J935">
            <v>0</v>
          </cell>
          <cell r="L935">
            <v>0</v>
          </cell>
          <cell r="M935">
            <v>0</v>
          </cell>
          <cell r="N935">
            <v>0</v>
          </cell>
          <cell r="O935">
            <v>0</v>
          </cell>
          <cell r="S935">
            <v>0</v>
          </cell>
          <cell r="T935">
            <v>0</v>
          </cell>
        </row>
        <row r="936">
          <cell r="A936">
            <v>0</v>
          </cell>
          <cell r="B936">
            <v>1932</v>
          </cell>
          <cell r="D936">
            <v>0</v>
          </cell>
          <cell r="F936">
            <v>0</v>
          </cell>
          <cell r="J936">
            <v>0</v>
          </cell>
          <cell r="L936">
            <v>0</v>
          </cell>
          <cell r="M936">
            <v>0</v>
          </cell>
          <cell r="N936">
            <v>0</v>
          </cell>
          <cell r="O936">
            <v>0</v>
          </cell>
          <cell r="S936">
            <v>0</v>
          </cell>
          <cell r="T936">
            <v>0</v>
          </cell>
        </row>
        <row r="937">
          <cell r="A937">
            <v>0</v>
          </cell>
          <cell r="B937">
            <v>1933</v>
          </cell>
          <cell r="D937">
            <v>0</v>
          </cell>
          <cell r="F937">
            <v>0</v>
          </cell>
          <cell r="J937">
            <v>0</v>
          </cell>
          <cell r="L937">
            <v>0</v>
          </cell>
          <cell r="M937">
            <v>0</v>
          </cell>
          <cell r="N937">
            <v>0</v>
          </cell>
          <cell r="O937">
            <v>0</v>
          </cell>
          <cell r="S937">
            <v>0</v>
          </cell>
          <cell r="T937">
            <v>0</v>
          </cell>
        </row>
        <row r="938">
          <cell r="A938">
            <v>0</v>
          </cell>
          <cell r="B938">
            <v>1934</v>
          </cell>
          <cell r="D938">
            <v>0</v>
          </cell>
          <cell r="F938">
            <v>0</v>
          </cell>
          <cell r="J938">
            <v>0</v>
          </cell>
          <cell r="L938">
            <v>0</v>
          </cell>
          <cell r="M938">
            <v>0</v>
          </cell>
          <cell r="N938">
            <v>0</v>
          </cell>
          <cell r="O938">
            <v>0</v>
          </cell>
          <cell r="S938">
            <v>0</v>
          </cell>
          <cell r="T938">
            <v>0</v>
          </cell>
        </row>
        <row r="939">
          <cell r="A939">
            <v>0</v>
          </cell>
          <cell r="B939">
            <v>1935</v>
          </cell>
          <cell r="D939">
            <v>0</v>
          </cell>
          <cell r="F939">
            <v>0</v>
          </cell>
          <cell r="J939">
            <v>0</v>
          </cell>
          <cell r="L939">
            <v>0</v>
          </cell>
          <cell r="M939">
            <v>0</v>
          </cell>
          <cell r="N939">
            <v>0</v>
          </cell>
          <cell r="O939">
            <v>0</v>
          </cell>
          <cell r="S939">
            <v>0</v>
          </cell>
          <cell r="T939">
            <v>0</v>
          </cell>
        </row>
        <row r="940">
          <cell r="A940">
            <v>0</v>
          </cell>
          <cell r="B940">
            <v>1936</v>
          </cell>
          <cell r="D940">
            <v>0</v>
          </cell>
          <cell r="F940">
            <v>0</v>
          </cell>
          <cell r="J940">
            <v>0</v>
          </cell>
          <cell r="L940">
            <v>0</v>
          </cell>
          <cell r="M940">
            <v>0</v>
          </cell>
          <cell r="N940">
            <v>0</v>
          </cell>
          <cell r="O940">
            <v>0</v>
          </cell>
          <cell r="S940">
            <v>0</v>
          </cell>
          <cell r="T940">
            <v>0</v>
          </cell>
        </row>
        <row r="941">
          <cell r="A941">
            <v>0</v>
          </cell>
          <cell r="B941">
            <v>1937</v>
          </cell>
          <cell r="D941">
            <v>0</v>
          </cell>
          <cell r="F941">
            <v>0</v>
          </cell>
          <cell r="J941">
            <v>0</v>
          </cell>
          <cell r="L941">
            <v>0</v>
          </cell>
          <cell r="M941">
            <v>0</v>
          </cell>
          <cell r="N941">
            <v>0</v>
          </cell>
          <cell r="O941">
            <v>0</v>
          </cell>
          <cell r="S941">
            <v>0</v>
          </cell>
          <cell r="T941">
            <v>0</v>
          </cell>
        </row>
        <row r="942">
          <cell r="A942">
            <v>0</v>
          </cell>
          <cell r="B942">
            <v>1938</v>
          </cell>
          <cell r="D942">
            <v>0</v>
          </cell>
          <cell r="F942">
            <v>0</v>
          </cell>
          <cell r="J942">
            <v>0</v>
          </cell>
          <cell r="L942">
            <v>0</v>
          </cell>
          <cell r="M942">
            <v>0</v>
          </cell>
          <cell r="N942">
            <v>0</v>
          </cell>
          <cell r="O942">
            <v>0</v>
          </cell>
          <cell r="S942">
            <v>0</v>
          </cell>
          <cell r="T942">
            <v>0</v>
          </cell>
        </row>
        <row r="943">
          <cell r="A943">
            <v>0</v>
          </cell>
          <cell r="B943">
            <v>1939</v>
          </cell>
          <cell r="D943">
            <v>0</v>
          </cell>
          <cell r="F943">
            <v>0</v>
          </cell>
          <cell r="J943">
            <v>0</v>
          </cell>
          <cell r="L943">
            <v>0</v>
          </cell>
          <cell r="M943">
            <v>0</v>
          </cell>
          <cell r="N943">
            <v>0</v>
          </cell>
          <cell r="O943">
            <v>0</v>
          </cell>
          <cell r="S943">
            <v>0</v>
          </cell>
          <cell r="T943">
            <v>0</v>
          </cell>
        </row>
        <row r="944">
          <cell r="A944">
            <v>0</v>
          </cell>
          <cell r="B944">
            <v>1940</v>
          </cell>
          <cell r="D944">
            <v>0</v>
          </cell>
          <cell r="F944">
            <v>0</v>
          </cell>
          <cell r="J944">
            <v>0</v>
          </cell>
          <cell r="L944">
            <v>0</v>
          </cell>
          <cell r="M944">
            <v>0</v>
          </cell>
          <cell r="N944">
            <v>0</v>
          </cell>
          <cell r="O944">
            <v>0</v>
          </cell>
          <cell r="S944">
            <v>0</v>
          </cell>
          <cell r="T944">
            <v>0</v>
          </cell>
        </row>
        <row r="945">
          <cell r="A945">
            <v>0</v>
          </cell>
          <cell r="B945">
            <v>1941</v>
          </cell>
          <cell r="D945">
            <v>0</v>
          </cell>
          <cell r="F945">
            <v>0</v>
          </cell>
          <cell r="J945">
            <v>0</v>
          </cell>
          <cell r="L945">
            <v>0</v>
          </cell>
          <cell r="M945">
            <v>0</v>
          </cell>
          <cell r="N945">
            <v>0</v>
          </cell>
          <cell r="O945">
            <v>0</v>
          </cell>
          <cell r="S945">
            <v>0</v>
          </cell>
          <cell r="T945">
            <v>0</v>
          </cell>
        </row>
        <row r="946">
          <cell r="A946">
            <v>0</v>
          </cell>
          <cell r="B946">
            <v>1942</v>
          </cell>
          <cell r="D946">
            <v>0</v>
          </cell>
          <cell r="F946">
            <v>0</v>
          </cell>
          <cell r="J946">
            <v>0</v>
          </cell>
          <cell r="L946">
            <v>0</v>
          </cell>
          <cell r="M946">
            <v>0</v>
          </cell>
          <cell r="N946">
            <v>0</v>
          </cell>
          <cell r="O946">
            <v>0</v>
          </cell>
          <cell r="S946">
            <v>0</v>
          </cell>
          <cell r="T946">
            <v>0</v>
          </cell>
        </row>
        <row r="947">
          <cell r="A947">
            <v>0</v>
          </cell>
          <cell r="B947">
            <v>1943</v>
          </cell>
          <cell r="D947">
            <v>0</v>
          </cell>
          <cell r="F947">
            <v>0</v>
          </cell>
          <cell r="J947">
            <v>0</v>
          </cell>
          <cell r="L947">
            <v>0</v>
          </cell>
          <cell r="M947">
            <v>0</v>
          </cell>
          <cell r="N947">
            <v>0</v>
          </cell>
          <cell r="O947">
            <v>0</v>
          </cell>
          <cell r="S947">
            <v>0</v>
          </cell>
          <cell r="T947">
            <v>0</v>
          </cell>
        </row>
        <row r="948">
          <cell r="A948">
            <v>0</v>
          </cell>
          <cell r="B948">
            <v>1944</v>
          </cell>
          <cell r="D948">
            <v>0</v>
          </cell>
          <cell r="F948">
            <v>0</v>
          </cell>
          <cell r="J948">
            <v>0</v>
          </cell>
          <cell r="L948">
            <v>0</v>
          </cell>
          <cell r="M948">
            <v>0</v>
          </cell>
          <cell r="N948">
            <v>0</v>
          </cell>
          <cell r="O948">
            <v>0</v>
          </cell>
          <cell r="S948">
            <v>0</v>
          </cell>
          <cell r="T948">
            <v>0</v>
          </cell>
        </row>
        <row r="949">
          <cell r="A949">
            <v>0</v>
          </cell>
          <cell r="B949">
            <v>1945</v>
          </cell>
          <cell r="D949">
            <v>0</v>
          </cell>
          <cell r="F949">
            <v>0</v>
          </cell>
          <cell r="J949">
            <v>0</v>
          </cell>
          <cell r="L949">
            <v>0</v>
          </cell>
          <cell r="M949">
            <v>0</v>
          </cell>
          <cell r="N949">
            <v>0</v>
          </cell>
          <cell r="O949">
            <v>0</v>
          </cell>
          <cell r="S949">
            <v>0</v>
          </cell>
          <cell r="T949">
            <v>0</v>
          </cell>
        </row>
        <row r="950">
          <cell r="A950">
            <v>0</v>
          </cell>
          <cell r="B950">
            <v>1946</v>
          </cell>
          <cell r="D950">
            <v>0</v>
          </cell>
          <cell r="F950">
            <v>0</v>
          </cell>
          <cell r="J950">
            <v>0</v>
          </cell>
          <cell r="L950">
            <v>0</v>
          </cell>
          <cell r="M950">
            <v>0</v>
          </cell>
          <cell r="N950">
            <v>0</v>
          </cell>
          <cell r="O950">
            <v>0</v>
          </cell>
          <cell r="S950">
            <v>0</v>
          </cell>
          <cell r="T950">
            <v>0</v>
          </cell>
        </row>
        <row r="951">
          <cell r="A951">
            <v>0</v>
          </cell>
          <cell r="B951">
            <v>1947</v>
          </cell>
          <cell r="D951">
            <v>0</v>
          </cell>
          <cell r="F951">
            <v>0</v>
          </cell>
          <cell r="J951">
            <v>0</v>
          </cell>
          <cell r="L951">
            <v>0</v>
          </cell>
          <cell r="M951">
            <v>0</v>
          </cell>
          <cell r="N951">
            <v>0</v>
          </cell>
          <cell r="O951">
            <v>0</v>
          </cell>
          <cell r="S951">
            <v>0</v>
          </cell>
          <cell r="T951">
            <v>0</v>
          </cell>
        </row>
        <row r="952">
          <cell r="A952">
            <v>0</v>
          </cell>
          <cell r="B952">
            <v>1948</v>
          </cell>
          <cell r="D952">
            <v>0</v>
          </cell>
          <cell r="F952">
            <v>0</v>
          </cell>
          <cell r="J952">
            <v>0</v>
          </cell>
          <cell r="L952">
            <v>0</v>
          </cell>
          <cell r="M952">
            <v>0</v>
          </cell>
          <cell r="N952">
            <v>0</v>
          </cell>
          <cell r="O952">
            <v>0</v>
          </cell>
          <cell r="S952">
            <v>0</v>
          </cell>
          <cell r="T952">
            <v>0</v>
          </cell>
        </row>
        <row r="953">
          <cell r="A953">
            <v>0</v>
          </cell>
          <cell r="B953">
            <v>1949</v>
          </cell>
          <cell r="D953">
            <v>0</v>
          </cell>
          <cell r="F953">
            <v>0</v>
          </cell>
          <cell r="J953">
            <v>0</v>
          </cell>
          <cell r="L953">
            <v>0</v>
          </cell>
          <cell r="M953">
            <v>0</v>
          </cell>
          <cell r="N953">
            <v>0</v>
          </cell>
          <cell r="O953">
            <v>0</v>
          </cell>
          <cell r="S953">
            <v>0</v>
          </cell>
          <cell r="T953">
            <v>0</v>
          </cell>
        </row>
        <row r="954">
          <cell r="A954">
            <v>0</v>
          </cell>
          <cell r="B954">
            <v>1950</v>
          </cell>
          <cell r="D954">
            <v>0</v>
          </cell>
          <cell r="F954">
            <v>0</v>
          </cell>
          <cell r="J954">
            <v>0</v>
          </cell>
          <cell r="L954">
            <v>0</v>
          </cell>
          <cell r="M954">
            <v>0</v>
          </cell>
          <cell r="N954">
            <v>0</v>
          </cell>
          <cell r="O954">
            <v>0</v>
          </cell>
          <cell r="S954">
            <v>0</v>
          </cell>
          <cell r="T954">
            <v>0</v>
          </cell>
        </row>
        <row r="955">
          <cell r="A955">
            <v>0</v>
          </cell>
          <cell r="B955">
            <v>1951</v>
          </cell>
          <cell r="D955">
            <v>0</v>
          </cell>
          <cell r="F955">
            <v>0</v>
          </cell>
          <cell r="J955">
            <v>0</v>
          </cell>
          <cell r="L955">
            <v>0</v>
          </cell>
          <cell r="M955">
            <v>0</v>
          </cell>
          <cell r="N955">
            <v>0</v>
          </cell>
          <cell r="O955">
            <v>0</v>
          </cell>
          <cell r="S955">
            <v>0</v>
          </cell>
          <cell r="T955">
            <v>0</v>
          </cell>
        </row>
        <row r="956">
          <cell r="A956">
            <v>0</v>
          </cell>
          <cell r="B956">
            <v>1952</v>
          </cell>
          <cell r="D956">
            <v>0</v>
          </cell>
          <cell r="F956">
            <v>0</v>
          </cell>
          <cell r="J956">
            <v>0</v>
          </cell>
          <cell r="L956">
            <v>0</v>
          </cell>
          <cell r="M956">
            <v>0</v>
          </cell>
          <cell r="N956">
            <v>0</v>
          </cell>
          <cell r="O956">
            <v>0</v>
          </cell>
          <cell r="S956">
            <v>0</v>
          </cell>
          <cell r="T956">
            <v>0</v>
          </cell>
        </row>
        <row r="957">
          <cell r="A957">
            <v>0</v>
          </cell>
          <cell r="B957">
            <v>1953</v>
          </cell>
          <cell r="D957">
            <v>0</v>
          </cell>
          <cell r="F957">
            <v>0</v>
          </cell>
          <cell r="J957">
            <v>0</v>
          </cell>
          <cell r="L957">
            <v>0</v>
          </cell>
          <cell r="M957">
            <v>0</v>
          </cell>
          <cell r="N957">
            <v>0</v>
          </cell>
          <cell r="O957">
            <v>0</v>
          </cell>
          <cell r="S957">
            <v>0</v>
          </cell>
          <cell r="T957">
            <v>0</v>
          </cell>
        </row>
        <row r="958">
          <cell r="A958">
            <v>0</v>
          </cell>
          <cell r="B958">
            <v>1954</v>
          </cell>
          <cell r="D958">
            <v>0</v>
          </cell>
          <cell r="F958">
            <v>0</v>
          </cell>
          <cell r="J958">
            <v>0</v>
          </cell>
          <cell r="L958">
            <v>0</v>
          </cell>
          <cell r="M958">
            <v>0</v>
          </cell>
          <cell r="N958">
            <v>0</v>
          </cell>
          <cell r="O958">
            <v>0</v>
          </cell>
          <cell r="S958">
            <v>0</v>
          </cell>
          <cell r="T958">
            <v>0</v>
          </cell>
        </row>
        <row r="959">
          <cell r="A959">
            <v>0</v>
          </cell>
          <cell r="B959">
            <v>1955</v>
          </cell>
          <cell r="D959">
            <v>0</v>
          </cell>
          <cell r="F959">
            <v>0</v>
          </cell>
          <cell r="J959">
            <v>0</v>
          </cell>
          <cell r="L959">
            <v>0</v>
          </cell>
          <cell r="M959">
            <v>0</v>
          </cell>
          <cell r="N959">
            <v>0</v>
          </cell>
          <cell r="O959">
            <v>0</v>
          </cell>
          <cell r="S959">
            <v>0</v>
          </cell>
          <cell r="T959">
            <v>0</v>
          </cell>
        </row>
        <row r="960">
          <cell r="A960">
            <v>0</v>
          </cell>
          <cell r="B960">
            <v>1956</v>
          </cell>
          <cell r="D960">
            <v>0</v>
          </cell>
          <cell r="F960">
            <v>0</v>
          </cell>
          <cell r="J960">
            <v>0</v>
          </cell>
          <cell r="L960">
            <v>0</v>
          </cell>
          <cell r="M960">
            <v>0</v>
          </cell>
          <cell r="N960">
            <v>0</v>
          </cell>
          <cell r="O960">
            <v>0</v>
          </cell>
          <cell r="S960">
            <v>0</v>
          </cell>
          <cell r="T960">
            <v>0</v>
          </cell>
        </row>
        <row r="961">
          <cell r="A961">
            <v>0</v>
          </cell>
          <cell r="B961">
            <v>1957</v>
          </cell>
          <cell r="D961">
            <v>0</v>
          </cell>
          <cell r="F961">
            <v>0</v>
          </cell>
          <cell r="J961">
            <v>0</v>
          </cell>
          <cell r="L961">
            <v>0</v>
          </cell>
          <cell r="M961">
            <v>0</v>
          </cell>
          <cell r="N961">
            <v>0</v>
          </cell>
          <cell r="O961">
            <v>0</v>
          </cell>
          <cell r="S961">
            <v>0</v>
          </cell>
          <cell r="T961">
            <v>0</v>
          </cell>
        </row>
        <row r="962">
          <cell r="A962">
            <v>0</v>
          </cell>
          <cell r="B962">
            <v>1958</v>
          </cell>
          <cell r="D962">
            <v>0</v>
          </cell>
          <cell r="F962">
            <v>0</v>
          </cell>
          <cell r="J962">
            <v>0</v>
          </cell>
          <cell r="L962">
            <v>0</v>
          </cell>
          <cell r="M962">
            <v>0</v>
          </cell>
          <cell r="N962">
            <v>0</v>
          </cell>
          <cell r="O962">
            <v>0</v>
          </cell>
          <cell r="S962">
            <v>0</v>
          </cell>
          <cell r="T962">
            <v>0</v>
          </cell>
        </row>
        <row r="963">
          <cell r="A963">
            <v>0</v>
          </cell>
          <cell r="B963">
            <v>1959</v>
          </cell>
          <cell r="D963">
            <v>0</v>
          </cell>
          <cell r="F963">
            <v>0</v>
          </cell>
          <cell r="J963">
            <v>0</v>
          </cell>
          <cell r="L963">
            <v>0</v>
          </cell>
          <cell r="M963">
            <v>0</v>
          </cell>
          <cell r="N963">
            <v>0</v>
          </cell>
          <cell r="O963">
            <v>0</v>
          </cell>
          <cell r="S963">
            <v>0</v>
          </cell>
          <cell r="T963">
            <v>0</v>
          </cell>
        </row>
        <row r="964">
          <cell r="A964">
            <v>0</v>
          </cell>
          <cell r="B964">
            <v>1960</v>
          </cell>
          <cell r="D964">
            <v>0</v>
          </cell>
          <cell r="F964">
            <v>0</v>
          </cell>
          <cell r="J964">
            <v>0</v>
          </cell>
          <cell r="L964">
            <v>0</v>
          </cell>
          <cell r="M964">
            <v>0</v>
          </cell>
          <cell r="N964">
            <v>0</v>
          </cell>
          <cell r="O964">
            <v>0</v>
          </cell>
          <cell r="S964">
            <v>0</v>
          </cell>
          <cell r="T964">
            <v>0</v>
          </cell>
        </row>
        <row r="965">
          <cell r="A965">
            <v>0</v>
          </cell>
          <cell r="B965">
            <v>1961</v>
          </cell>
          <cell r="D965">
            <v>0</v>
          </cell>
          <cell r="F965">
            <v>0</v>
          </cell>
          <cell r="J965">
            <v>0</v>
          </cell>
          <cell r="L965">
            <v>0</v>
          </cell>
          <cell r="M965">
            <v>0</v>
          </cell>
          <cell r="N965">
            <v>0</v>
          </cell>
          <cell r="O965">
            <v>0</v>
          </cell>
          <cell r="S965">
            <v>0</v>
          </cell>
          <cell r="T965">
            <v>0</v>
          </cell>
        </row>
        <row r="966">
          <cell r="A966">
            <v>0</v>
          </cell>
          <cell r="B966">
            <v>1962</v>
          </cell>
          <cell r="D966">
            <v>0</v>
          </cell>
          <cell r="F966">
            <v>0</v>
          </cell>
          <cell r="J966">
            <v>0</v>
          </cell>
          <cell r="L966">
            <v>0</v>
          </cell>
          <cell r="M966">
            <v>0</v>
          </cell>
          <cell r="N966">
            <v>0</v>
          </cell>
          <cell r="O966">
            <v>0</v>
          </cell>
          <cell r="S966">
            <v>0</v>
          </cell>
          <cell r="T966">
            <v>0</v>
          </cell>
        </row>
        <row r="967">
          <cell r="A967">
            <v>0</v>
          </cell>
          <cell r="B967">
            <v>1963</v>
          </cell>
          <cell r="D967">
            <v>0</v>
          </cell>
          <cell r="F967">
            <v>0</v>
          </cell>
          <cell r="J967">
            <v>0</v>
          </cell>
          <cell r="L967">
            <v>0</v>
          </cell>
          <cell r="M967">
            <v>0</v>
          </cell>
          <cell r="N967">
            <v>0</v>
          </cell>
          <cell r="O967">
            <v>0</v>
          </cell>
          <cell r="S967">
            <v>0</v>
          </cell>
          <cell r="T967">
            <v>0</v>
          </cell>
        </row>
        <row r="968">
          <cell r="A968">
            <v>0</v>
          </cell>
          <cell r="B968">
            <v>1964</v>
          </cell>
          <cell r="D968">
            <v>0</v>
          </cell>
          <cell r="F968">
            <v>0</v>
          </cell>
          <cell r="J968">
            <v>0</v>
          </cell>
          <cell r="L968">
            <v>0</v>
          </cell>
          <cell r="M968">
            <v>0</v>
          </cell>
          <cell r="N968">
            <v>0</v>
          </cell>
          <cell r="O968">
            <v>0</v>
          </cell>
          <cell r="S968">
            <v>0</v>
          </cell>
          <cell r="T968">
            <v>0</v>
          </cell>
        </row>
        <row r="969">
          <cell r="A969">
            <v>0</v>
          </cell>
          <cell r="B969">
            <v>1965</v>
          </cell>
          <cell r="D969">
            <v>0</v>
          </cell>
          <cell r="F969">
            <v>0</v>
          </cell>
          <cell r="J969">
            <v>0</v>
          </cell>
          <cell r="L969">
            <v>0</v>
          </cell>
          <cell r="M969">
            <v>0</v>
          </cell>
          <cell r="N969">
            <v>0</v>
          </cell>
          <cell r="O969">
            <v>0</v>
          </cell>
          <cell r="S969">
            <v>0</v>
          </cell>
          <cell r="T969">
            <v>0</v>
          </cell>
        </row>
        <row r="970">
          <cell r="A970">
            <v>0</v>
          </cell>
          <cell r="B970">
            <v>1966</v>
          </cell>
          <cell r="D970">
            <v>0</v>
          </cell>
          <cell r="F970">
            <v>0</v>
          </cell>
          <cell r="J970">
            <v>0</v>
          </cell>
          <cell r="L970">
            <v>0</v>
          </cell>
          <cell r="M970">
            <v>0</v>
          </cell>
          <cell r="N970">
            <v>0</v>
          </cell>
          <cell r="O970">
            <v>0</v>
          </cell>
          <cell r="S970">
            <v>0</v>
          </cell>
          <cell r="T970">
            <v>0</v>
          </cell>
        </row>
        <row r="971">
          <cell r="A971">
            <v>0</v>
          </cell>
          <cell r="B971">
            <v>1967</v>
          </cell>
          <cell r="D971">
            <v>0</v>
          </cell>
          <cell r="F971">
            <v>0</v>
          </cell>
          <cell r="J971">
            <v>0</v>
          </cell>
          <cell r="L971">
            <v>0</v>
          </cell>
          <cell r="M971">
            <v>0</v>
          </cell>
          <cell r="N971">
            <v>0</v>
          </cell>
          <cell r="O971">
            <v>0</v>
          </cell>
          <cell r="S971">
            <v>0</v>
          </cell>
          <cell r="T971">
            <v>0</v>
          </cell>
        </row>
        <row r="972">
          <cell r="A972">
            <v>0</v>
          </cell>
          <cell r="B972">
            <v>1968</v>
          </cell>
          <cell r="D972">
            <v>0</v>
          </cell>
          <cell r="F972">
            <v>0</v>
          </cell>
          <cell r="J972">
            <v>0</v>
          </cell>
          <cell r="L972">
            <v>0</v>
          </cell>
          <cell r="M972">
            <v>0</v>
          </cell>
          <cell r="N972">
            <v>0</v>
          </cell>
          <cell r="O972">
            <v>0</v>
          </cell>
          <cell r="S972">
            <v>0</v>
          </cell>
          <cell r="T972">
            <v>0</v>
          </cell>
        </row>
        <row r="973">
          <cell r="A973">
            <v>0</v>
          </cell>
          <cell r="B973">
            <v>1969</v>
          </cell>
          <cell r="D973">
            <v>0</v>
          </cell>
          <cell r="F973">
            <v>0</v>
          </cell>
          <cell r="J973">
            <v>0</v>
          </cell>
          <cell r="L973">
            <v>0</v>
          </cell>
          <cell r="M973">
            <v>0</v>
          </cell>
          <cell r="N973">
            <v>0</v>
          </cell>
          <cell r="O973">
            <v>0</v>
          </cell>
          <cell r="S973">
            <v>0</v>
          </cell>
          <cell r="T973">
            <v>0</v>
          </cell>
        </row>
        <row r="974">
          <cell r="A974">
            <v>0</v>
          </cell>
          <cell r="B974">
            <v>1970</v>
          </cell>
          <cell r="D974">
            <v>0</v>
          </cell>
          <cell r="F974">
            <v>0</v>
          </cell>
          <cell r="J974">
            <v>0</v>
          </cell>
          <cell r="L974">
            <v>0</v>
          </cell>
          <cell r="M974">
            <v>0</v>
          </cell>
          <cell r="N974">
            <v>0</v>
          </cell>
          <cell r="O974">
            <v>0</v>
          </cell>
          <cell r="S974">
            <v>0</v>
          </cell>
          <cell r="T974">
            <v>0</v>
          </cell>
        </row>
        <row r="975">
          <cell r="A975">
            <v>0</v>
          </cell>
          <cell r="B975">
            <v>1971</v>
          </cell>
          <cell r="D975">
            <v>0</v>
          </cell>
          <cell r="F975">
            <v>0</v>
          </cell>
          <cell r="J975">
            <v>0</v>
          </cell>
          <cell r="L975">
            <v>0</v>
          </cell>
          <cell r="M975">
            <v>0</v>
          </cell>
          <cell r="N975">
            <v>0</v>
          </cell>
          <cell r="O975">
            <v>0</v>
          </cell>
          <cell r="S975">
            <v>0</v>
          </cell>
          <cell r="T975">
            <v>0</v>
          </cell>
        </row>
        <row r="976">
          <cell r="A976">
            <v>0</v>
          </cell>
          <cell r="B976">
            <v>1972</v>
          </cell>
          <cell r="D976">
            <v>0</v>
          </cell>
          <cell r="F976">
            <v>0</v>
          </cell>
          <cell r="J976">
            <v>0</v>
          </cell>
          <cell r="L976">
            <v>0</v>
          </cell>
          <cell r="M976">
            <v>0</v>
          </cell>
          <cell r="N976">
            <v>0</v>
          </cell>
          <cell r="O976">
            <v>0</v>
          </cell>
          <cell r="S976">
            <v>0</v>
          </cell>
          <cell r="T976">
            <v>0</v>
          </cell>
        </row>
        <row r="977">
          <cell r="A977">
            <v>0</v>
          </cell>
          <cell r="B977">
            <v>1973</v>
          </cell>
          <cell r="D977">
            <v>0</v>
          </cell>
          <cell r="F977">
            <v>0</v>
          </cell>
          <cell r="J977">
            <v>0</v>
          </cell>
          <cell r="L977">
            <v>0</v>
          </cell>
          <cell r="M977">
            <v>0</v>
          </cell>
          <cell r="N977">
            <v>0</v>
          </cell>
          <cell r="O977">
            <v>0</v>
          </cell>
          <cell r="S977">
            <v>0</v>
          </cell>
          <cell r="T977">
            <v>0</v>
          </cell>
        </row>
        <row r="978">
          <cell r="A978">
            <v>0</v>
          </cell>
          <cell r="B978">
            <v>1974</v>
          </cell>
          <cell r="D978">
            <v>0</v>
          </cell>
          <cell r="F978">
            <v>0</v>
          </cell>
          <cell r="J978">
            <v>0</v>
          </cell>
          <cell r="L978">
            <v>0</v>
          </cell>
          <cell r="M978">
            <v>0</v>
          </cell>
          <cell r="N978">
            <v>0</v>
          </cell>
          <cell r="O978">
            <v>0</v>
          </cell>
          <cell r="S978">
            <v>0</v>
          </cell>
          <cell r="T978">
            <v>0</v>
          </cell>
        </row>
        <row r="979">
          <cell r="A979">
            <v>0</v>
          </cell>
          <cell r="B979">
            <v>1975</v>
          </cell>
          <cell r="D979">
            <v>0</v>
          </cell>
          <cell r="F979">
            <v>0</v>
          </cell>
          <cell r="J979">
            <v>0</v>
          </cell>
          <cell r="L979">
            <v>0</v>
          </cell>
          <cell r="M979">
            <v>0</v>
          </cell>
          <cell r="N979">
            <v>0</v>
          </cell>
          <cell r="O979">
            <v>0</v>
          </cell>
          <cell r="S979">
            <v>0</v>
          </cell>
          <cell r="T979">
            <v>0</v>
          </cell>
        </row>
        <row r="980">
          <cell r="A980">
            <v>0</v>
          </cell>
          <cell r="B980">
            <v>1976</v>
          </cell>
          <cell r="D980">
            <v>0</v>
          </cell>
          <cell r="F980">
            <v>0</v>
          </cell>
          <cell r="J980">
            <v>0</v>
          </cell>
          <cell r="L980">
            <v>0</v>
          </cell>
          <cell r="M980">
            <v>0</v>
          </cell>
          <cell r="N980">
            <v>0</v>
          </cell>
          <cell r="O980">
            <v>0</v>
          </cell>
          <cell r="S980">
            <v>0</v>
          </cell>
          <cell r="T980">
            <v>0</v>
          </cell>
        </row>
        <row r="981">
          <cell r="A981">
            <v>0</v>
          </cell>
          <cell r="B981">
            <v>1977</v>
          </cell>
          <cell r="D981">
            <v>0</v>
          </cell>
          <cell r="F981">
            <v>0</v>
          </cell>
          <cell r="J981">
            <v>0</v>
          </cell>
          <cell r="L981">
            <v>0</v>
          </cell>
          <cell r="M981">
            <v>0</v>
          </cell>
          <cell r="N981">
            <v>0</v>
          </cell>
          <cell r="O981">
            <v>0</v>
          </cell>
          <cell r="S981">
            <v>0</v>
          </cell>
          <cell r="T981">
            <v>0</v>
          </cell>
        </row>
        <row r="982">
          <cell r="A982">
            <v>0</v>
          </cell>
          <cell r="B982">
            <v>1978</v>
          </cell>
          <cell r="D982">
            <v>0</v>
          </cell>
          <cell r="F982">
            <v>0</v>
          </cell>
          <cell r="J982">
            <v>0</v>
          </cell>
          <cell r="L982">
            <v>0</v>
          </cell>
          <cell r="M982">
            <v>0</v>
          </cell>
          <cell r="N982">
            <v>0</v>
          </cell>
          <cell r="O982">
            <v>0</v>
          </cell>
          <cell r="S982">
            <v>0</v>
          </cell>
          <cell r="T982">
            <v>0</v>
          </cell>
        </row>
        <row r="983">
          <cell r="A983">
            <v>0</v>
          </cell>
          <cell r="B983">
            <v>1979</v>
          </cell>
          <cell r="D983">
            <v>0</v>
          </cell>
          <cell r="F983">
            <v>0</v>
          </cell>
          <cell r="J983">
            <v>0</v>
          </cell>
          <cell r="L983">
            <v>0</v>
          </cell>
          <cell r="M983">
            <v>0</v>
          </cell>
          <cell r="N983">
            <v>0</v>
          </cell>
          <cell r="O983">
            <v>0</v>
          </cell>
          <cell r="S983">
            <v>0</v>
          </cell>
          <cell r="T983">
            <v>0</v>
          </cell>
        </row>
        <row r="984">
          <cell r="A984">
            <v>0</v>
          </cell>
          <cell r="B984">
            <v>1980</v>
          </cell>
          <cell r="D984">
            <v>0</v>
          </cell>
          <cell r="F984">
            <v>0</v>
          </cell>
          <cell r="J984">
            <v>0</v>
          </cell>
          <cell r="L984">
            <v>0</v>
          </cell>
          <cell r="M984">
            <v>0</v>
          </cell>
          <cell r="N984">
            <v>0</v>
          </cell>
          <cell r="O984">
            <v>0</v>
          </cell>
          <cell r="S984">
            <v>0</v>
          </cell>
          <cell r="T984">
            <v>0</v>
          </cell>
        </row>
        <row r="985">
          <cell r="A985">
            <v>0</v>
          </cell>
          <cell r="B985">
            <v>1981</v>
          </cell>
          <cell r="D985">
            <v>0</v>
          </cell>
          <cell r="F985">
            <v>0</v>
          </cell>
          <cell r="J985">
            <v>0</v>
          </cell>
          <cell r="L985">
            <v>0</v>
          </cell>
          <cell r="M985">
            <v>0</v>
          </cell>
          <cell r="N985">
            <v>0</v>
          </cell>
          <cell r="O985">
            <v>0</v>
          </cell>
          <cell r="S985">
            <v>0</v>
          </cell>
          <cell r="T985">
            <v>0</v>
          </cell>
        </row>
        <row r="986">
          <cell r="A986">
            <v>0</v>
          </cell>
          <cell r="B986">
            <v>1982</v>
          </cell>
          <cell r="D986">
            <v>0</v>
          </cell>
          <cell r="F986">
            <v>0</v>
          </cell>
          <cell r="J986">
            <v>0</v>
          </cell>
          <cell r="L986">
            <v>0</v>
          </cell>
          <cell r="M986">
            <v>0</v>
          </cell>
          <cell r="N986">
            <v>0</v>
          </cell>
          <cell r="O986">
            <v>0</v>
          </cell>
          <cell r="S986">
            <v>0</v>
          </cell>
          <cell r="T986">
            <v>0</v>
          </cell>
        </row>
        <row r="987">
          <cell r="A987">
            <v>0</v>
          </cell>
          <cell r="B987">
            <v>1983</v>
          </cell>
          <cell r="D987">
            <v>0</v>
          </cell>
          <cell r="F987">
            <v>0</v>
          </cell>
          <cell r="J987">
            <v>0</v>
          </cell>
          <cell r="L987">
            <v>0</v>
          </cell>
          <cell r="M987">
            <v>0</v>
          </cell>
          <cell r="N987">
            <v>0</v>
          </cell>
          <cell r="O987">
            <v>0</v>
          </cell>
          <cell r="S987">
            <v>0</v>
          </cell>
          <cell r="T987">
            <v>0</v>
          </cell>
        </row>
        <row r="988">
          <cell r="A988">
            <v>0</v>
          </cell>
          <cell r="B988">
            <v>1984</v>
          </cell>
          <cell r="D988">
            <v>0</v>
          </cell>
          <cell r="F988">
            <v>0</v>
          </cell>
          <cell r="J988">
            <v>0</v>
          </cell>
          <cell r="L988">
            <v>0</v>
          </cell>
          <cell r="M988">
            <v>0</v>
          </cell>
          <cell r="N988">
            <v>0</v>
          </cell>
          <cell r="O988">
            <v>0</v>
          </cell>
          <cell r="S988">
            <v>0</v>
          </cell>
          <cell r="T988">
            <v>0</v>
          </cell>
        </row>
        <row r="989">
          <cell r="A989">
            <v>0</v>
          </cell>
          <cell r="B989">
            <v>1985</v>
          </cell>
          <cell r="D989">
            <v>0</v>
          </cell>
          <cell r="F989">
            <v>0</v>
          </cell>
          <cell r="J989">
            <v>0</v>
          </cell>
          <cell r="L989">
            <v>0</v>
          </cell>
          <cell r="M989">
            <v>0</v>
          </cell>
          <cell r="N989">
            <v>0</v>
          </cell>
          <cell r="O989">
            <v>0</v>
          </cell>
          <cell r="S989">
            <v>0</v>
          </cell>
          <cell r="T989">
            <v>0</v>
          </cell>
        </row>
        <row r="990">
          <cell r="A990">
            <v>0</v>
          </cell>
          <cell r="B990">
            <v>1986</v>
          </cell>
          <cell r="D990">
            <v>0</v>
          </cell>
          <cell r="F990">
            <v>0</v>
          </cell>
          <cell r="J990">
            <v>0</v>
          </cell>
          <cell r="L990">
            <v>0</v>
          </cell>
          <cell r="M990">
            <v>0</v>
          </cell>
          <cell r="N990">
            <v>0</v>
          </cell>
          <cell r="O990">
            <v>0</v>
          </cell>
          <cell r="S990">
            <v>0</v>
          </cell>
          <cell r="T990">
            <v>0</v>
          </cell>
        </row>
        <row r="991">
          <cell r="A991">
            <v>0</v>
          </cell>
          <cell r="B991">
            <v>1987</v>
          </cell>
          <cell r="D991">
            <v>0</v>
          </cell>
          <cell r="F991">
            <v>0</v>
          </cell>
          <cell r="J991">
            <v>0</v>
          </cell>
          <cell r="L991">
            <v>0</v>
          </cell>
          <cell r="M991">
            <v>0</v>
          </cell>
          <cell r="N991">
            <v>0</v>
          </cell>
          <cell r="O991">
            <v>0</v>
          </cell>
          <cell r="S991">
            <v>0</v>
          </cell>
          <cell r="T991">
            <v>0</v>
          </cell>
        </row>
        <row r="992">
          <cell r="A992">
            <v>0</v>
          </cell>
          <cell r="B992">
            <v>1988</v>
          </cell>
          <cell r="D992">
            <v>0</v>
          </cell>
          <cell r="F992">
            <v>0</v>
          </cell>
          <cell r="J992">
            <v>0</v>
          </cell>
          <cell r="L992">
            <v>0</v>
          </cell>
          <cell r="M992">
            <v>0</v>
          </cell>
          <cell r="N992">
            <v>0</v>
          </cell>
          <cell r="O992">
            <v>0</v>
          </cell>
          <cell r="S992">
            <v>0</v>
          </cell>
          <cell r="T992">
            <v>0</v>
          </cell>
        </row>
        <row r="993">
          <cell r="A993">
            <v>0</v>
          </cell>
          <cell r="B993">
            <v>1989</v>
          </cell>
          <cell r="D993">
            <v>0</v>
          </cell>
          <cell r="F993">
            <v>0</v>
          </cell>
          <cell r="J993">
            <v>0</v>
          </cell>
          <cell r="L993">
            <v>0</v>
          </cell>
          <cell r="M993">
            <v>0</v>
          </cell>
          <cell r="N993">
            <v>0</v>
          </cell>
          <cell r="O993">
            <v>0</v>
          </cell>
          <cell r="S993">
            <v>0</v>
          </cell>
          <cell r="T993">
            <v>0</v>
          </cell>
        </row>
        <row r="994">
          <cell r="A994">
            <v>0</v>
          </cell>
          <cell r="B994">
            <v>1990</v>
          </cell>
          <cell r="D994">
            <v>0</v>
          </cell>
          <cell r="F994">
            <v>0</v>
          </cell>
          <cell r="J994">
            <v>0</v>
          </cell>
          <cell r="L994">
            <v>0</v>
          </cell>
          <cell r="M994">
            <v>0</v>
          </cell>
          <cell r="N994">
            <v>0</v>
          </cell>
          <cell r="O994">
            <v>0</v>
          </cell>
          <cell r="S994">
            <v>0</v>
          </cell>
          <cell r="T994">
            <v>0</v>
          </cell>
        </row>
        <row r="995">
          <cell r="A995">
            <v>0</v>
          </cell>
          <cell r="B995">
            <v>1991</v>
          </cell>
          <cell r="D995">
            <v>0</v>
          </cell>
          <cell r="F995">
            <v>0</v>
          </cell>
          <cell r="J995">
            <v>0</v>
          </cell>
          <cell r="L995">
            <v>0</v>
          </cell>
          <cell r="M995">
            <v>0</v>
          </cell>
          <cell r="N995">
            <v>0</v>
          </cell>
          <cell r="O995">
            <v>0</v>
          </cell>
          <cell r="S995">
            <v>0</v>
          </cell>
          <cell r="T995">
            <v>0</v>
          </cell>
        </row>
        <row r="996">
          <cell r="A996">
            <v>0</v>
          </cell>
          <cell r="B996">
            <v>1992</v>
          </cell>
          <cell r="D996">
            <v>0</v>
          </cell>
          <cell r="F996">
            <v>0</v>
          </cell>
          <cell r="J996">
            <v>0</v>
          </cell>
          <cell r="L996">
            <v>0</v>
          </cell>
          <cell r="M996">
            <v>0</v>
          </cell>
          <cell r="N996">
            <v>0</v>
          </cell>
          <cell r="O996">
            <v>0</v>
          </cell>
          <cell r="S996">
            <v>0</v>
          </cell>
          <cell r="T996">
            <v>0</v>
          </cell>
        </row>
        <row r="997">
          <cell r="A997">
            <v>0</v>
          </cell>
          <cell r="B997">
            <v>1993</v>
          </cell>
          <cell r="D997">
            <v>0</v>
          </cell>
          <cell r="F997">
            <v>0</v>
          </cell>
          <cell r="J997">
            <v>0</v>
          </cell>
          <cell r="L997">
            <v>0</v>
          </cell>
          <cell r="M997">
            <v>0</v>
          </cell>
          <cell r="N997">
            <v>0</v>
          </cell>
          <cell r="O997">
            <v>0</v>
          </cell>
          <cell r="S997">
            <v>0</v>
          </cell>
          <cell r="T997">
            <v>0</v>
          </cell>
        </row>
        <row r="998">
          <cell r="A998">
            <v>0</v>
          </cell>
          <cell r="B998">
            <v>1994</v>
          </cell>
          <cell r="D998">
            <v>0</v>
          </cell>
          <cell r="F998">
            <v>0</v>
          </cell>
          <cell r="J998">
            <v>0</v>
          </cell>
          <cell r="L998">
            <v>0</v>
          </cell>
          <cell r="M998">
            <v>0</v>
          </cell>
          <cell r="N998">
            <v>0</v>
          </cell>
          <cell r="O998">
            <v>0</v>
          </cell>
          <cell r="S998">
            <v>0</v>
          </cell>
          <cell r="T998">
            <v>0</v>
          </cell>
        </row>
        <row r="999">
          <cell r="A999">
            <v>0</v>
          </cell>
          <cell r="B999">
            <v>1995</v>
          </cell>
          <cell r="D999">
            <v>0</v>
          </cell>
          <cell r="F999">
            <v>0</v>
          </cell>
          <cell r="J999">
            <v>0</v>
          </cell>
          <cell r="L999">
            <v>0</v>
          </cell>
          <cell r="M999">
            <v>0</v>
          </cell>
          <cell r="N999">
            <v>0</v>
          </cell>
          <cell r="O999">
            <v>0</v>
          </cell>
          <cell r="S999">
            <v>0</v>
          </cell>
          <cell r="T999">
            <v>0</v>
          </cell>
        </row>
        <row r="1000">
          <cell r="A1000">
            <v>0</v>
          </cell>
          <cell r="B1000">
            <v>1996</v>
          </cell>
          <cell r="D1000">
            <v>0</v>
          </cell>
          <cell r="F1000">
            <v>0</v>
          </cell>
          <cell r="J1000">
            <v>0</v>
          </cell>
          <cell r="L1000">
            <v>0</v>
          </cell>
          <cell r="M1000">
            <v>0</v>
          </cell>
          <cell r="N1000">
            <v>0</v>
          </cell>
          <cell r="O1000">
            <v>0</v>
          </cell>
          <cell r="S1000">
            <v>0</v>
          </cell>
          <cell r="T1000">
            <v>0</v>
          </cell>
        </row>
      </sheetData>
      <sheetData sheetId="5">
        <row r="1">
          <cell r="A1" t="str">
            <v>Brokerage</v>
          </cell>
          <cell r="B1" t="str">
            <v>Sales ID</v>
          </cell>
          <cell r="D1" t="str">
            <v>Puchase ID</v>
          </cell>
          <cell r="E1" t="str">
            <v>Symbols</v>
          </cell>
          <cell r="I1" t="str">
            <v>Quantity Available for Sale</v>
          </cell>
          <cell r="J1" t="str">
            <v>Placement Trade Date</v>
          </cell>
          <cell r="K1" t="str">
            <v>Release Trade Date</v>
          </cell>
          <cell r="L1" t="str">
            <v>Release Settlement Date</v>
          </cell>
          <cell r="M1" t="str">
            <v>Quantity</v>
          </cell>
          <cell r="N1" t="str">
            <v>Rate</v>
          </cell>
          <cell r="O1" t="str">
            <v>Days</v>
          </cell>
          <cell r="P1" t="str">
            <v>CFS Rate</v>
          </cell>
          <cell r="Q1" t="str">
            <v>CFS Rate Per Day</v>
          </cell>
          <cell r="R1" t="str">
            <v>Broker</v>
          </cell>
          <cell r="S1" t="str">
            <v>Brokers Per Day Rate       @ 15%</v>
          </cell>
          <cell r="U1" t="str">
            <v>Sale Proceed</v>
          </cell>
          <cell r="V1" t="str">
            <v>Placement Cost</v>
          </cell>
          <cell r="W1" t="str">
            <v>Brokerage</v>
          </cell>
          <cell r="X1" t="str">
            <v>Total cost</v>
          </cell>
          <cell r="Y1" t="str">
            <v>Gross Income</v>
          </cell>
          <cell r="Z1" t="str">
            <v>Realised Income</v>
          </cell>
        </row>
        <row r="3">
          <cell r="A3">
            <v>0</v>
          </cell>
          <cell r="B3">
            <v>0</v>
          </cell>
          <cell r="C3">
            <v>1001</v>
          </cell>
          <cell r="E3">
            <v>0</v>
          </cell>
          <cell r="F3">
            <v>0</v>
          </cell>
          <cell r="G3">
            <v>0</v>
          </cell>
          <cell r="H3">
            <v>0</v>
          </cell>
          <cell r="I3">
            <v>0</v>
          </cell>
          <cell r="J3">
            <v>0</v>
          </cell>
          <cell r="L3">
            <v>0</v>
          </cell>
          <cell r="N3">
            <v>0</v>
          </cell>
          <cell r="O3">
            <v>0</v>
          </cell>
          <cell r="P3">
            <v>0</v>
          </cell>
          <cell r="Q3">
            <v>0</v>
          </cell>
          <cell r="R3">
            <v>0</v>
          </cell>
          <cell r="S3">
            <v>0</v>
          </cell>
          <cell r="U3">
            <v>0</v>
          </cell>
          <cell r="V3">
            <v>0</v>
          </cell>
          <cell r="W3">
            <v>0</v>
          </cell>
          <cell r="X3">
            <v>0</v>
          </cell>
          <cell r="Y3">
            <v>0</v>
          </cell>
          <cell r="Z3">
            <v>0</v>
          </cell>
        </row>
        <row r="4">
          <cell r="A4">
            <v>0</v>
          </cell>
          <cell r="B4">
            <v>0</v>
          </cell>
          <cell r="C4">
            <v>1002</v>
          </cell>
          <cell r="E4">
            <v>0</v>
          </cell>
          <cell r="F4">
            <v>0</v>
          </cell>
          <cell r="G4">
            <v>0</v>
          </cell>
          <cell r="H4">
            <v>0</v>
          </cell>
          <cell r="I4">
            <v>0</v>
          </cell>
          <cell r="J4">
            <v>0</v>
          </cell>
          <cell r="L4">
            <v>0</v>
          </cell>
          <cell r="N4">
            <v>0</v>
          </cell>
          <cell r="O4">
            <v>0</v>
          </cell>
          <cell r="P4">
            <v>0</v>
          </cell>
          <cell r="Q4">
            <v>0</v>
          </cell>
          <cell r="R4">
            <v>0</v>
          </cell>
          <cell r="S4">
            <v>0</v>
          </cell>
          <cell r="U4">
            <v>0</v>
          </cell>
          <cell r="V4">
            <v>0</v>
          </cell>
          <cell r="W4">
            <v>0</v>
          </cell>
          <cell r="X4">
            <v>0</v>
          </cell>
          <cell r="Y4">
            <v>0</v>
          </cell>
          <cell r="Z4">
            <v>0</v>
          </cell>
        </row>
        <row r="5">
          <cell r="A5">
            <v>0</v>
          </cell>
          <cell r="B5">
            <v>0</v>
          </cell>
          <cell r="C5">
            <v>1003</v>
          </cell>
          <cell r="E5">
            <v>0</v>
          </cell>
          <cell r="F5">
            <v>0</v>
          </cell>
          <cell r="G5">
            <v>0</v>
          </cell>
          <cell r="H5">
            <v>0</v>
          </cell>
          <cell r="I5">
            <v>0</v>
          </cell>
          <cell r="J5">
            <v>0</v>
          </cell>
          <cell r="L5">
            <v>0</v>
          </cell>
          <cell r="N5">
            <v>0</v>
          </cell>
          <cell r="O5">
            <v>0</v>
          </cell>
          <cell r="P5">
            <v>0</v>
          </cell>
          <cell r="Q5">
            <v>0</v>
          </cell>
          <cell r="R5">
            <v>0</v>
          </cell>
          <cell r="S5">
            <v>0</v>
          </cell>
          <cell r="U5">
            <v>0</v>
          </cell>
          <cell r="V5">
            <v>0</v>
          </cell>
          <cell r="W5">
            <v>0</v>
          </cell>
          <cell r="X5">
            <v>0</v>
          </cell>
          <cell r="Y5">
            <v>0</v>
          </cell>
          <cell r="Z5">
            <v>0</v>
          </cell>
        </row>
        <row r="6">
          <cell r="A6">
            <v>0</v>
          </cell>
          <cell r="B6">
            <v>0</v>
          </cell>
          <cell r="C6">
            <v>1004</v>
          </cell>
          <cell r="E6">
            <v>0</v>
          </cell>
          <cell r="F6">
            <v>0</v>
          </cell>
          <cell r="G6">
            <v>0</v>
          </cell>
          <cell r="H6">
            <v>0</v>
          </cell>
          <cell r="I6">
            <v>0</v>
          </cell>
          <cell r="J6">
            <v>0</v>
          </cell>
          <cell r="L6">
            <v>0</v>
          </cell>
          <cell r="N6">
            <v>0</v>
          </cell>
          <cell r="O6">
            <v>0</v>
          </cell>
          <cell r="P6">
            <v>0</v>
          </cell>
          <cell r="Q6">
            <v>0</v>
          </cell>
          <cell r="R6">
            <v>0</v>
          </cell>
          <cell r="S6">
            <v>0</v>
          </cell>
          <cell r="U6">
            <v>0</v>
          </cell>
          <cell r="V6">
            <v>0</v>
          </cell>
          <cell r="W6">
            <v>0</v>
          </cell>
          <cell r="X6">
            <v>0</v>
          </cell>
          <cell r="Y6">
            <v>0</v>
          </cell>
          <cell r="Z6">
            <v>0</v>
          </cell>
        </row>
        <row r="7">
          <cell r="A7">
            <v>0</v>
          </cell>
          <cell r="B7">
            <v>0</v>
          </cell>
          <cell r="C7">
            <v>1005</v>
          </cell>
          <cell r="E7">
            <v>0</v>
          </cell>
          <cell r="F7">
            <v>0</v>
          </cell>
          <cell r="G7">
            <v>0</v>
          </cell>
          <cell r="H7">
            <v>0</v>
          </cell>
          <cell r="I7">
            <v>0</v>
          </cell>
          <cell r="J7">
            <v>0</v>
          </cell>
          <cell r="L7">
            <v>0</v>
          </cell>
          <cell r="N7">
            <v>0</v>
          </cell>
          <cell r="O7">
            <v>0</v>
          </cell>
          <cell r="P7">
            <v>0</v>
          </cell>
          <cell r="Q7">
            <v>0</v>
          </cell>
          <cell r="R7">
            <v>0</v>
          </cell>
          <cell r="S7">
            <v>0</v>
          </cell>
          <cell r="U7">
            <v>0</v>
          </cell>
          <cell r="V7">
            <v>0</v>
          </cell>
          <cell r="W7">
            <v>0</v>
          </cell>
          <cell r="X7">
            <v>0</v>
          </cell>
          <cell r="Y7">
            <v>0</v>
          </cell>
          <cell r="Z7">
            <v>0</v>
          </cell>
        </row>
        <row r="8">
          <cell r="A8">
            <v>0</v>
          </cell>
          <cell r="B8">
            <v>0</v>
          </cell>
          <cell r="C8">
            <v>1006</v>
          </cell>
          <cell r="E8">
            <v>0</v>
          </cell>
          <cell r="F8">
            <v>0</v>
          </cell>
          <cell r="G8">
            <v>0</v>
          </cell>
          <cell r="H8">
            <v>0</v>
          </cell>
          <cell r="I8">
            <v>0</v>
          </cell>
          <cell r="J8">
            <v>0</v>
          </cell>
          <cell r="L8">
            <v>0</v>
          </cell>
          <cell r="N8">
            <v>0</v>
          </cell>
          <cell r="O8">
            <v>0</v>
          </cell>
          <cell r="P8">
            <v>0</v>
          </cell>
          <cell r="Q8">
            <v>0</v>
          </cell>
          <cell r="R8">
            <v>0</v>
          </cell>
          <cell r="S8">
            <v>0</v>
          </cell>
          <cell r="U8">
            <v>0</v>
          </cell>
          <cell r="V8">
            <v>0</v>
          </cell>
          <cell r="W8">
            <v>0</v>
          </cell>
          <cell r="X8">
            <v>0</v>
          </cell>
          <cell r="Y8">
            <v>0</v>
          </cell>
          <cell r="Z8">
            <v>0</v>
          </cell>
        </row>
        <row r="9">
          <cell r="A9">
            <v>0</v>
          </cell>
          <cell r="B9">
            <v>0</v>
          </cell>
          <cell r="C9">
            <v>1007</v>
          </cell>
          <cell r="E9">
            <v>0</v>
          </cell>
          <cell r="F9">
            <v>0</v>
          </cell>
          <cell r="G9">
            <v>0</v>
          </cell>
          <cell r="H9">
            <v>0</v>
          </cell>
          <cell r="I9">
            <v>0</v>
          </cell>
          <cell r="J9">
            <v>0</v>
          </cell>
          <cell r="L9">
            <v>0</v>
          </cell>
          <cell r="N9">
            <v>0</v>
          </cell>
          <cell r="O9">
            <v>0</v>
          </cell>
          <cell r="P9">
            <v>0</v>
          </cell>
          <cell r="Q9">
            <v>0</v>
          </cell>
          <cell r="R9">
            <v>0</v>
          </cell>
          <cell r="S9">
            <v>0</v>
          </cell>
          <cell r="U9">
            <v>0</v>
          </cell>
          <cell r="V9">
            <v>0</v>
          </cell>
          <cell r="W9">
            <v>0</v>
          </cell>
          <cell r="X9">
            <v>0</v>
          </cell>
          <cell r="Y9">
            <v>0</v>
          </cell>
          <cell r="Z9">
            <v>0</v>
          </cell>
        </row>
        <row r="10">
          <cell r="A10">
            <v>0</v>
          </cell>
          <cell r="B10">
            <v>0</v>
          </cell>
          <cell r="C10">
            <v>1008</v>
          </cell>
          <cell r="E10">
            <v>0</v>
          </cell>
          <cell r="F10">
            <v>0</v>
          </cell>
          <cell r="G10">
            <v>0</v>
          </cell>
          <cell r="H10">
            <v>0</v>
          </cell>
          <cell r="I10">
            <v>0</v>
          </cell>
          <cell r="J10">
            <v>0</v>
          </cell>
          <cell r="L10">
            <v>0</v>
          </cell>
          <cell r="N10">
            <v>0</v>
          </cell>
          <cell r="O10">
            <v>0</v>
          </cell>
          <cell r="P10">
            <v>0</v>
          </cell>
          <cell r="Q10">
            <v>0</v>
          </cell>
          <cell r="R10">
            <v>0</v>
          </cell>
          <cell r="S10">
            <v>0</v>
          </cell>
          <cell r="U10">
            <v>0</v>
          </cell>
          <cell r="V10">
            <v>0</v>
          </cell>
          <cell r="W10">
            <v>0</v>
          </cell>
          <cell r="X10">
            <v>0</v>
          </cell>
          <cell r="Y10">
            <v>0</v>
          </cell>
          <cell r="Z10">
            <v>0</v>
          </cell>
        </row>
        <row r="11">
          <cell r="A11">
            <v>0</v>
          </cell>
          <cell r="B11">
            <v>0</v>
          </cell>
          <cell r="C11">
            <v>1009</v>
          </cell>
          <cell r="E11">
            <v>0</v>
          </cell>
          <cell r="F11">
            <v>0</v>
          </cell>
          <cell r="G11">
            <v>0</v>
          </cell>
          <cell r="H11">
            <v>0</v>
          </cell>
          <cell r="I11">
            <v>0</v>
          </cell>
          <cell r="J11">
            <v>0</v>
          </cell>
          <cell r="L11">
            <v>0</v>
          </cell>
          <cell r="N11">
            <v>0</v>
          </cell>
          <cell r="O11">
            <v>0</v>
          </cell>
          <cell r="P11">
            <v>0</v>
          </cell>
          <cell r="Q11">
            <v>0</v>
          </cell>
          <cell r="R11">
            <v>0</v>
          </cell>
          <cell r="S11">
            <v>0</v>
          </cell>
          <cell r="U11">
            <v>0</v>
          </cell>
          <cell r="V11">
            <v>0</v>
          </cell>
          <cell r="W11">
            <v>0</v>
          </cell>
          <cell r="X11">
            <v>0</v>
          </cell>
          <cell r="Y11">
            <v>0</v>
          </cell>
          <cell r="Z11">
            <v>0</v>
          </cell>
        </row>
        <row r="12">
          <cell r="A12">
            <v>0</v>
          </cell>
          <cell r="B12">
            <v>0</v>
          </cell>
          <cell r="C12">
            <v>1010</v>
          </cell>
          <cell r="E12">
            <v>0</v>
          </cell>
          <cell r="F12">
            <v>0</v>
          </cell>
          <cell r="G12">
            <v>0</v>
          </cell>
          <cell r="H12">
            <v>0</v>
          </cell>
          <cell r="I12">
            <v>0</v>
          </cell>
          <cell r="J12">
            <v>0</v>
          </cell>
          <cell r="L12">
            <v>0</v>
          </cell>
          <cell r="N12">
            <v>0</v>
          </cell>
          <cell r="O12">
            <v>0</v>
          </cell>
          <cell r="P12">
            <v>0</v>
          </cell>
          <cell r="Q12">
            <v>0</v>
          </cell>
          <cell r="R12">
            <v>0</v>
          </cell>
          <cell r="S12">
            <v>0</v>
          </cell>
          <cell r="U12">
            <v>0</v>
          </cell>
          <cell r="V12">
            <v>0</v>
          </cell>
          <cell r="W12">
            <v>0</v>
          </cell>
          <cell r="X12">
            <v>0</v>
          </cell>
          <cell r="Y12">
            <v>0</v>
          </cell>
          <cell r="Z12">
            <v>0</v>
          </cell>
        </row>
        <row r="13">
          <cell r="A13">
            <v>0</v>
          </cell>
          <cell r="B13">
            <v>0</v>
          </cell>
          <cell r="C13">
            <v>1011</v>
          </cell>
          <cell r="E13">
            <v>0</v>
          </cell>
          <cell r="F13">
            <v>0</v>
          </cell>
          <cell r="G13">
            <v>0</v>
          </cell>
          <cell r="H13">
            <v>0</v>
          </cell>
          <cell r="I13">
            <v>0</v>
          </cell>
          <cell r="J13">
            <v>0</v>
          </cell>
          <cell r="L13">
            <v>0</v>
          </cell>
          <cell r="N13">
            <v>0</v>
          </cell>
          <cell r="O13">
            <v>0</v>
          </cell>
          <cell r="P13">
            <v>0</v>
          </cell>
          <cell r="Q13">
            <v>0</v>
          </cell>
          <cell r="R13">
            <v>0</v>
          </cell>
          <cell r="S13">
            <v>0</v>
          </cell>
          <cell r="U13">
            <v>0</v>
          </cell>
          <cell r="V13">
            <v>0</v>
          </cell>
          <cell r="W13">
            <v>0</v>
          </cell>
          <cell r="X13">
            <v>0</v>
          </cell>
          <cell r="Y13">
            <v>0</v>
          </cell>
          <cell r="Z13">
            <v>0</v>
          </cell>
        </row>
        <row r="14">
          <cell r="A14">
            <v>0</v>
          </cell>
          <cell r="B14">
            <v>0</v>
          </cell>
          <cell r="C14">
            <v>1012</v>
          </cell>
          <cell r="E14">
            <v>0</v>
          </cell>
          <cell r="F14">
            <v>0</v>
          </cell>
          <cell r="G14">
            <v>0</v>
          </cell>
          <cell r="H14">
            <v>0</v>
          </cell>
          <cell r="I14">
            <v>0</v>
          </cell>
          <cell r="J14">
            <v>0</v>
          </cell>
          <cell r="L14">
            <v>0</v>
          </cell>
          <cell r="N14">
            <v>0</v>
          </cell>
          <cell r="O14">
            <v>0</v>
          </cell>
          <cell r="P14">
            <v>0</v>
          </cell>
          <cell r="Q14">
            <v>0</v>
          </cell>
          <cell r="R14">
            <v>0</v>
          </cell>
          <cell r="S14">
            <v>0</v>
          </cell>
          <cell r="U14">
            <v>0</v>
          </cell>
          <cell r="V14">
            <v>0</v>
          </cell>
          <cell r="W14">
            <v>0</v>
          </cell>
          <cell r="X14">
            <v>0</v>
          </cell>
          <cell r="Y14">
            <v>0</v>
          </cell>
          <cell r="Z14">
            <v>0</v>
          </cell>
        </row>
        <row r="15">
          <cell r="A15">
            <v>0</v>
          </cell>
          <cell r="B15">
            <v>0</v>
          </cell>
          <cell r="C15">
            <v>1013</v>
          </cell>
          <cell r="E15">
            <v>0</v>
          </cell>
          <cell r="F15">
            <v>0</v>
          </cell>
          <cell r="G15">
            <v>0</v>
          </cell>
          <cell r="H15">
            <v>0</v>
          </cell>
          <cell r="I15">
            <v>0</v>
          </cell>
          <cell r="J15">
            <v>0</v>
          </cell>
          <cell r="L15">
            <v>0</v>
          </cell>
          <cell r="N15">
            <v>0</v>
          </cell>
          <cell r="O15">
            <v>0</v>
          </cell>
          <cell r="P15">
            <v>0</v>
          </cell>
          <cell r="Q15">
            <v>0</v>
          </cell>
          <cell r="R15">
            <v>0</v>
          </cell>
          <cell r="S15">
            <v>0</v>
          </cell>
          <cell r="U15">
            <v>0</v>
          </cell>
          <cell r="V15">
            <v>0</v>
          </cell>
          <cell r="W15">
            <v>0</v>
          </cell>
          <cell r="X15">
            <v>0</v>
          </cell>
          <cell r="Y15">
            <v>0</v>
          </cell>
          <cell r="Z15">
            <v>0</v>
          </cell>
        </row>
        <row r="16">
          <cell r="A16">
            <v>0</v>
          </cell>
          <cell r="B16">
            <v>0</v>
          </cell>
          <cell r="C16">
            <v>1014</v>
          </cell>
          <cell r="E16">
            <v>0</v>
          </cell>
          <cell r="F16">
            <v>0</v>
          </cell>
          <cell r="G16">
            <v>0</v>
          </cell>
          <cell r="H16">
            <v>0</v>
          </cell>
          <cell r="I16">
            <v>0</v>
          </cell>
          <cell r="J16">
            <v>0</v>
          </cell>
          <cell r="L16">
            <v>0</v>
          </cell>
          <cell r="N16">
            <v>0</v>
          </cell>
          <cell r="O16">
            <v>0</v>
          </cell>
          <cell r="P16">
            <v>0</v>
          </cell>
          <cell r="Q16">
            <v>0</v>
          </cell>
          <cell r="R16">
            <v>0</v>
          </cell>
          <cell r="S16">
            <v>0</v>
          </cell>
          <cell r="U16">
            <v>0</v>
          </cell>
          <cell r="V16">
            <v>0</v>
          </cell>
          <cell r="W16">
            <v>0</v>
          </cell>
          <cell r="X16">
            <v>0</v>
          </cell>
          <cell r="Y16">
            <v>0</v>
          </cell>
          <cell r="Z16">
            <v>0</v>
          </cell>
        </row>
        <row r="17">
          <cell r="A17">
            <v>0</v>
          </cell>
          <cell r="B17">
            <v>0</v>
          </cell>
          <cell r="C17">
            <v>1015</v>
          </cell>
          <cell r="E17">
            <v>0</v>
          </cell>
          <cell r="F17">
            <v>0</v>
          </cell>
          <cell r="G17">
            <v>0</v>
          </cell>
          <cell r="H17">
            <v>0</v>
          </cell>
          <cell r="I17">
            <v>0</v>
          </cell>
          <cell r="J17">
            <v>0</v>
          </cell>
          <cell r="L17">
            <v>0</v>
          </cell>
          <cell r="N17">
            <v>0</v>
          </cell>
          <cell r="O17">
            <v>0</v>
          </cell>
          <cell r="P17">
            <v>0</v>
          </cell>
          <cell r="Q17">
            <v>0</v>
          </cell>
          <cell r="R17">
            <v>0</v>
          </cell>
          <cell r="S17">
            <v>0</v>
          </cell>
          <cell r="U17">
            <v>0</v>
          </cell>
          <cell r="V17">
            <v>0</v>
          </cell>
          <cell r="W17">
            <v>0</v>
          </cell>
          <cell r="X17">
            <v>0</v>
          </cell>
          <cell r="Y17">
            <v>0</v>
          </cell>
          <cell r="Z17">
            <v>0</v>
          </cell>
        </row>
        <row r="18">
          <cell r="A18">
            <v>0</v>
          </cell>
          <cell r="B18">
            <v>0</v>
          </cell>
          <cell r="C18">
            <v>1016</v>
          </cell>
          <cell r="E18">
            <v>0</v>
          </cell>
          <cell r="F18">
            <v>0</v>
          </cell>
          <cell r="G18">
            <v>0</v>
          </cell>
          <cell r="H18">
            <v>0</v>
          </cell>
          <cell r="I18">
            <v>0</v>
          </cell>
          <cell r="J18">
            <v>0</v>
          </cell>
          <cell r="L18">
            <v>0</v>
          </cell>
          <cell r="N18">
            <v>0</v>
          </cell>
          <cell r="O18">
            <v>0</v>
          </cell>
          <cell r="P18">
            <v>0</v>
          </cell>
          <cell r="Q18">
            <v>0</v>
          </cell>
          <cell r="R18">
            <v>0</v>
          </cell>
          <cell r="S18">
            <v>0</v>
          </cell>
          <cell r="U18">
            <v>0</v>
          </cell>
          <cell r="V18">
            <v>0</v>
          </cell>
          <cell r="W18">
            <v>0</v>
          </cell>
          <cell r="X18">
            <v>0</v>
          </cell>
          <cell r="Y18">
            <v>0</v>
          </cell>
          <cell r="Z18">
            <v>0</v>
          </cell>
        </row>
        <row r="19">
          <cell r="A19">
            <v>0</v>
          </cell>
          <cell r="B19">
            <v>0</v>
          </cell>
          <cell r="C19">
            <v>1017</v>
          </cell>
          <cell r="E19">
            <v>0</v>
          </cell>
          <cell r="F19">
            <v>0</v>
          </cell>
          <cell r="G19">
            <v>0</v>
          </cell>
          <cell r="H19">
            <v>0</v>
          </cell>
          <cell r="I19">
            <v>0</v>
          </cell>
          <cell r="J19">
            <v>0</v>
          </cell>
          <cell r="L19">
            <v>0</v>
          </cell>
          <cell r="N19">
            <v>0</v>
          </cell>
          <cell r="O19">
            <v>0</v>
          </cell>
          <cell r="P19">
            <v>0</v>
          </cell>
          <cell r="Q19">
            <v>0</v>
          </cell>
          <cell r="R19">
            <v>0</v>
          </cell>
          <cell r="S19">
            <v>0</v>
          </cell>
          <cell r="U19">
            <v>0</v>
          </cell>
          <cell r="V19">
            <v>0</v>
          </cell>
          <cell r="W19">
            <v>0</v>
          </cell>
          <cell r="X19">
            <v>0</v>
          </cell>
          <cell r="Y19">
            <v>0</v>
          </cell>
          <cell r="Z19">
            <v>0</v>
          </cell>
        </row>
        <row r="20">
          <cell r="A20">
            <v>0</v>
          </cell>
          <cell r="B20">
            <v>0</v>
          </cell>
          <cell r="C20">
            <v>1018</v>
          </cell>
          <cell r="E20">
            <v>0</v>
          </cell>
          <cell r="F20">
            <v>0</v>
          </cell>
          <cell r="G20">
            <v>0</v>
          </cell>
          <cell r="H20">
            <v>0</v>
          </cell>
          <cell r="I20">
            <v>0</v>
          </cell>
          <cell r="J20">
            <v>0</v>
          </cell>
          <cell r="L20">
            <v>0</v>
          </cell>
          <cell r="N20">
            <v>0</v>
          </cell>
          <cell r="O20">
            <v>0</v>
          </cell>
          <cell r="P20">
            <v>0</v>
          </cell>
          <cell r="Q20">
            <v>0</v>
          </cell>
          <cell r="R20">
            <v>0</v>
          </cell>
          <cell r="S20">
            <v>0</v>
          </cell>
          <cell r="U20">
            <v>0</v>
          </cell>
          <cell r="V20">
            <v>0</v>
          </cell>
          <cell r="W20">
            <v>0</v>
          </cell>
          <cell r="X20">
            <v>0</v>
          </cell>
          <cell r="Y20">
            <v>0</v>
          </cell>
          <cell r="Z20">
            <v>0</v>
          </cell>
        </row>
        <row r="21">
          <cell r="A21">
            <v>0</v>
          </cell>
          <cell r="B21">
            <v>0</v>
          </cell>
          <cell r="C21">
            <v>1019</v>
          </cell>
          <cell r="E21">
            <v>0</v>
          </cell>
          <cell r="F21">
            <v>0</v>
          </cell>
          <cell r="G21">
            <v>0</v>
          </cell>
          <cell r="H21">
            <v>0</v>
          </cell>
          <cell r="I21">
            <v>0</v>
          </cell>
          <cell r="J21">
            <v>0</v>
          </cell>
          <cell r="L21">
            <v>0</v>
          </cell>
          <cell r="N21">
            <v>0</v>
          </cell>
          <cell r="O21">
            <v>0</v>
          </cell>
          <cell r="P21">
            <v>0</v>
          </cell>
          <cell r="Q21">
            <v>0</v>
          </cell>
          <cell r="R21">
            <v>0</v>
          </cell>
          <cell r="S21">
            <v>0</v>
          </cell>
          <cell r="U21">
            <v>0</v>
          </cell>
          <cell r="V21">
            <v>0</v>
          </cell>
          <cell r="W21">
            <v>0</v>
          </cell>
          <cell r="X21">
            <v>0</v>
          </cell>
          <cell r="Y21">
            <v>0</v>
          </cell>
          <cell r="Z21">
            <v>0</v>
          </cell>
        </row>
        <row r="22">
          <cell r="A22">
            <v>0</v>
          </cell>
          <cell r="B22">
            <v>0</v>
          </cell>
          <cell r="C22">
            <v>1020</v>
          </cell>
          <cell r="E22">
            <v>0</v>
          </cell>
          <cell r="F22">
            <v>0</v>
          </cell>
          <cell r="G22">
            <v>0</v>
          </cell>
          <cell r="H22">
            <v>0</v>
          </cell>
          <cell r="I22">
            <v>0</v>
          </cell>
          <cell r="J22">
            <v>0</v>
          </cell>
          <cell r="L22">
            <v>0</v>
          </cell>
          <cell r="N22">
            <v>0</v>
          </cell>
          <cell r="O22">
            <v>0</v>
          </cell>
          <cell r="P22">
            <v>0</v>
          </cell>
          <cell r="Q22">
            <v>0</v>
          </cell>
          <cell r="R22">
            <v>0</v>
          </cell>
          <cell r="S22">
            <v>0</v>
          </cell>
          <cell r="U22">
            <v>0</v>
          </cell>
          <cell r="V22">
            <v>0</v>
          </cell>
          <cell r="W22">
            <v>0</v>
          </cell>
          <cell r="X22">
            <v>0</v>
          </cell>
          <cell r="Y22">
            <v>0</v>
          </cell>
          <cell r="Z22">
            <v>0</v>
          </cell>
        </row>
        <row r="23">
          <cell r="A23">
            <v>0</v>
          </cell>
          <cell r="B23">
            <v>0</v>
          </cell>
          <cell r="C23">
            <v>1021</v>
          </cell>
          <cell r="E23">
            <v>0</v>
          </cell>
          <cell r="F23">
            <v>0</v>
          </cell>
          <cell r="G23">
            <v>0</v>
          </cell>
          <cell r="H23">
            <v>0</v>
          </cell>
          <cell r="I23">
            <v>0</v>
          </cell>
          <cell r="J23">
            <v>0</v>
          </cell>
          <cell r="L23">
            <v>0</v>
          </cell>
          <cell r="N23">
            <v>0</v>
          </cell>
          <cell r="O23">
            <v>0</v>
          </cell>
          <cell r="P23">
            <v>0</v>
          </cell>
          <cell r="Q23">
            <v>0</v>
          </cell>
          <cell r="R23">
            <v>0</v>
          </cell>
          <cell r="S23">
            <v>0</v>
          </cell>
          <cell r="U23">
            <v>0</v>
          </cell>
          <cell r="V23">
            <v>0</v>
          </cell>
          <cell r="W23">
            <v>0</v>
          </cell>
          <cell r="X23">
            <v>0</v>
          </cell>
          <cell r="Y23">
            <v>0</v>
          </cell>
          <cell r="Z23">
            <v>0</v>
          </cell>
        </row>
        <row r="24">
          <cell r="A24">
            <v>0</v>
          </cell>
          <cell r="B24">
            <v>0</v>
          </cell>
          <cell r="C24">
            <v>1022</v>
          </cell>
          <cell r="E24">
            <v>0</v>
          </cell>
          <cell r="F24">
            <v>0</v>
          </cell>
          <cell r="G24">
            <v>0</v>
          </cell>
          <cell r="H24">
            <v>0</v>
          </cell>
          <cell r="I24">
            <v>0</v>
          </cell>
          <cell r="J24">
            <v>0</v>
          </cell>
          <cell r="L24">
            <v>0</v>
          </cell>
          <cell r="N24">
            <v>0</v>
          </cell>
          <cell r="O24">
            <v>0</v>
          </cell>
          <cell r="P24">
            <v>0</v>
          </cell>
          <cell r="Q24">
            <v>0</v>
          </cell>
          <cell r="R24">
            <v>0</v>
          </cell>
          <cell r="S24">
            <v>0</v>
          </cell>
          <cell r="U24">
            <v>0</v>
          </cell>
          <cell r="V24">
            <v>0</v>
          </cell>
          <cell r="W24">
            <v>0</v>
          </cell>
          <cell r="X24">
            <v>0</v>
          </cell>
          <cell r="Y24">
            <v>0</v>
          </cell>
          <cell r="Z24">
            <v>0</v>
          </cell>
        </row>
        <row r="25">
          <cell r="A25">
            <v>0</v>
          </cell>
          <cell r="B25">
            <v>0</v>
          </cell>
          <cell r="C25">
            <v>1023</v>
          </cell>
          <cell r="E25">
            <v>0</v>
          </cell>
          <cell r="F25">
            <v>0</v>
          </cell>
          <cell r="G25">
            <v>0</v>
          </cell>
          <cell r="H25">
            <v>0</v>
          </cell>
          <cell r="I25">
            <v>0</v>
          </cell>
          <cell r="J25">
            <v>0</v>
          </cell>
          <cell r="L25">
            <v>0</v>
          </cell>
          <cell r="N25">
            <v>0</v>
          </cell>
          <cell r="O25">
            <v>0</v>
          </cell>
          <cell r="P25">
            <v>0</v>
          </cell>
          <cell r="Q25">
            <v>0</v>
          </cell>
          <cell r="R25">
            <v>0</v>
          </cell>
          <cell r="S25">
            <v>0</v>
          </cell>
          <cell r="U25">
            <v>0</v>
          </cell>
          <cell r="V25">
            <v>0</v>
          </cell>
          <cell r="W25">
            <v>0</v>
          </cell>
          <cell r="X25">
            <v>0</v>
          </cell>
          <cell r="Y25">
            <v>0</v>
          </cell>
          <cell r="Z25">
            <v>0</v>
          </cell>
        </row>
        <row r="26">
          <cell r="A26">
            <v>0</v>
          </cell>
          <cell r="B26">
            <v>0</v>
          </cell>
          <cell r="C26">
            <v>1024</v>
          </cell>
          <cell r="E26">
            <v>0</v>
          </cell>
          <cell r="F26">
            <v>0</v>
          </cell>
          <cell r="G26">
            <v>0</v>
          </cell>
          <cell r="H26">
            <v>0</v>
          </cell>
          <cell r="I26">
            <v>0</v>
          </cell>
          <cell r="J26">
            <v>0</v>
          </cell>
          <cell r="L26">
            <v>0</v>
          </cell>
          <cell r="N26">
            <v>0</v>
          </cell>
          <cell r="O26">
            <v>0</v>
          </cell>
          <cell r="P26">
            <v>0</v>
          </cell>
          <cell r="Q26">
            <v>0</v>
          </cell>
          <cell r="R26">
            <v>0</v>
          </cell>
          <cell r="S26">
            <v>0</v>
          </cell>
          <cell r="U26">
            <v>0</v>
          </cell>
          <cell r="V26">
            <v>0</v>
          </cell>
          <cell r="W26">
            <v>0</v>
          </cell>
          <cell r="X26">
            <v>0</v>
          </cell>
          <cell r="Y26">
            <v>0</v>
          </cell>
          <cell r="Z26">
            <v>0</v>
          </cell>
        </row>
        <row r="27">
          <cell r="A27">
            <v>0</v>
          </cell>
          <cell r="B27">
            <v>0</v>
          </cell>
          <cell r="C27">
            <v>1025</v>
          </cell>
          <cell r="E27">
            <v>0</v>
          </cell>
          <cell r="F27">
            <v>0</v>
          </cell>
          <cell r="G27">
            <v>0</v>
          </cell>
          <cell r="H27">
            <v>0</v>
          </cell>
          <cell r="I27">
            <v>0</v>
          </cell>
          <cell r="J27">
            <v>0</v>
          </cell>
          <cell r="L27">
            <v>0</v>
          </cell>
          <cell r="N27">
            <v>0</v>
          </cell>
          <cell r="O27">
            <v>0</v>
          </cell>
          <cell r="P27">
            <v>0</v>
          </cell>
          <cell r="Q27">
            <v>0</v>
          </cell>
          <cell r="R27">
            <v>0</v>
          </cell>
          <cell r="S27">
            <v>0</v>
          </cell>
          <cell r="U27">
            <v>0</v>
          </cell>
          <cell r="V27">
            <v>0</v>
          </cell>
          <cell r="W27">
            <v>0</v>
          </cell>
          <cell r="X27">
            <v>0</v>
          </cell>
          <cell r="Y27">
            <v>0</v>
          </cell>
          <cell r="Z27">
            <v>0</v>
          </cell>
        </row>
        <row r="28">
          <cell r="A28">
            <v>0</v>
          </cell>
          <cell r="B28">
            <v>0</v>
          </cell>
          <cell r="C28">
            <v>1026</v>
          </cell>
          <cell r="E28">
            <v>0</v>
          </cell>
          <cell r="F28">
            <v>0</v>
          </cell>
          <cell r="G28">
            <v>0</v>
          </cell>
          <cell r="H28">
            <v>0</v>
          </cell>
          <cell r="I28">
            <v>0</v>
          </cell>
          <cell r="J28">
            <v>0</v>
          </cell>
          <cell r="L28">
            <v>0</v>
          </cell>
          <cell r="N28">
            <v>0</v>
          </cell>
          <cell r="O28">
            <v>0</v>
          </cell>
          <cell r="P28">
            <v>0</v>
          </cell>
          <cell r="Q28">
            <v>0</v>
          </cell>
          <cell r="R28">
            <v>0</v>
          </cell>
          <cell r="S28">
            <v>0</v>
          </cell>
          <cell r="U28">
            <v>0</v>
          </cell>
          <cell r="V28">
            <v>0</v>
          </cell>
          <cell r="W28">
            <v>0</v>
          </cell>
          <cell r="X28">
            <v>0</v>
          </cell>
          <cell r="Y28">
            <v>0</v>
          </cell>
          <cell r="Z28">
            <v>0</v>
          </cell>
        </row>
        <row r="29">
          <cell r="A29">
            <v>0</v>
          </cell>
          <cell r="B29">
            <v>0</v>
          </cell>
          <cell r="C29">
            <v>1027</v>
          </cell>
          <cell r="E29">
            <v>0</v>
          </cell>
          <cell r="F29">
            <v>0</v>
          </cell>
          <cell r="G29">
            <v>0</v>
          </cell>
          <cell r="H29">
            <v>0</v>
          </cell>
          <cell r="I29">
            <v>0</v>
          </cell>
          <cell r="J29">
            <v>0</v>
          </cell>
          <cell r="L29">
            <v>0</v>
          </cell>
          <cell r="N29">
            <v>0</v>
          </cell>
          <cell r="O29">
            <v>0</v>
          </cell>
          <cell r="P29">
            <v>0</v>
          </cell>
          <cell r="Q29">
            <v>0</v>
          </cell>
          <cell r="R29">
            <v>0</v>
          </cell>
          <cell r="S29">
            <v>0</v>
          </cell>
          <cell r="U29">
            <v>0</v>
          </cell>
          <cell r="V29">
            <v>0</v>
          </cell>
          <cell r="W29">
            <v>0</v>
          </cell>
          <cell r="X29">
            <v>0</v>
          </cell>
          <cell r="Y29">
            <v>0</v>
          </cell>
          <cell r="Z29">
            <v>0</v>
          </cell>
        </row>
        <row r="30">
          <cell r="A30">
            <v>0</v>
          </cell>
          <cell r="B30">
            <v>0</v>
          </cell>
          <cell r="C30">
            <v>1028</v>
          </cell>
          <cell r="E30">
            <v>0</v>
          </cell>
          <cell r="F30">
            <v>0</v>
          </cell>
          <cell r="G30">
            <v>0</v>
          </cell>
          <cell r="H30">
            <v>0</v>
          </cell>
          <cell r="I30">
            <v>0</v>
          </cell>
          <cell r="J30">
            <v>0</v>
          </cell>
          <cell r="L30">
            <v>0</v>
          </cell>
          <cell r="N30">
            <v>0</v>
          </cell>
          <cell r="O30">
            <v>0</v>
          </cell>
          <cell r="P30">
            <v>0</v>
          </cell>
          <cell r="Q30">
            <v>0</v>
          </cell>
          <cell r="R30">
            <v>0</v>
          </cell>
          <cell r="S30">
            <v>0</v>
          </cell>
          <cell r="U30">
            <v>0</v>
          </cell>
          <cell r="V30">
            <v>0</v>
          </cell>
          <cell r="W30">
            <v>0</v>
          </cell>
          <cell r="X30">
            <v>0</v>
          </cell>
          <cell r="Y30">
            <v>0</v>
          </cell>
          <cell r="Z30">
            <v>0</v>
          </cell>
        </row>
        <row r="31">
          <cell r="A31">
            <v>0</v>
          </cell>
          <cell r="B31">
            <v>0</v>
          </cell>
          <cell r="C31">
            <v>1029</v>
          </cell>
          <cell r="E31">
            <v>0</v>
          </cell>
          <cell r="F31">
            <v>0</v>
          </cell>
          <cell r="G31">
            <v>0</v>
          </cell>
          <cell r="H31">
            <v>0</v>
          </cell>
          <cell r="I31">
            <v>0</v>
          </cell>
          <cell r="J31">
            <v>0</v>
          </cell>
          <cell r="L31">
            <v>0</v>
          </cell>
          <cell r="N31">
            <v>0</v>
          </cell>
          <cell r="O31">
            <v>0</v>
          </cell>
          <cell r="P31">
            <v>0</v>
          </cell>
          <cell r="Q31">
            <v>0</v>
          </cell>
          <cell r="R31">
            <v>0</v>
          </cell>
          <cell r="S31">
            <v>0</v>
          </cell>
          <cell r="U31">
            <v>0</v>
          </cell>
          <cell r="V31">
            <v>0</v>
          </cell>
          <cell r="W31">
            <v>0</v>
          </cell>
          <cell r="X31">
            <v>0</v>
          </cell>
          <cell r="Y31">
            <v>0</v>
          </cell>
          <cell r="Z31">
            <v>0</v>
          </cell>
        </row>
        <row r="32">
          <cell r="A32">
            <v>0</v>
          </cell>
          <cell r="B32">
            <v>0</v>
          </cell>
          <cell r="C32">
            <v>1030</v>
          </cell>
          <cell r="E32">
            <v>0</v>
          </cell>
          <cell r="F32">
            <v>0</v>
          </cell>
          <cell r="G32">
            <v>0</v>
          </cell>
          <cell r="H32">
            <v>0</v>
          </cell>
          <cell r="I32">
            <v>0</v>
          </cell>
          <cell r="J32">
            <v>0</v>
          </cell>
          <cell r="L32">
            <v>0</v>
          </cell>
          <cell r="N32">
            <v>0</v>
          </cell>
          <cell r="O32">
            <v>0</v>
          </cell>
          <cell r="P32">
            <v>0</v>
          </cell>
          <cell r="Q32">
            <v>0</v>
          </cell>
          <cell r="R32">
            <v>0</v>
          </cell>
          <cell r="S32">
            <v>0</v>
          </cell>
          <cell r="U32">
            <v>0</v>
          </cell>
          <cell r="V32">
            <v>0</v>
          </cell>
          <cell r="W32">
            <v>0</v>
          </cell>
          <cell r="X32">
            <v>0</v>
          </cell>
          <cell r="Y32">
            <v>0</v>
          </cell>
          <cell r="Z32">
            <v>0</v>
          </cell>
        </row>
        <row r="33">
          <cell r="A33">
            <v>0</v>
          </cell>
          <cell r="B33">
            <v>0</v>
          </cell>
          <cell r="C33">
            <v>1031</v>
          </cell>
          <cell r="E33">
            <v>0</v>
          </cell>
          <cell r="F33">
            <v>0</v>
          </cell>
          <cell r="G33">
            <v>0</v>
          </cell>
          <cell r="H33">
            <v>0</v>
          </cell>
          <cell r="I33">
            <v>0</v>
          </cell>
          <cell r="J33">
            <v>0</v>
          </cell>
          <cell r="L33">
            <v>0</v>
          </cell>
          <cell r="N33">
            <v>0</v>
          </cell>
          <cell r="O33">
            <v>0</v>
          </cell>
          <cell r="P33">
            <v>0</v>
          </cell>
          <cell r="Q33">
            <v>0</v>
          </cell>
          <cell r="R33">
            <v>0</v>
          </cell>
          <cell r="S33">
            <v>0</v>
          </cell>
          <cell r="U33">
            <v>0</v>
          </cell>
          <cell r="V33">
            <v>0</v>
          </cell>
          <cell r="W33">
            <v>0</v>
          </cell>
          <cell r="X33">
            <v>0</v>
          </cell>
          <cell r="Y33">
            <v>0</v>
          </cell>
          <cell r="Z33">
            <v>0</v>
          </cell>
        </row>
        <row r="34">
          <cell r="A34">
            <v>0</v>
          </cell>
          <cell r="B34">
            <v>0</v>
          </cell>
          <cell r="C34">
            <v>1032</v>
          </cell>
          <cell r="E34">
            <v>0</v>
          </cell>
          <cell r="F34">
            <v>0</v>
          </cell>
          <cell r="G34">
            <v>0</v>
          </cell>
          <cell r="H34">
            <v>0</v>
          </cell>
          <cell r="I34">
            <v>0</v>
          </cell>
          <cell r="J34">
            <v>0</v>
          </cell>
          <cell r="L34">
            <v>0</v>
          </cell>
          <cell r="N34">
            <v>0</v>
          </cell>
          <cell r="O34">
            <v>0</v>
          </cell>
          <cell r="P34">
            <v>0</v>
          </cell>
          <cell r="Q34">
            <v>0</v>
          </cell>
          <cell r="R34">
            <v>0</v>
          </cell>
          <cell r="S34">
            <v>0</v>
          </cell>
          <cell r="U34">
            <v>0</v>
          </cell>
          <cell r="V34">
            <v>0</v>
          </cell>
          <cell r="W34">
            <v>0</v>
          </cell>
          <cell r="X34">
            <v>0</v>
          </cell>
          <cell r="Y34">
            <v>0</v>
          </cell>
          <cell r="Z34">
            <v>0</v>
          </cell>
        </row>
        <row r="35">
          <cell r="A35">
            <v>0</v>
          </cell>
          <cell r="B35">
            <v>0</v>
          </cell>
          <cell r="C35">
            <v>1033</v>
          </cell>
          <cell r="E35">
            <v>0</v>
          </cell>
          <cell r="F35">
            <v>0</v>
          </cell>
          <cell r="G35">
            <v>0</v>
          </cell>
          <cell r="H35">
            <v>0</v>
          </cell>
          <cell r="I35">
            <v>0</v>
          </cell>
          <cell r="J35">
            <v>0</v>
          </cell>
          <cell r="L35">
            <v>0</v>
          </cell>
          <cell r="N35">
            <v>0</v>
          </cell>
          <cell r="O35">
            <v>0</v>
          </cell>
          <cell r="P35">
            <v>0</v>
          </cell>
          <cell r="Q35">
            <v>0</v>
          </cell>
          <cell r="R35">
            <v>0</v>
          </cell>
          <cell r="S35">
            <v>0</v>
          </cell>
          <cell r="U35">
            <v>0</v>
          </cell>
          <cell r="V35">
            <v>0</v>
          </cell>
          <cell r="W35">
            <v>0</v>
          </cell>
          <cell r="X35">
            <v>0</v>
          </cell>
          <cell r="Y35">
            <v>0</v>
          </cell>
          <cell r="Z35">
            <v>0</v>
          </cell>
        </row>
        <row r="36">
          <cell r="A36">
            <v>0</v>
          </cell>
          <cell r="B36">
            <v>0</v>
          </cell>
          <cell r="C36">
            <v>1034</v>
          </cell>
          <cell r="E36">
            <v>0</v>
          </cell>
          <cell r="F36">
            <v>0</v>
          </cell>
          <cell r="G36">
            <v>0</v>
          </cell>
          <cell r="H36">
            <v>0</v>
          </cell>
          <cell r="I36">
            <v>0</v>
          </cell>
          <cell r="J36">
            <v>0</v>
          </cell>
          <cell r="L36">
            <v>0</v>
          </cell>
          <cell r="N36">
            <v>0</v>
          </cell>
          <cell r="O36">
            <v>0</v>
          </cell>
          <cell r="P36">
            <v>0</v>
          </cell>
          <cell r="Q36">
            <v>0</v>
          </cell>
          <cell r="R36">
            <v>0</v>
          </cell>
          <cell r="S36">
            <v>0</v>
          </cell>
          <cell r="U36">
            <v>0</v>
          </cell>
          <cell r="V36">
            <v>0</v>
          </cell>
          <cell r="W36">
            <v>0</v>
          </cell>
          <cell r="X36">
            <v>0</v>
          </cell>
          <cell r="Y36">
            <v>0</v>
          </cell>
          <cell r="Z36">
            <v>0</v>
          </cell>
        </row>
        <row r="37">
          <cell r="A37">
            <v>0</v>
          </cell>
          <cell r="B37">
            <v>0</v>
          </cell>
          <cell r="C37">
            <v>1035</v>
          </cell>
          <cell r="E37">
            <v>0</v>
          </cell>
          <cell r="F37">
            <v>0</v>
          </cell>
          <cell r="G37">
            <v>0</v>
          </cell>
          <cell r="H37">
            <v>0</v>
          </cell>
          <cell r="I37">
            <v>0</v>
          </cell>
          <cell r="J37">
            <v>0</v>
          </cell>
          <cell r="L37">
            <v>0</v>
          </cell>
          <cell r="N37">
            <v>0</v>
          </cell>
          <cell r="O37">
            <v>0</v>
          </cell>
          <cell r="P37">
            <v>0</v>
          </cell>
          <cell r="Q37">
            <v>0</v>
          </cell>
          <cell r="R37">
            <v>0</v>
          </cell>
          <cell r="S37">
            <v>0</v>
          </cell>
          <cell r="U37">
            <v>0</v>
          </cell>
          <cell r="V37">
            <v>0</v>
          </cell>
          <cell r="W37">
            <v>0</v>
          </cell>
          <cell r="X37">
            <v>0</v>
          </cell>
          <cell r="Y37">
            <v>0</v>
          </cell>
          <cell r="Z37">
            <v>0</v>
          </cell>
        </row>
        <row r="38">
          <cell r="A38">
            <v>0</v>
          </cell>
          <cell r="B38">
            <v>0</v>
          </cell>
          <cell r="C38">
            <v>1036</v>
          </cell>
          <cell r="E38">
            <v>0</v>
          </cell>
          <cell r="F38">
            <v>0</v>
          </cell>
          <cell r="G38">
            <v>0</v>
          </cell>
          <cell r="H38">
            <v>0</v>
          </cell>
          <cell r="I38">
            <v>0</v>
          </cell>
          <cell r="J38">
            <v>0</v>
          </cell>
          <cell r="L38">
            <v>0</v>
          </cell>
          <cell r="N38">
            <v>0</v>
          </cell>
          <cell r="O38">
            <v>0</v>
          </cell>
          <cell r="P38">
            <v>0</v>
          </cell>
          <cell r="Q38">
            <v>0</v>
          </cell>
          <cell r="R38">
            <v>0</v>
          </cell>
          <cell r="S38">
            <v>0</v>
          </cell>
          <cell r="U38">
            <v>0</v>
          </cell>
          <cell r="V38">
            <v>0</v>
          </cell>
          <cell r="W38">
            <v>0</v>
          </cell>
          <cell r="X38">
            <v>0</v>
          </cell>
          <cell r="Y38">
            <v>0</v>
          </cell>
          <cell r="Z38">
            <v>0</v>
          </cell>
        </row>
        <row r="39">
          <cell r="A39">
            <v>0</v>
          </cell>
          <cell r="B39">
            <v>0</v>
          </cell>
          <cell r="C39">
            <v>1037</v>
          </cell>
          <cell r="E39">
            <v>0</v>
          </cell>
          <cell r="F39">
            <v>0</v>
          </cell>
          <cell r="G39">
            <v>0</v>
          </cell>
          <cell r="H39">
            <v>0</v>
          </cell>
          <cell r="I39">
            <v>0</v>
          </cell>
          <cell r="J39">
            <v>0</v>
          </cell>
          <cell r="L39">
            <v>0</v>
          </cell>
          <cell r="N39">
            <v>0</v>
          </cell>
          <cell r="O39">
            <v>0</v>
          </cell>
          <cell r="P39">
            <v>0</v>
          </cell>
          <cell r="Q39">
            <v>0</v>
          </cell>
          <cell r="R39">
            <v>0</v>
          </cell>
          <cell r="S39">
            <v>0</v>
          </cell>
          <cell r="U39">
            <v>0</v>
          </cell>
          <cell r="V39">
            <v>0</v>
          </cell>
          <cell r="W39">
            <v>0</v>
          </cell>
          <cell r="X39">
            <v>0</v>
          </cell>
          <cell r="Y39">
            <v>0</v>
          </cell>
          <cell r="Z39">
            <v>0</v>
          </cell>
        </row>
        <row r="40">
          <cell r="A40">
            <v>0</v>
          </cell>
          <cell r="B40">
            <v>0</v>
          </cell>
          <cell r="C40">
            <v>1038</v>
          </cell>
          <cell r="E40">
            <v>0</v>
          </cell>
          <cell r="F40">
            <v>0</v>
          </cell>
          <cell r="G40">
            <v>0</v>
          </cell>
          <cell r="H40">
            <v>0</v>
          </cell>
          <cell r="I40">
            <v>0</v>
          </cell>
          <cell r="J40">
            <v>0</v>
          </cell>
          <cell r="L40">
            <v>0</v>
          </cell>
          <cell r="N40">
            <v>0</v>
          </cell>
          <cell r="O40">
            <v>0</v>
          </cell>
          <cell r="P40">
            <v>0</v>
          </cell>
          <cell r="Q40">
            <v>0</v>
          </cell>
          <cell r="R40">
            <v>0</v>
          </cell>
          <cell r="S40">
            <v>0</v>
          </cell>
          <cell r="U40">
            <v>0</v>
          </cell>
          <cell r="V40">
            <v>0</v>
          </cell>
          <cell r="W40">
            <v>0</v>
          </cell>
          <cell r="X40">
            <v>0</v>
          </cell>
          <cell r="Y40">
            <v>0</v>
          </cell>
          <cell r="Z40">
            <v>0</v>
          </cell>
        </row>
        <row r="41">
          <cell r="A41">
            <v>0</v>
          </cell>
          <cell r="B41">
            <v>0</v>
          </cell>
          <cell r="C41">
            <v>1039</v>
          </cell>
          <cell r="E41">
            <v>0</v>
          </cell>
          <cell r="F41">
            <v>0</v>
          </cell>
          <cell r="G41">
            <v>0</v>
          </cell>
          <cell r="H41">
            <v>0</v>
          </cell>
          <cell r="I41">
            <v>0</v>
          </cell>
          <cell r="J41">
            <v>0</v>
          </cell>
          <cell r="L41">
            <v>0</v>
          </cell>
          <cell r="N41">
            <v>0</v>
          </cell>
          <cell r="O41">
            <v>0</v>
          </cell>
          <cell r="P41">
            <v>0</v>
          </cell>
          <cell r="Q41">
            <v>0</v>
          </cell>
          <cell r="R41">
            <v>0</v>
          </cell>
          <cell r="S41">
            <v>0</v>
          </cell>
          <cell r="U41">
            <v>0</v>
          </cell>
          <cell r="V41">
            <v>0</v>
          </cell>
          <cell r="W41">
            <v>0</v>
          </cell>
          <cell r="X41">
            <v>0</v>
          </cell>
          <cell r="Y41">
            <v>0</v>
          </cell>
          <cell r="Z41">
            <v>0</v>
          </cell>
        </row>
        <row r="42">
          <cell r="A42">
            <v>0</v>
          </cell>
          <cell r="B42">
            <v>0</v>
          </cell>
          <cell r="C42">
            <v>1040</v>
          </cell>
          <cell r="E42">
            <v>0</v>
          </cell>
          <cell r="F42">
            <v>0</v>
          </cell>
          <cell r="G42">
            <v>0</v>
          </cell>
          <cell r="H42">
            <v>0</v>
          </cell>
          <cell r="I42">
            <v>0</v>
          </cell>
          <cell r="J42">
            <v>0</v>
          </cell>
          <cell r="L42">
            <v>0</v>
          </cell>
          <cell r="N42">
            <v>0</v>
          </cell>
          <cell r="O42">
            <v>0</v>
          </cell>
          <cell r="P42">
            <v>0</v>
          </cell>
          <cell r="Q42">
            <v>0</v>
          </cell>
          <cell r="R42">
            <v>0</v>
          </cell>
          <cell r="S42">
            <v>0</v>
          </cell>
          <cell r="U42">
            <v>0</v>
          </cell>
          <cell r="V42">
            <v>0</v>
          </cell>
          <cell r="W42">
            <v>0</v>
          </cell>
          <cell r="X42">
            <v>0</v>
          </cell>
          <cell r="Y42">
            <v>0</v>
          </cell>
          <cell r="Z42">
            <v>0</v>
          </cell>
        </row>
        <row r="43">
          <cell r="A43">
            <v>0</v>
          </cell>
          <cell r="B43">
            <v>0</v>
          </cell>
          <cell r="C43">
            <v>1041</v>
          </cell>
          <cell r="E43">
            <v>0</v>
          </cell>
          <cell r="F43">
            <v>0</v>
          </cell>
          <cell r="G43">
            <v>0</v>
          </cell>
          <cell r="H43">
            <v>0</v>
          </cell>
          <cell r="I43">
            <v>0</v>
          </cell>
          <cell r="J43">
            <v>0</v>
          </cell>
          <cell r="L43">
            <v>0</v>
          </cell>
          <cell r="N43">
            <v>0</v>
          </cell>
          <cell r="O43">
            <v>0</v>
          </cell>
          <cell r="P43">
            <v>0</v>
          </cell>
          <cell r="Q43">
            <v>0</v>
          </cell>
          <cell r="R43">
            <v>0</v>
          </cell>
          <cell r="S43">
            <v>0</v>
          </cell>
          <cell r="U43">
            <v>0</v>
          </cell>
          <cell r="V43">
            <v>0</v>
          </cell>
          <cell r="W43">
            <v>0</v>
          </cell>
          <cell r="X43">
            <v>0</v>
          </cell>
          <cell r="Y43">
            <v>0</v>
          </cell>
          <cell r="Z43">
            <v>0</v>
          </cell>
        </row>
        <row r="44">
          <cell r="A44">
            <v>0</v>
          </cell>
          <cell r="B44">
            <v>0</v>
          </cell>
          <cell r="C44">
            <v>1042</v>
          </cell>
          <cell r="E44">
            <v>0</v>
          </cell>
          <cell r="F44">
            <v>0</v>
          </cell>
          <cell r="G44">
            <v>0</v>
          </cell>
          <cell r="H44">
            <v>0</v>
          </cell>
          <cell r="I44">
            <v>0</v>
          </cell>
          <cell r="J44">
            <v>0</v>
          </cell>
          <cell r="L44">
            <v>0</v>
          </cell>
          <cell r="N44">
            <v>0</v>
          </cell>
          <cell r="O44">
            <v>0</v>
          </cell>
          <cell r="P44">
            <v>0</v>
          </cell>
          <cell r="Q44">
            <v>0</v>
          </cell>
          <cell r="R44">
            <v>0</v>
          </cell>
          <cell r="S44">
            <v>0</v>
          </cell>
          <cell r="U44">
            <v>0</v>
          </cell>
          <cell r="V44">
            <v>0</v>
          </cell>
          <cell r="W44">
            <v>0</v>
          </cell>
          <cell r="X44">
            <v>0</v>
          </cell>
          <cell r="Y44">
            <v>0</v>
          </cell>
          <cell r="Z44">
            <v>0</v>
          </cell>
        </row>
        <row r="45">
          <cell r="A45">
            <v>0</v>
          </cell>
          <cell r="B45">
            <v>0</v>
          </cell>
          <cell r="C45">
            <v>1043</v>
          </cell>
          <cell r="E45">
            <v>0</v>
          </cell>
          <cell r="F45">
            <v>0</v>
          </cell>
          <cell r="G45">
            <v>0</v>
          </cell>
          <cell r="H45">
            <v>0</v>
          </cell>
          <cell r="I45">
            <v>0</v>
          </cell>
          <cell r="J45">
            <v>0</v>
          </cell>
          <cell r="L45">
            <v>0</v>
          </cell>
          <cell r="N45">
            <v>0</v>
          </cell>
          <cell r="O45">
            <v>0</v>
          </cell>
          <cell r="P45">
            <v>0</v>
          </cell>
          <cell r="Q45">
            <v>0</v>
          </cell>
          <cell r="R45">
            <v>0</v>
          </cell>
          <cell r="S45">
            <v>0</v>
          </cell>
          <cell r="U45">
            <v>0</v>
          </cell>
          <cell r="V45">
            <v>0</v>
          </cell>
          <cell r="W45">
            <v>0</v>
          </cell>
          <cell r="X45">
            <v>0</v>
          </cell>
          <cell r="Y45">
            <v>0</v>
          </cell>
          <cell r="Z45">
            <v>0</v>
          </cell>
        </row>
        <row r="46">
          <cell r="A46">
            <v>0</v>
          </cell>
          <cell r="B46">
            <v>0</v>
          </cell>
          <cell r="C46">
            <v>1044</v>
          </cell>
          <cell r="E46">
            <v>0</v>
          </cell>
          <cell r="F46">
            <v>0</v>
          </cell>
          <cell r="G46">
            <v>0</v>
          </cell>
          <cell r="H46">
            <v>0</v>
          </cell>
          <cell r="I46">
            <v>0</v>
          </cell>
          <cell r="J46">
            <v>0</v>
          </cell>
          <cell r="L46">
            <v>0</v>
          </cell>
          <cell r="N46">
            <v>0</v>
          </cell>
          <cell r="O46">
            <v>0</v>
          </cell>
          <cell r="P46">
            <v>0</v>
          </cell>
          <cell r="Q46">
            <v>0</v>
          </cell>
          <cell r="R46">
            <v>0</v>
          </cell>
          <cell r="S46">
            <v>0</v>
          </cell>
          <cell r="U46">
            <v>0</v>
          </cell>
          <cell r="V46">
            <v>0</v>
          </cell>
          <cell r="W46">
            <v>0</v>
          </cell>
          <cell r="X46">
            <v>0</v>
          </cell>
          <cell r="Y46">
            <v>0</v>
          </cell>
          <cell r="Z46">
            <v>0</v>
          </cell>
        </row>
        <row r="47">
          <cell r="A47">
            <v>0</v>
          </cell>
          <cell r="B47">
            <v>0</v>
          </cell>
          <cell r="C47">
            <v>1045</v>
          </cell>
          <cell r="E47">
            <v>0</v>
          </cell>
          <cell r="F47">
            <v>0</v>
          </cell>
          <cell r="G47">
            <v>0</v>
          </cell>
          <cell r="H47">
            <v>0</v>
          </cell>
          <cell r="I47">
            <v>0</v>
          </cell>
          <cell r="J47">
            <v>0</v>
          </cell>
          <cell r="L47">
            <v>0</v>
          </cell>
          <cell r="N47">
            <v>0</v>
          </cell>
          <cell r="O47">
            <v>0</v>
          </cell>
          <cell r="P47">
            <v>0</v>
          </cell>
          <cell r="Q47">
            <v>0</v>
          </cell>
          <cell r="R47">
            <v>0</v>
          </cell>
          <cell r="S47">
            <v>0</v>
          </cell>
          <cell r="U47">
            <v>0</v>
          </cell>
          <cell r="V47">
            <v>0</v>
          </cell>
          <cell r="W47">
            <v>0</v>
          </cell>
          <cell r="X47">
            <v>0</v>
          </cell>
          <cell r="Y47">
            <v>0</v>
          </cell>
          <cell r="Z47">
            <v>0</v>
          </cell>
        </row>
        <row r="48">
          <cell r="A48">
            <v>0</v>
          </cell>
          <cell r="B48">
            <v>0</v>
          </cell>
          <cell r="C48">
            <v>1046</v>
          </cell>
          <cell r="E48">
            <v>0</v>
          </cell>
          <cell r="F48">
            <v>0</v>
          </cell>
          <cell r="G48">
            <v>0</v>
          </cell>
          <cell r="H48">
            <v>0</v>
          </cell>
          <cell r="I48">
            <v>0</v>
          </cell>
          <cell r="J48">
            <v>0</v>
          </cell>
          <cell r="L48">
            <v>0</v>
          </cell>
          <cell r="N48">
            <v>0</v>
          </cell>
          <cell r="O48">
            <v>0</v>
          </cell>
          <cell r="P48">
            <v>0</v>
          </cell>
          <cell r="Q48">
            <v>0</v>
          </cell>
          <cell r="R48">
            <v>0</v>
          </cell>
          <cell r="S48">
            <v>0</v>
          </cell>
          <cell r="U48">
            <v>0</v>
          </cell>
          <cell r="V48">
            <v>0</v>
          </cell>
          <cell r="W48">
            <v>0</v>
          </cell>
          <cell r="X48">
            <v>0</v>
          </cell>
          <cell r="Y48">
            <v>0</v>
          </cell>
          <cell r="Z48">
            <v>0</v>
          </cell>
        </row>
        <row r="49">
          <cell r="A49">
            <v>0</v>
          </cell>
          <cell r="B49">
            <v>0</v>
          </cell>
          <cell r="C49">
            <v>1047</v>
          </cell>
          <cell r="E49">
            <v>0</v>
          </cell>
          <cell r="F49">
            <v>0</v>
          </cell>
          <cell r="G49">
            <v>0</v>
          </cell>
          <cell r="H49">
            <v>0</v>
          </cell>
          <cell r="I49">
            <v>0</v>
          </cell>
          <cell r="J49">
            <v>0</v>
          </cell>
          <cell r="L49">
            <v>0</v>
          </cell>
          <cell r="N49">
            <v>0</v>
          </cell>
          <cell r="O49">
            <v>0</v>
          </cell>
          <cell r="P49">
            <v>0</v>
          </cell>
          <cell r="Q49">
            <v>0</v>
          </cell>
          <cell r="R49">
            <v>0</v>
          </cell>
          <cell r="S49">
            <v>0</v>
          </cell>
          <cell r="U49">
            <v>0</v>
          </cell>
          <cell r="V49">
            <v>0</v>
          </cell>
          <cell r="W49">
            <v>0</v>
          </cell>
          <cell r="X49">
            <v>0</v>
          </cell>
          <cell r="Y49">
            <v>0</v>
          </cell>
          <cell r="Z49">
            <v>0</v>
          </cell>
        </row>
        <row r="50">
          <cell r="A50">
            <v>0</v>
          </cell>
          <cell r="B50">
            <v>0</v>
          </cell>
          <cell r="C50">
            <v>1048</v>
          </cell>
          <cell r="E50">
            <v>0</v>
          </cell>
          <cell r="F50">
            <v>0</v>
          </cell>
          <cell r="G50">
            <v>0</v>
          </cell>
          <cell r="H50">
            <v>0</v>
          </cell>
          <cell r="I50">
            <v>0</v>
          </cell>
          <cell r="J50">
            <v>0</v>
          </cell>
          <cell r="L50">
            <v>0</v>
          </cell>
          <cell r="N50">
            <v>0</v>
          </cell>
          <cell r="O50">
            <v>0</v>
          </cell>
          <cell r="P50">
            <v>0</v>
          </cell>
          <cell r="Q50">
            <v>0</v>
          </cell>
          <cell r="R50">
            <v>0</v>
          </cell>
          <cell r="S50">
            <v>0</v>
          </cell>
          <cell r="U50">
            <v>0</v>
          </cell>
          <cell r="V50">
            <v>0</v>
          </cell>
          <cell r="W50">
            <v>0</v>
          </cell>
          <cell r="X50">
            <v>0</v>
          </cell>
          <cell r="Y50">
            <v>0</v>
          </cell>
          <cell r="Z50">
            <v>0</v>
          </cell>
        </row>
        <row r="51">
          <cell r="A51">
            <v>0</v>
          </cell>
          <cell r="B51">
            <v>0</v>
          </cell>
          <cell r="C51">
            <v>1049</v>
          </cell>
          <cell r="E51">
            <v>0</v>
          </cell>
          <cell r="F51">
            <v>0</v>
          </cell>
          <cell r="G51">
            <v>0</v>
          </cell>
          <cell r="H51">
            <v>0</v>
          </cell>
          <cell r="I51">
            <v>0</v>
          </cell>
          <cell r="J51">
            <v>0</v>
          </cell>
          <cell r="L51">
            <v>0</v>
          </cell>
          <cell r="N51">
            <v>0</v>
          </cell>
          <cell r="O51">
            <v>0</v>
          </cell>
          <cell r="P51">
            <v>0</v>
          </cell>
          <cell r="Q51">
            <v>0</v>
          </cell>
          <cell r="R51">
            <v>0</v>
          </cell>
          <cell r="S51">
            <v>0</v>
          </cell>
          <cell r="U51">
            <v>0</v>
          </cell>
          <cell r="V51">
            <v>0</v>
          </cell>
          <cell r="W51">
            <v>0</v>
          </cell>
          <cell r="X51">
            <v>0</v>
          </cell>
          <cell r="Y51">
            <v>0</v>
          </cell>
          <cell r="Z51">
            <v>0</v>
          </cell>
        </row>
        <row r="52">
          <cell r="A52">
            <v>0</v>
          </cell>
          <cell r="B52">
            <v>0</v>
          </cell>
          <cell r="C52">
            <v>1050</v>
          </cell>
          <cell r="E52">
            <v>0</v>
          </cell>
          <cell r="F52">
            <v>0</v>
          </cell>
          <cell r="G52">
            <v>0</v>
          </cell>
          <cell r="H52">
            <v>0</v>
          </cell>
          <cell r="I52">
            <v>0</v>
          </cell>
          <cell r="J52">
            <v>0</v>
          </cell>
          <cell r="L52">
            <v>0</v>
          </cell>
          <cell r="N52">
            <v>0</v>
          </cell>
          <cell r="O52">
            <v>0</v>
          </cell>
          <cell r="P52">
            <v>0</v>
          </cell>
          <cell r="Q52">
            <v>0</v>
          </cell>
          <cell r="R52">
            <v>0</v>
          </cell>
          <cell r="S52">
            <v>0</v>
          </cell>
          <cell r="U52">
            <v>0</v>
          </cell>
          <cell r="V52">
            <v>0</v>
          </cell>
          <cell r="W52">
            <v>0</v>
          </cell>
          <cell r="X52">
            <v>0</v>
          </cell>
          <cell r="Y52">
            <v>0</v>
          </cell>
          <cell r="Z52">
            <v>0</v>
          </cell>
        </row>
        <row r="53">
          <cell r="A53">
            <v>0</v>
          </cell>
          <cell r="B53">
            <v>0</v>
          </cell>
          <cell r="C53">
            <v>1051</v>
          </cell>
          <cell r="E53">
            <v>0</v>
          </cell>
          <cell r="F53">
            <v>0</v>
          </cell>
          <cell r="G53">
            <v>0</v>
          </cell>
          <cell r="H53">
            <v>0</v>
          </cell>
          <cell r="I53">
            <v>0</v>
          </cell>
          <cell r="J53">
            <v>0</v>
          </cell>
          <cell r="L53">
            <v>0</v>
          </cell>
          <cell r="N53">
            <v>0</v>
          </cell>
          <cell r="O53">
            <v>0</v>
          </cell>
          <cell r="P53">
            <v>0</v>
          </cell>
          <cell r="Q53">
            <v>0</v>
          </cell>
          <cell r="R53">
            <v>0</v>
          </cell>
          <cell r="S53">
            <v>0</v>
          </cell>
          <cell r="U53">
            <v>0</v>
          </cell>
          <cell r="V53">
            <v>0</v>
          </cell>
          <cell r="W53">
            <v>0</v>
          </cell>
          <cell r="X53">
            <v>0</v>
          </cell>
          <cell r="Y53">
            <v>0</v>
          </cell>
          <cell r="Z53">
            <v>0</v>
          </cell>
        </row>
        <row r="54">
          <cell r="A54">
            <v>0</v>
          </cell>
          <cell r="B54">
            <v>0</v>
          </cell>
          <cell r="C54">
            <v>1052</v>
          </cell>
          <cell r="E54">
            <v>0</v>
          </cell>
          <cell r="F54">
            <v>0</v>
          </cell>
          <cell r="G54">
            <v>0</v>
          </cell>
          <cell r="H54">
            <v>0</v>
          </cell>
          <cell r="I54">
            <v>0</v>
          </cell>
          <cell r="J54">
            <v>0</v>
          </cell>
          <cell r="L54">
            <v>0</v>
          </cell>
          <cell r="N54">
            <v>0</v>
          </cell>
          <cell r="O54">
            <v>0</v>
          </cell>
          <cell r="P54">
            <v>0</v>
          </cell>
          <cell r="Q54">
            <v>0</v>
          </cell>
          <cell r="R54">
            <v>0</v>
          </cell>
          <cell r="S54">
            <v>0</v>
          </cell>
          <cell r="U54">
            <v>0</v>
          </cell>
          <cell r="V54">
            <v>0</v>
          </cell>
          <cell r="W54">
            <v>0</v>
          </cell>
          <cell r="X54">
            <v>0</v>
          </cell>
          <cell r="Y54">
            <v>0</v>
          </cell>
          <cell r="Z54">
            <v>0</v>
          </cell>
        </row>
        <row r="55">
          <cell r="A55">
            <v>0</v>
          </cell>
          <cell r="B55">
            <v>0</v>
          </cell>
          <cell r="C55">
            <v>1053</v>
          </cell>
          <cell r="E55">
            <v>0</v>
          </cell>
          <cell r="F55">
            <v>0</v>
          </cell>
          <cell r="G55">
            <v>0</v>
          </cell>
          <cell r="H55">
            <v>0</v>
          </cell>
          <cell r="I55">
            <v>0</v>
          </cell>
          <cell r="J55">
            <v>0</v>
          </cell>
          <cell r="L55">
            <v>0</v>
          </cell>
          <cell r="N55">
            <v>0</v>
          </cell>
          <cell r="O55">
            <v>0</v>
          </cell>
          <cell r="P55">
            <v>0</v>
          </cell>
          <cell r="Q55">
            <v>0</v>
          </cell>
          <cell r="R55">
            <v>0</v>
          </cell>
          <cell r="S55">
            <v>0</v>
          </cell>
          <cell r="U55">
            <v>0</v>
          </cell>
          <cell r="V55">
            <v>0</v>
          </cell>
          <cell r="W55">
            <v>0</v>
          </cell>
          <cell r="X55">
            <v>0</v>
          </cell>
          <cell r="Y55">
            <v>0</v>
          </cell>
          <cell r="Z55">
            <v>0</v>
          </cell>
        </row>
        <row r="56">
          <cell r="A56">
            <v>0</v>
          </cell>
          <cell r="B56">
            <v>0</v>
          </cell>
          <cell r="C56">
            <v>1054</v>
          </cell>
          <cell r="E56">
            <v>0</v>
          </cell>
          <cell r="F56">
            <v>0</v>
          </cell>
          <cell r="G56">
            <v>0</v>
          </cell>
          <cell r="H56">
            <v>0</v>
          </cell>
          <cell r="I56">
            <v>0</v>
          </cell>
          <cell r="J56">
            <v>0</v>
          </cell>
          <cell r="L56">
            <v>0</v>
          </cell>
          <cell r="N56">
            <v>0</v>
          </cell>
          <cell r="O56">
            <v>0</v>
          </cell>
          <cell r="P56">
            <v>0</v>
          </cell>
          <cell r="Q56">
            <v>0</v>
          </cell>
          <cell r="R56">
            <v>0</v>
          </cell>
          <cell r="S56">
            <v>0</v>
          </cell>
          <cell r="U56">
            <v>0</v>
          </cell>
          <cell r="V56">
            <v>0</v>
          </cell>
          <cell r="W56">
            <v>0</v>
          </cell>
          <cell r="X56">
            <v>0</v>
          </cell>
          <cell r="Y56">
            <v>0</v>
          </cell>
          <cell r="Z56">
            <v>0</v>
          </cell>
        </row>
        <row r="57">
          <cell r="A57">
            <v>0</v>
          </cell>
          <cell r="B57">
            <v>0</v>
          </cell>
          <cell r="C57">
            <v>1055</v>
          </cell>
          <cell r="E57">
            <v>0</v>
          </cell>
          <cell r="F57">
            <v>0</v>
          </cell>
          <cell r="G57">
            <v>0</v>
          </cell>
          <cell r="H57">
            <v>0</v>
          </cell>
          <cell r="I57">
            <v>0</v>
          </cell>
          <cell r="J57">
            <v>0</v>
          </cell>
          <cell r="L57">
            <v>0</v>
          </cell>
          <cell r="N57">
            <v>0</v>
          </cell>
          <cell r="O57">
            <v>0</v>
          </cell>
          <cell r="P57">
            <v>0</v>
          </cell>
          <cell r="Q57">
            <v>0</v>
          </cell>
          <cell r="R57">
            <v>0</v>
          </cell>
          <cell r="S57">
            <v>0</v>
          </cell>
          <cell r="U57">
            <v>0</v>
          </cell>
          <cell r="V57">
            <v>0</v>
          </cell>
          <cell r="W57">
            <v>0</v>
          </cell>
          <cell r="X57">
            <v>0</v>
          </cell>
          <cell r="Y57">
            <v>0</v>
          </cell>
          <cell r="Z57">
            <v>0</v>
          </cell>
        </row>
        <row r="58">
          <cell r="A58">
            <v>0</v>
          </cell>
          <cell r="B58">
            <v>0</v>
          </cell>
          <cell r="C58">
            <v>1056</v>
          </cell>
          <cell r="E58">
            <v>0</v>
          </cell>
          <cell r="F58">
            <v>0</v>
          </cell>
          <cell r="G58">
            <v>0</v>
          </cell>
          <cell r="H58">
            <v>0</v>
          </cell>
          <cell r="I58">
            <v>0</v>
          </cell>
          <cell r="J58">
            <v>0</v>
          </cell>
          <cell r="L58">
            <v>0</v>
          </cell>
          <cell r="N58">
            <v>0</v>
          </cell>
          <cell r="O58">
            <v>0</v>
          </cell>
          <cell r="P58">
            <v>0</v>
          </cell>
          <cell r="Q58">
            <v>0</v>
          </cell>
          <cell r="R58">
            <v>0</v>
          </cell>
          <cell r="S58">
            <v>0</v>
          </cell>
          <cell r="U58">
            <v>0</v>
          </cell>
          <cell r="V58">
            <v>0</v>
          </cell>
          <cell r="W58">
            <v>0</v>
          </cell>
          <cell r="X58">
            <v>0</v>
          </cell>
          <cell r="Y58">
            <v>0</v>
          </cell>
          <cell r="Z58">
            <v>0</v>
          </cell>
        </row>
        <row r="59">
          <cell r="A59">
            <v>0</v>
          </cell>
          <cell r="B59">
            <v>0</v>
          </cell>
          <cell r="C59">
            <v>1057</v>
          </cell>
          <cell r="E59">
            <v>0</v>
          </cell>
          <cell r="F59">
            <v>0</v>
          </cell>
          <cell r="G59">
            <v>0</v>
          </cell>
          <cell r="H59">
            <v>0</v>
          </cell>
          <cell r="I59">
            <v>0</v>
          </cell>
          <cell r="J59">
            <v>0</v>
          </cell>
          <cell r="L59">
            <v>0</v>
          </cell>
          <cell r="N59">
            <v>0</v>
          </cell>
          <cell r="O59">
            <v>0</v>
          </cell>
          <cell r="P59">
            <v>0</v>
          </cell>
          <cell r="Q59">
            <v>0</v>
          </cell>
          <cell r="R59">
            <v>0</v>
          </cell>
          <cell r="S59">
            <v>0</v>
          </cell>
          <cell r="U59">
            <v>0</v>
          </cell>
          <cell r="V59">
            <v>0</v>
          </cell>
          <cell r="W59">
            <v>0</v>
          </cell>
          <cell r="X59">
            <v>0</v>
          </cell>
          <cell r="Y59">
            <v>0</v>
          </cell>
          <cell r="Z59">
            <v>0</v>
          </cell>
        </row>
        <row r="60">
          <cell r="A60">
            <v>0</v>
          </cell>
          <cell r="B60">
            <v>0</v>
          </cell>
          <cell r="C60">
            <v>1058</v>
          </cell>
          <cell r="E60">
            <v>0</v>
          </cell>
          <cell r="F60">
            <v>0</v>
          </cell>
          <cell r="G60">
            <v>0</v>
          </cell>
          <cell r="H60">
            <v>0</v>
          </cell>
          <cell r="I60">
            <v>0</v>
          </cell>
          <cell r="J60">
            <v>0</v>
          </cell>
          <cell r="L60">
            <v>0</v>
          </cell>
          <cell r="N60">
            <v>0</v>
          </cell>
          <cell r="O60">
            <v>0</v>
          </cell>
          <cell r="P60">
            <v>0</v>
          </cell>
          <cell r="Q60">
            <v>0</v>
          </cell>
          <cell r="R60">
            <v>0</v>
          </cell>
          <cell r="S60">
            <v>0</v>
          </cell>
          <cell r="U60">
            <v>0</v>
          </cell>
          <cell r="V60">
            <v>0</v>
          </cell>
          <cell r="W60">
            <v>0</v>
          </cell>
          <cell r="X60">
            <v>0</v>
          </cell>
          <cell r="Y60">
            <v>0</v>
          </cell>
          <cell r="Z60">
            <v>0</v>
          </cell>
        </row>
        <row r="61">
          <cell r="A61">
            <v>0</v>
          </cell>
          <cell r="B61">
            <v>0</v>
          </cell>
          <cell r="C61">
            <v>1059</v>
          </cell>
          <cell r="E61">
            <v>0</v>
          </cell>
          <cell r="F61">
            <v>0</v>
          </cell>
          <cell r="G61">
            <v>0</v>
          </cell>
          <cell r="H61">
            <v>0</v>
          </cell>
          <cell r="I61">
            <v>0</v>
          </cell>
          <cell r="J61">
            <v>0</v>
          </cell>
          <cell r="L61">
            <v>0</v>
          </cell>
          <cell r="N61">
            <v>0</v>
          </cell>
          <cell r="O61">
            <v>0</v>
          </cell>
          <cell r="P61">
            <v>0</v>
          </cell>
          <cell r="Q61">
            <v>0</v>
          </cell>
          <cell r="R61">
            <v>0</v>
          </cell>
          <cell r="S61">
            <v>0</v>
          </cell>
          <cell r="U61">
            <v>0</v>
          </cell>
          <cell r="V61">
            <v>0</v>
          </cell>
          <cell r="W61">
            <v>0</v>
          </cell>
          <cell r="X61">
            <v>0</v>
          </cell>
          <cell r="Y61">
            <v>0</v>
          </cell>
          <cell r="Z61">
            <v>0</v>
          </cell>
        </row>
        <row r="62">
          <cell r="A62">
            <v>0</v>
          </cell>
          <cell r="B62">
            <v>0</v>
          </cell>
          <cell r="C62">
            <v>1060</v>
          </cell>
          <cell r="E62">
            <v>0</v>
          </cell>
          <cell r="F62">
            <v>0</v>
          </cell>
          <cell r="G62">
            <v>0</v>
          </cell>
          <cell r="H62">
            <v>0</v>
          </cell>
          <cell r="I62">
            <v>0</v>
          </cell>
          <cell r="J62">
            <v>0</v>
          </cell>
          <cell r="L62">
            <v>0</v>
          </cell>
          <cell r="N62">
            <v>0</v>
          </cell>
          <cell r="O62">
            <v>0</v>
          </cell>
          <cell r="P62">
            <v>0</v>
          </cell>
          <cell r="Q62">
            <v>0</v>
          </cell>
          <cell r="R62">
            <v>0</v>
          </cell>
          <cell r="S62">
            <v>0</v>
          </cell>
          <cell r="U62">
            <v>0</v>
          </cell>
          <cell r="V62">
            <v>0</v>
          </cell>
          <cell r="W62">
            <v>0</v>
          </cell>
          <cell r="X62">
            <v>0</v>
          </cell>
          <cell r="Y62">
            <v>0</v>
          </cell>
          <cell r="Z62">
            <v>0</v>
          </cell>
        </row>
        <row r="63">
          <cell r="A63">
            <v>0</v>
          </cell>
          <cell r="B63">
            <v>0</v>
          </cell>
          <cell r="C63">
            <v>1061</v>
          </cell>
          <cell r="E63">
            <v>0</v>
          </cell>
          <cell r="F63">
            <v>0</v>
          </cell>
          <cell r="G63">
            <v>0</v>
          </cell>
          <cell r="H63">
            <v>0</v>
          </cell>
          <cell r="I63">
            <v>0</v>
          </cell>
          <cell r="J63">
            <v>0</v>
          </cell>
          <cell r="L63">
            <v>0</v>
          </cell>
          <cell r="N63">
            <v>0</v>
          </cell>
          <cell r="O63">
            <v>0</v>
          </cell>
          <cell r="P63">
            <v>0</v>
          </cell>
          <cell r="Q63">
            <v>0</v>
          </cell>
          <cell r="R63">
            <v>0</v>
          </cell>
          <cell r="S63">
            <v>0</v>
          </cell>
          <cell r="U63">
            <v>0</v>
          </cell>
          <cell r="V63">
            <v>0</v>
          </cell>
          <cell r="W63">
            <v>0</v>
          </cell>
          <cell r="X63">
            <v>0</v>
          </cell>
          <cell r="Y63">
            <v>0</v>
          </cell>
          <cell r="Z63">
            <v>0</v>
          </cell>
        </row>
        <row r="64">
          <cell r="A64">
            <v>0</v>
          </cell>
          <cell r="B64">
            <v>0</v>
          </cell>
          <cell r="C64">
            <v>1062</v>
          </cell>
          <cell r="E64">
            <v>0</v>
          </cell>
          <cell r="F64">
            <v>0</v>
          </cell>
          <cell r="G64">
            <v>0</v>
          </cell>
          <cell r="H64">
            <v>0</v>
          </cell>
          <cell r="I64">
            <v>0</v>
          </cell>
          <cell r="J64">
            <v>0</v>
          </cell>
          <cell r="L64">
            <v>0</v>
          </cell>
          <cell r="N64">
            <v>0</v>
          </cell>
          <cell r="O64">
            <v>0</v>
          </cell>
          <cell r="P64">
            <v>0</v>
          </cell>
          <cell r="Q64">
            <v>0</v>
          </cell>
          <cell r="R64">
            <v>0</v>
          </cell>
          <cell r="S64">
            <v>0</v>
          </cell>
          <cell r="U64">
            <v>0</v>
          </cell>
          <cell r="V64">
            <v>0</v>
          </cell>
          <cell r="W64">
            <v>0</v>
          </cell>
          <cell r="X64">
            <v>0</v>
          </cell>
          <cell r="Y64">
            <v>0</v>
          </cell>
          <cell r="Z64">
            <v>0</v>
          </cell>
        </row>
        <row r="65">
          <cell r="A65">
            <v>0</v>
          </cell>
          <cell r="B65">
            <v>0</v>
          </cell>
          <cell r="C65">
            <v>1063</v>
          </cell>
          <cell r="E65">
            <v>0</v>
          </cell>
          <cell r="F65">
            <v>0</v>
          </cell>
          <cell r="G65">
            <v>0</v>
          </cell>
          <cell r="H65">
            <v>0</v>
          </cell>
          <cell r="I65">
            <v>0</v>
          </cell>
          <cell r="J65">
            <v>0</v>
          </cell>
          <cell r="L65">
            <v>0</v>
          </cell>
          <cell r="N65">
            <v>0</v>
          </cell>
          <cell r="O65">
            <v>0</v>
          </cell>
          <cell r="P65">
            <v>0</v>
          </cell>
          <cell r="Q65">
            <v>0</v>
          </cell>
          <cell r="R65">
            <v>0</v>
          </cell>
          <cell r="S65">
            <v>0</v>
          </cell>
          <cell r="U65">
            <v>0</v>
          </cell>
          <cell r="V65">
            <v>0</v>
          </cell>
          <cell r="W65">
            <v>0</v>
          </cell>
          <cell r="X65">
            <v>0</v>
          </cell>
          <cell r="Y65">
            <v>0</v>
          </cell>
          <cell r="Z65">
            <v>0</v>
          </cell>
        </row>
        <row r="66">
          <cell r="A66">
            <v>0</v>
          </cell>
          <cell r="B66">
            <v>0</v>
          </cell>
          <cell r="C66">
            <v>1064</v>
          </cell>
          <cell r="E66">
            <v>0</v>
          </cell>
          <cell r="F66">
            <v>0</v>
          </cell>
          <cell r="G66">
            <v>0</v>
          </cell>
          <cell r="H66">
            <v>0</v>
          </cell>
          <cell r="I66">
            <v>0</v>
          </cell>
          <cell r="J66">
            <v>0</v>
          </cell>
          <cell r="L66">
            <v>0</v>
          </cell>
          <cell r="N66">
            <v>0</v>
          </cell>
          <cell r="O66">
            <v>0</v>
          </cell>
          <cell r="P66">
            <v>0</v>
          </cell>
          <cell r="Q66">
            <v>0</v>
          </cell>
          <cell r="R66">
            <v>0</v>
          </cell>
          <cell r="S66">
            <v>0</v>
          </cell>
          <cell r="U66">
            <v>0</v>
          </cell>
          <cell r="V66">
            <v>0</v>
          </cell>
          <cell r="W66">
            <v>0</v>
          </cell>
          <cell r="X66">
            <v>0</v>
          </cell>
          <cell r="Y66">
            <v>0</v>
          </cell>
          <cell r="Z66">
            <v>0</v>
          </cell>
        </row>
        <row r="67">
          <cell r="A67">
            <v>0</v>
          </cell>
          <cell r="B67">
            <v>0</v>
          </cell>
          <cell r="C67">
            <v>1065</v>
          </cell>
          <cell r="E67">
            <v>0</v>
          </cell>
          <cell r="F67">
            <v>0</v>
          </cell>
          <cell r="G67">
            <v>0</v>
          </cell>
          <cell r="H67">
            <v>0</v>
          </cell>
          <cell r="I67">
            <v>0</v>
          </cell>
          <cell r="J67">
            <v>0</v>
          </cell>
          <cell r="L67">
            <v>0</v>
          </cell>
          <cell r="N67">
            <v>0</v>
          </cell>
          <cell r="O67">
            <v>0</v>
          </cell>
          <cell r="P67">
            <v>0</v>
          </cell>
          <cell r="Q67">
            <v>0</v>
          </cell>
          <cell r="R67">
            <v>0</v>
          </cell>
          <cell r="S67">
            <v>0</v>
          </cell>
          <cell r="U67">
            <v>0</v>
          </cell>
          <cell r="V67">
            <v>0</v>
          </cell>
          <cell r="W67">
            <v>0</v>
          </cell>
          <cell r="X67">
            <v>0</v>
          </cell>
          <cell r="Y67">
            <v>0</v>
          </cell>
          <cell r="Z67">
            <v>0</v>
          </cell>
        </row>
        <row r="68">
          <cell r="A68">
            <v>0</v>
          </cell>
          <cell r="B68">
            <v>0</v>
          </cell>
          <cell r="C68">
            <v>1066</v>
          </cell>
          <cell r="E68">
            <v>0</v>
          </cell>
          <cell r="F68">
            <v>0</v>
          </cell>
          <cell r="G68">
            <v>0</v>
          </cell>
          <cell r="H68">
            <v>0</v>
          </cell>
          <cell r="I68">
            <v>0</v>
          </cell>
          <cell r="J68">
            <v>0</v>
          </cell>
          <cell r="L68">
            <v>0</v>
          </cell>
          <cell r="N68">
            <v>0</v>
          </cell>
          <cell r="O68">
            <v>0</v>
          </cell>
          <cell r="P68">
            <v>0</v>
          </cell>
          <cell r="Q68">
            <v>0</v>
          </cell>
          <cell r="R68">
            <v>0</v>
          </cell>
          <cell r="S68">
            <v>0</v>
          </cell>
          <cell r="U68">
            <v>0</v>
          </cell>
          <cell r="V68">
            <v>0</v>
          </cell>
          <cell r="W68">
            <v>0</v>
          </cell>
          <cell r="X68">
            <v>0</v>
          </cell>
          <cell r="Y68">
            <v>0</v>
          </cell>
          <cell r="Z68">
            <v>0</v>
          </cell>
        </row>
        <row r="69">
          <cell r="A69">
            <v>0</v>
          </cell>
          <cell r="B69">
            <v>0</v>
          </cell>
          <cell r="C69">
            <v>1067</v>
          </cell>
          <cell r="E69">
            <v>0</v>
          </cell>
          <cell r="F69">
            <v>0</v>
          </cell>
          <cell r="G69">
            <v>0</v>
          </cell>
          <cell r="H69">
            <v>0</v>
          </cell>
          <cell r="I69">
            <v>0</v>
          </cell>
          <cell r="J69">
            <v>0</v>
          </cell>
          <cell r="L69">
            <v>0</v>
          </cell>
          <cell r="N69">
            <v>0</v>
          </cell>
          <cell r="O69">
            <v>0</v>
          </cell>
          <cell r="P69">
            <v>0</v>
          </cell>
          <cell r="Q69">
            <v>0</v>
          </cell>
          <cell r="R69">
            <v>0</v>
          </cell>
          <cell r="S69">
            <v>0</v>
          </cell>
          <cell r="U69">
            <v>0</v>
          </cell>
          <cell r="V69">
            <v>0</v>
          </cell>
          <cell r="W69">
            <v>0</v>
          </cell>
          <cell r="X69">
            <v>0</v>
          </cell>
          <cell r="Y69">
            <v>0</v>
          </cell>
          <cell r="Z69">
            <v>0</v>
          </cell>
        </row>
        <row r="70">
          <cell r="A70">
            <v>0</v>
          </cell>
          <cell r="B70">
            <v>0</v>
          </cell>
          <cell r="C70">
            <v>1068</v>
          </cell>
          <cell r="E70">
            <v>0</v>
          </cell>
          <cell r="F70">
            <v>0</v>
          </cell>
          <cell r="G70">
            <v>0</v>
          </cell>
          <cell r="H70">
            <v>0</v>
          </cell>
          <cell r="I70">
            <v>0</v>
          </cell>
          <cell r="J70">
            <v>0</v>
          </cell>
          <cell r="L70">
            <v>0</v>
          </cell>
          <cell r="N70">
            <v>0</v>
          </cell>
          <cell r="O70">
            <v>0</v>
          </cell>
          <cell r="P70">
            <v>0</v>
          </cell>
          <cell r="Q70">
            <v>0</v>
          </cell>
          <cell r="R70">
            <v>0</v>
          </cell>
          <cell r="S70">
            <v>0</v>
          </cell>
          <cell r="U70">
            <v>0</v>
          </cell>
          <cell r="V70">
            <v>0</v>
          </cell>
          <cell r="W70">
            <v>0</v>
          </cell>
          <cell r="X70">
            <v>0</v>
          </cell>
          <cell r="Y70">
            <v>0</v>
          </cell>
          <cell r="Z70">
            <v>0</v>
          </cell>
        </row>
        <row r="71">
          <cell r="A71">
            <v>0</v>
          </cell>
          <cell r="B71">
            <v>0</v>
          </cell>
          <cell r="C71">
            <v>1069</v>
          </cell>
          <cell r="E71">
            <v>0</v>
          </cell>
          <cell r="F71">
            <v>0</v>
          </cell>
          <cell r="G71">
            <v>0</v>
          </cell>
          <cell r="H71">
            <v>0</v>
          </cell>
          <cell r="I71">
            <v>0</v>
          </cell>
          <cell r="J71">
            <v>0</v>
          </cell>
          <cell r="L71">
            <v>0</v>
          </cell>
          <cell r="N71">
            <v>0</v>
          </cell>
          <cell r="O71">
            <v>0</v>
          </cell>
          <cell r="P71">
            <v>0</v>
          </cell>
          <cell r="Q71">
            <v>0</v>
          </cell>
          <cell r="R71">
            <v>0</v>
          </cell>
          <cell r="S71">
            <v>0</v>
          </cell>
          <cell r="U71">
            <v>0</v>
          </cell>
          <cell r="V71">
            <v>0</v>
          </cell>
          <cell r="W71">
            <v>0</v>
          </cell>
          <cell r="X71">
            <v>0</v>
          </cell>
          <cell r="Y71">
            <v>0</v>
          </cell>
          <cell r="Z71">
            <v>0</v>
          </cell>
        </row>
        <row r="72">
          <cell r="A72">
            <v>0</v>
          </cell>
          <cell r="B72">
            <v>0</v>
          </cell>
          <cell r="C72">
            <v>1070</v>
          </cell>
          <cell r="E72">
            <v>0</v>
          </cell>
          <cell r="F72">
            <v>0</v>
          </cell>
          <cell r="G72">
            <v>0</v>
          </cell>
          <cell r="H72">
            <v>0</v>
          </cell>
          <cell r="I72">
            <v>0</v>
          </cell>
          <cell r="J72">
            <v>0</v>
          </cell>
          <cell r="L72">
            <v>0</v>
          </cell>
          <cell r="N72">
            <v>0</v>
          </cell>
          <cell r="O72">
            <v>0</v>
          </cell>
          <cell r="P72">
            <v>0</v>
          </cell>
          <cell r="Q72">
            <v>0</v>
          </cell>
          <cell r="R72">
            <v>0</v>
          </cell>
          <cell r="S72">
            <v>0</v>
          </cell>
          <cell r="U72">
            <v>0</v>
          </cell>
          <cell r="V72">
            <v>0</v>
          </cell>
          <cell r="W72">
            <v>0</v>
          </cell>
          <cell r="X72">
            <v>0</v>
          </cell>
          <cell r="Y72">
            <v>0</v>
          </cell>
          <cell r="Z72">
            <v>0</v>
          </cell>
        </row>
        <row r="73">
          <cell r="A73">
            <v>0</v>
          </cell>
          <cell r="B73">
            <v>0</v>
          </cell>
          <cell r="C73">
            <v>1071</v>
          </cell>
          <cell r="E73">
            <v>0</v>
          </cell>
          <cell r="F73">
            <v>0</v>
          </cell>
          <cell r="G73">
            <v>0</v>
          </cell>
          <cell r="H73">
            <v>0</v>
          </cell>
          <cell r="I73">
            <v>0</v>
          </cell>
          <cell r="J73">
            <v>0</v>
          </cell>
          <cell r="L73">
            <v>0</v>
          </cell>
          <cell r="N73">
            <v>0</v>
          </cell>
          <cell r="O73">
            <v>0</v>
          </cell>
          <cell r="P73">
            <v>0</v>
          </cell>
          <cell r="Q73">
            <v>0</v>
          </cell>
          <cell r="R73">
            <v>0</v>
          </cell>
          <cell r="S73">
            <v>0</v>
          </cell>
          <cell r="U73">
            <v>0</v>
          </cell>
          <cell r="V73">
            <v>0</v>
          </cell>
          <cell r="W73">
            <v>0</v>
          </cell>
          <cell r="X73">
            <v>0</v>
          </cell>
          <cell r="Y73">
            <v>0</v>
          </cell>
          <cell r="Z73">
            <v>0</v>
          </cell>
        </row>
        <row r="74">
          <cell r="A74">
            <v>0</v>
          </cell>
          <cell r="B74">
            <v>0</v>
          </cell>
          <cell r="C74">
            <v>1072</v>
          </cell>
          <cell r="E74">
            <v>0</v>
          </cell>
          <cell r="F74">
            <v>0</v>
          </cell>
          <cell r="G74">
            <v>0</v>
          </cell>
          <cell r="H74">
            <v>0</v>
          </cell>
          <cell r="I74">
            <v>0</v>
          </cell>
          <cell r="J74">
            <v>0</v>
          </cell>
          <cell r="L74">
            <v>0</v>
          </cell>
          <cell r="N74">
            <v>0</v>
          </cell>
          <cell r="O74">
            <v>0</v>
          </cell>
          <cell r="P74">
            <v>0</v>
          </cell>
          <cell r="Q74">
            <v>0</v>
          </cell>
          <cell r="R74">
            <v>0</v>
          </cell>
          <cell r="S74">
            <v>0</v>
          </cell>
          <cell r="U74">
            <v>0</v>
          </cell>
          <cell r="V74">
            <v>0</v>
          </cell>
          <cell r="W74">
            <v>0</v>
          </cell>
          <cell r="X74">
            <v>0</v>
          </cell>
          <cell r="Y74">
            <v>0</v>
          </cell>
          <cell r="Z74">
            <v>0</v>
          </cell>
        </row>
        <row r="75">
          <cell r="A75">
            <v>0</v>
          </cell>
          <cell r="B75">
            <v>0</v>
          </cell>
          <cell r="C75">
            <v>1073</v>
          </cell>
          <cell r="E75">
            <v>0</v>
          </cell>
          <cell r="F75">
            <v>0</v>
          </cell>
          <cell r="G75">
            <v>0</v>
          </cell>
          <cell r="H75">
            <v>0</v>
          </cell>
          <cell r="I75">
            <v>0</v>
          </cell>
          <cell r="J75">
            <v>0</v>
          </cell>
          <cell r="L75">
            <v>0</v>
          </cell>
          <cell r="N75">
            <v>0</v>
          </cell>
          <cell r="O75">
            <v>0</v>
          </cell>
          <cell r="P75">
            <v>0</v>
          </cell>
          <cell r="Q75">
            <v>0</v>
          </cell>
          <cell r="R75">
            <v>0</v>
          </cell>
          <cell r="S75">
            <v>0</v>
          </cell>
          <cell r="U75">
            <v>0</v>
          </cell>
          <cell r="V75">
            <v>0</v>
          </cell>
          <cell r="W75">
            <v>0</v>
          </cell>
          <cell r="X75">
            <v>0</v>
          </cell>
          <cell r="Y75">
            <v>0</v>
          </cell>
          <cell r="Z75">
            <v>0</v>
          </cell>
        </row>
        <row r="76">
          <cell r="A76">
            <v>0</v>
          </cell>
          <cell r="B76">
            <v>0</v>
          </cell>
          <cell r="C76">
            <v>1074</v>
          </cell>
          <cell r="E76">
            <v>0</v>
          </cell>
          <cell r="F76">
            <v>0</v>
          </cell>
          <cell r="G76">
            <v>0</v>
          </cell>
          <cell r="H76">
            <v>0</v>
          </cell>
          <cell r="I76">
            <v>0</v>
          </cell>
          <cell r="J76">
            <v>0</v>
          </cell>
          <cell r="L76">
            <v>0</v>
          </cell>
          <cell r="N76">
            <v>0</v>
          </cell>
          <cell r="O76">
            <v>0</v>
          </cell>
          <cell r="P76">
            <v>0</v>
          </cell>
          <cell r="Q76">
            <v>0</v>
          </cell>
          <cell r="R76">
            <v>0</v>
          </cell>
          <cell r="S76">
            <v>0</v>
          </cell>
          <cell r="U76">
            <v>0</v>
          </cell>
          <cell r="V76">
            <v>0</v>
          </cell>
          <cell r="W76">
            <v>0</v>
          </cell>
          <cell r="X76">
            <v>0</v>
          </cell>
          <cell r="Y76">
            <v>0</v>
          </cell>
          <cell r="Z76">
            <v>0</v>
          </cell>
        </row>
        <row r="77">
          <cell r="A77">
            <v>0</v>
          </cell>
          <cell r="B77">
            <v>0</v>
          </cell>
          <cell r="C77">
            <v>1075</v>
          </cell>
          <cell r="E77">
            <v>0</v>
          </cell>
          <cell r="F77">
            <v>0</v>
          </cell>
          <cell r="G77">
            <v>0</v>
          </cell>
          <cell r="H77">
            <v>0</v>
          </cell>
          <cell r="I77">
            <v>0</v>
          </cell>
          <cell r="J77">
            <v>0</v>
          </cell>
          <cell r="L77">
            <v>0</v>
          </cell>
          <cell r="N77">
            <v>0</v>
          </cell>
          <cell r="O77">
            <v>0</v>
          </cell>
          <cell r="P77">
            <v>0</v>
          </cell>
          <cell r="Q77">
            <v>0</v>
          </cell>
          <cell r="R77">
            <v>0</v>
          </cell>
          <cell r="S77">
            <v>0</v>
          </cell>
          <cell r="U77">
            <v>0</v>
          </cell>
          <cell r="V77">
            <v>0</v>
          </cell>
          <cell r="W77">
            <v>0</v>
          </cell>
          <cell r="X77">
            <v>0</v>
          </cell>
          <cell r="Y77">
            <v>0</v>
          </cell>
          <cell r="Z77">
            <v>0</v>
          </cell>
        </row>
        <row r="78">
          <cell r="A78">
            <v>0</v>
          </cell>
          <cell r="B78">
            <v>0</v>
          </cell>
          <cell r="C78">
            <v>1076</v>
          </cell>
          <cell r="E78">
            <v>0</v>
          </cell>
          <cell r="F78">
            <v>0</v>
          </cell>
          <cell r="G78">
            <v>0</v>
          </cell>
          <cell r="H78">
            <v>0</v>
          </cell>
          <cell r="I78">
            <v>0</v>
          </cell>
          <cell r="J78">
            <v>0</v>
          </cell>
          <cell r="L78">
            <v>0</v>
          </cell>
          <cell r="N78">
            <v>0</v>
          </cell>
          <cell r="O78">
            <v>0</v>
          </cell>
          <cell r="P78">
            <v>0</v>
          </cell>
          <cell r="Q78">
            <v>0</v>
          </cell>
          <cell r="R78">
            <v>0</v>
          </cell>
          <cell r="S78">
            <v>0</v>
          </cell>
          <cell r="U78">
            <v>0</v>
          </cell>
          <cell r="V78">
            <v>0</v>
          </cell>
          <cell r="W78">
            <v>0</v>
          </cell>
          <cell r="X78">
            <v>0</v>
          </cell>
          <cell r="Y78">
            <v>0</v>
          </cell>
          <cell r="Z78">
            <v>0</v>
          </cell>
        </row>
        <row r="79">
          <cell r="A79">
            <v>0</v>
          </cell>
          <cell r="B79">
            <v>0</v>
          </cell>
          <cell r="C79">
            <v>1077</v>
          </cell>
          <cell r="E79">
            <v>0</v>
          </cell>
          <cell r="F79">
            <v>0</v>
          </cell>
          <cell r="G79">
            <v>0</v>
          </cell>
          <cell r="H79">
            <v>0</v>
          </cell>
          <cell r="I79">
            <v>0</v>
          </cell>
          <cell r="J79">
            <v>0</v>
          </cell>
          <cell r="L79">
            <v>0</v>
          </cell>
          <cell r="N79">
            <v>0</v>
          </cell>
          <cell r="O79">
            <v>0</v>
          </cell>
          <cell r="P79">
            <v>0</v>
          </cell>
          <cell r="Q79">
            <v>0</v>
          </cell>
          <cell r="R79">
            <v>0</v>
          </cell>
          <cell r="S79">
            <v>0</v>
          </cell>
          <cell r="U79">
            <v>0</v>
          </cell>
          <cell r="V79">
            <v>0</v>
          </cell>
          <cell r="W79">
            <v>0</v>
          </cell>
          <cell r="X79">
            <v>0</v>
          </cell>
          <cell r="Y79">
            <v>0</v>
          </cell>
          <cell r="Z79">
            <v>0</v>
          </cell>
        </row>
        <row r="80">
          <cell r="A80">
            <v>0</v>
          </cell>
          <cell r="B80">
            <v>0</v>
          </cell>
          <cell r="C80">
            <v>1078</v>
          </cell>
          <cell r="E80">
            <v>0</v>
          </cell>
          <cell r="F80">
            <v>0</v>
          </cell>
          <cell r="G80">
            <v>0</v>
          </cell>
          <cell r="H80">
            <v>0</v>
          </cell>
          <cell r="I80">
            <v>0</v>
          </cell>
          <cell r="J80">
            <v>0</v>
          </cell>
          <cell r="L80">
            <v>0</v>
          </cell>
          <cell r="N80">
            <v>0</v>
          </cell>
          <cell r="O80">
            <v>0</v>
          </cell>
          <cell r="P80">
            <v>0</v>
          </cell>
          <cell r="Q80">
            <v>0</v>
          </cell>
          <cell r="R80">
            <v>0</v>
          </cell>
          <cell r="S80">
            <v>0</v>
          </cell>
          <cell r="U80">
            <v>0</v>
          </cell>
          <cell r="V80">
            <v>0</v>
          </cell>
          <cell r="W80">
            <v>0</v>
          </cell>
          <cell r="X80">
            <v>0</v>
          </cell>
          <cell r="Y80">
            <v>0</v>
          </cell>
          <cell r="Z80">
            <v>0</v>
          </cell>
        </row>
        <row r="81">
          <cell r="A81">
            <v>0</v>
          </cell>
          <cell r="B81">
            <v>0</v>
          </cell>
          <cell r="C81">
            <v>1079</v>
          </cell>
          <cell r="E81">
            <v>0</v>
          </cell>
          <cell r="F81">
            <v>0</v>
          </cell>
          <cell r="G81">
            <v>0</v>
          </cell>
          <cell r="H81">
            <v>0</v>
          </cell>
          <cell r="I81">
            <v>0</v>
          </cell>
          <cell r="J81">
            <v>0</v>
          </cell>
          <cell r="L81">
            <v>0</v>
          </cell>
          <cell r="N81">
            <v>0</v>
          </cell>
          <cell r="O81">
            <v>0</v>
          </cell>
          <cell r="P81">
            <v>0</v>
          </cell>
          <cell r="Q81">
            <v>0</v>
          </cell>
          <cell r="R81">
            <v>0</v>
          </cell>
          <cell r="S81">
            <v>0</v>
          </cell>
          <cell r="U81">
            <v>0</v>
          </cell>
          <cell r="V81">
            <v>0</v>
          </cell>
          <cell r="W81">
            <v>0</v>
          </cell>
          <cell r="X81">
            <v>0</v>
          </cell>
          <cell r="Y81">
            <v>0</v>
          </cell>
          <cell r="Z81">
            <v>0</v>
          </cell>
        </row>
        <row r="82">
          <cell r="A82">
            <v>0</v>
          </cell>
          <cell r="B82">
            <v>0</v>
          </cell>
          <cell r="C82">
            <v>1080</v>
          </cell>
          <cell r="E82">
            <v>0</v>
          </cell>
          <cell r="F82">
            <v>0</v>
          </cell>
          <cell r="G82">
            <v>0</v>
          </cell>
          <cell r="H82">
            <v>0</v>
          </cell>
          <cell r="I82">
            <v>0</v>
          </cell>
          <cell r="J82">
            <v>0</v>
          </cell>
          <cell r="L82">
            <v>0</v>
          </cell>
          <cell r="N82">
            <v>0</v>
          </cell>
          <cell r="O82">
            <v>0</v>
          </cell>
          <cell r="P82">
            <v>0</v>
          </cell>
          <cell r="Q82">
            <v>0</v>
          </cell>
          <cell r="R82">
            <v>0</v>
          </cell>
          <cell r="S82">
            <v>0</v>
          </cell>
          <cell r="U82">
            <v>0</v>
          </cell>
          <cell r="V82">
            <v>0</v>
          </cell>
          <cell r="W82">
            <v>0</v>
          </cell>
          <cell r="X82">
            <v>0</v>
          </cell>
          <cell r="Y82">
            <v>0</v>
          </cell>
          <cell r="Z82">
            <v>0</v>
          </cell>
        </row>
        <row r="83">
          <cell r="A83">
            <v>0</v>
          </cell>
          <cell r="B83">
            <v>0</v>
          </cell>
          <cell r="C83">
            <v>1081</v>
          </cell>
          <cell r="E83">
            <v>0</v>
          </cell>
          <cell r="F83">
            <v>0</v>
          </cell>
          <cell r="G83">
            <v>0</v>
          </cell>
          <cell r="H83">
            <v>0</v>
          </cell>
          <cell r="I83">
            <v>0</v>
          </cell>
          <cell r="J83">
            <v>0</v>
          </cell>
          <cell r="L83">
            <v>0</v>
          </cell>
          <cell r="N83">
            <v>0</v>
          </cell>
          <cell r="O83">
            <v>0</v>
          </cell>
          <cell r="P83">
            <v>0</v>
          </cell>
          <cell r="Q83">
            <v>0</v>
          </cell>
          <cell r="R83">
            <v>0</v>
          </cell>
          <cell r="S83">
            <v>0</v>
          </cell>
          <cell r="U83">
            <v>0</v>
          </cell>
          <cell r="V83">
            <v>0</v>
          </cell>
          <cell r="W83">
            <v>0</v>
          </cell>
          <cell r="X83">
            <v>0</v>
          </cell>
          <cell r="Y83">
            <v>0</v>
          </cell>
          <cell r="Z83">
            <v>0</v>
          </cell>
        </row>
        <row r="84">
          <cell r="A84">
            <v>0</v>
          </cell>
          <cell r="B84">
            <v>0</v>
          </cell>
          <cell r="C84">
            <v>1082</v>
          </cell>
          <cell r="E84">
            <v>0</v>
          </cell>
          <cell r="F84">
            <v>0</v>
          </cell>
          <cell r="G84">
            <v>0</v>
          </cell>
          <cell r="H84">
            <v>0</v>
          </cell>
          <cell r="I84">
            <v>0</v>
          </cell>
          <cell r="J84">
            <v>0</v>
          </cell>
          <cell r="L84">
            <v>0</v>
          </cell>
          <cell r="N84">
            <v>0</v>
          </cell>
          <cell r="O84">
            <v>0</v>
          </cell>
          <cell r="P84">
            <v>0</v>
          </cell>
          <cell r="Q84">
            <v>0</v>
          </cell>
          <cell r="R84">
            <v>0</v>
          </cell>
          <cell r="S84">
            <v>0</v>
          </cell>
          <cell r="U84">
            <v>0</v>
          </cell>
          <cell r="V84">
            <v>0</v>
          </cell>
          <cell r="W84">
            <v>0</v>
          </cell>
          <cell r="X84">
            <v>0</v>
          </cell>
          <cell r="Y84">
            <v>0</v>
          </cell>
          <cell r="Z84">
            <v>0</v>
          </cell>
        </row>
        <row r="85">
          <cell r="A85">
            <v>0</v>
          </cell>
          <cell r="B85">
            <v>0</v>
          </cell>
          <cell r="C85">
            <v>1083</v>
          </cell>
          <cell r="E85">
            <v>0</v>
          </cell>
          <cell r="F85">
            <v>0</v>
          </cell>
          <cell r="G85">
            <v>0</v>
          </cell>
          <cell r="H85">
            <v>0</v>
          </cell>
          <cell r="I85">
            <v>0</v>
          </cell>
          <cell r="J85">
            <v>0</v>
          </cell>
          <cell r="L85">
            <v>0</v>
          </cell>
          <cell r="N85">
            <v>0</v>
          </cell>
          <cell r="O85">
            <v>0</v>
          </cell>
          <cell r="P85">
            <v>0</v>
          </cell>
          <cell r="Q85">
            <v>0</v>
          </cell>
          <cell r="R85">
            <v>0</v>
          </cell>
          <cell r="S85">
            <v>0</v>
          </cell>
          <cell r="U85">
            <v>0</v>
          </cell>
          <cell r="V85">
            <v>0</v>
          </cell>
          <cell r="W85">
            <v>0</v>
          </cell>
          <cell r="X85">
            <v>0</v>
          </cell>
          <cell r="Y85">
            <v>0</v>
          </cell>
          <cell r="Z85">
            <v>0</v>
          </cell>
        </row>
        <row r="86">
          <cell r="A86">
            <v>0</v>
          </cell>
          <cell r="B86">
            <v>0</v>
          </cell>
          <cell r="C86">
            <v>1084</v>
          </cell>
          <cell r="E86">
            <v>0</v>
          </cell>
          <cell r="F86">
            <v>0</v>
          </cell>
          <cell r="G86">
            <v>0</v>
          </cell>
          <cell r="H86">
            <v>0</v>
          </cell>
          <cell r="I86">
            <v>0</v>
          </cell>
          <cell r="J86">
            <v>0</v>
          </cell>
          <cell r="L86">
            <v>0</v>
          </cell>
          <cell r="N86">
            <v>0</v>
          </cell>
          <cell r="O86">
            <v>0</v>
          </cell>
          <cell r="P86">
            <v>0</v>
          </cell>
          <cell r="Q86">
            <v>0</v>
          </cell>
          <cell r="R86">
            <v>0</v>
          </cell>
          <cell r="S86">
            <v>0</v>
          </cell>
          <cell r="U86">
            <v>0</v>
          </cell>
          <cell r="V86">
            <v>0</v>
          </cell>
          <cell r="W86">
            <v>0</v>
          </cell>
          <cell r="X86">
            <v>0</v>
          </cell>
          <cell r="Y86">
            <v>0</v>
          </cell>
          <cell r="Z86">
            <v>0</v>
          </cell>
        </row>
        <row r="87">
          <cell r="A87">
            <v>0</v>
          </cell>
          <cell r="B87">
            <v>0</v>
          </cell>
          <cell r="C87">
            <v>1085</v>
          </cell>
          <cell r="E87">
            <v>0</v>
          </cell>
          <cell r="F87">
            <v>0</v>
          </cell>
          <cell r="G87">
            <v>0</v>
          </cell>
          <cell r="H87">
            <v>0</v>
          </cell>
          <cell r="I87">
            <v>0</v>
          </cell>
          <cell r="J87">
            <v>0</v>
          </cell>
          <cell r="L87">
            <v>0</v>
          </cell>
          <cell r="N87">
            <v>0</v>
          </cell>
          <cell r="O87">
            <v>0</v>
          </cell>
          <cell r="P87">
            <v>0</v>
          </cell>
          <cell r="Q87">
            <v>0</v>
          </cell>
          <cell r="R87">
            <v>0</v>
          </cell>
          <cell r="S87">
            <v>0</v>
          </cell>
          <cell r="U87">
            <v>0</v>
          </cell>
          <cell r="V87">
            <v>0</v>
          </cell>
          <cell r="W87">
            <v>0</v>
          </cell>
          <cell r="X87">
            <v>0</v>
          </cell>
          <cell r="Y87">
            <v>0</v>
          </cell>
          <cell r="Z87">
            <v>0</v>
          </cell>
        </row>
        <row r="88">
          <cell r="A88">
            <v>0</v>
          </cell>
          <cell r="B88">
            <v>0</v>
          </cell>
          <cell r="C88">
            <v>1086</v>
          </cell>
          <cell r="E88">
            <v>0</v>
          </cell>
          <cell r="F88">
            <v>0</v>
          </cell>
          <cell r="G88">
            <v>0</v>
          </cell>
          <cell r="H88">
            <v>0</v>
          </cell>
          <cell r="I88">
            <v>0</v>
          </cell>
          <cell r="J88">
            <v>0</v>
          </cell>
          <cell r="L88">
            <v>0</v>
          </cell>
          <cell r="N88">
            <v>0</v>
          </cell>
          <cell r="O88">
            <v>0</v>
          </cell>
          <cell r="P88">
            <v>0</v>
          </cell>
          <cell r="Q88">
            <v>0</v>
          </cell>
          <cell r="R88">
            <v>0</v>
          </cell>
          <cell r="S88">
            <v>0</v>
          </cell>
          <cell r="U88">
            <v>0</v>
          </cell>
          <cell r="V88">
            <v>0</v>
          </cell>
          <cell r="W88">
            <v>0</v>
          </cell>
          <cell r="X88">
            <v>0</v>
          </cell>
          <cell r="Y88">
            <v>0</v>
          </cell>
          <cell r="Z88">
            <v>0</v>
          </cell>
        </row>
        <row r="89">
          <cell r="A89">
            <v>0</v>
          </cell>
          <cell r="B89">
            <v>0</v>
          </cell>
          <cell r="C89">
            <v>1087</v>
          </cell>
          <cell r="E89">
            <v>0</v>
          </cell>
          <cell r="F89">
            <v>0</v>
          </cell>
          <cell r="G89">
            <v>0</v>
          </cell>
          <cell r="H89">
            <v>0</v>
          </cell>
          <cell r="I89">
            <v>0</v>
          </cell>
          <cell r="J89">
            <v>0</v>
          </cell>
          <cell r="L89">
            <v>0</v>
          </cell>
          <cell r="N89">
            <v>0</v>
          </cell>
          <cell r="O89">
            <v>0</v>
          </cell>
          <cell r="P89">
            <v>0</v>
          </cell>
          <cell r="Q89">
            <v>0</v>
          </cell>
          <cell r="R89">
            <v>0</v>
          </cell>
          <cell r="S89">
            <v>0</v>
          </cell>
          <cell r="U89">
            <v>0</v>
          </cell>
          <cell r="V89">
            <v>0</v>
          </cell>
          <cell r="W89">
            <v>0</v>
          </cell>
          <cell r="X89">
            <v>0</v>
          </cell>
          <cell r="Y89">
            <v>0</v>
          </cell>
          <cell r="Z89">
            <v>0</v>
          </cell>
        </row>
        <row r="90">
          <cell r="A90">
            <v>0</v>
          </cell>
          <cell r="B90">
            <v>0</v>
          </cell>
          <cell r="C90">
            <v>1088</v>
          </cell>
          <cell r="E90">
            <v>0</v>
          </cell>
          <cell r="F90">
            <v>0</v>
          </cell>
          <cell r="G90">
            <v>0</v>
          </cell>
          <cell r="H90">
            <v>0</v>
          </cell>
          <cell r="I90">
            <v>0</v>
          </cell>
          <cell r="J90">
            <v>0</v>
          </cell>
          <cell r="L90">
            <v>0</v>
          </cell>
          <cell r="N90">
            <v>0</v>
          </cell>
          <cell r="O90">
            <v>0</v>
          </cell>
          <cell r="P90">
            <v>0</v>
          </cell>
          <cell r="Q90">
            <v>0</v>
          </cell>
          <cell r="R90">
            <v>0</v>
          </cell>
          <cell r="S90">
            <v>0</v>
          </cell>
          <cell r="U90">
            <v>0</v>
          </cell>
          <cell r="V90">
            <v>0</v>
          </cell>
          <cell r="W90">
            <v>0</v>
          </cell>
          <cell r="X90">
            <v>0</v>
          </cell>
          <cell r="Y90">
            <v>0</v>
          </cell>
          <cell r="Z90">
            <v>0</v>
          </cell>
        </row>
        <row r="91">
          <cell r="A91">
            <v>0</v>
          </cell>
          <cell r="B91">
            <v>0</v>
          </cell>
          <cell r="C91">
            <v>1089</v>
          </cell>
          <cell r="E91">
            <v>0</v>
          </cell>
          <cell r="F91">
            <v>0</v>
          </cell>
          <cell r="G91">
            <v>0</v>
          </cell>
          <cell r="H91">
            <v>0</v>
          </cell>
          <cell r="I91">
            <v>0</v>
          </cell>
          <cell r="J91">
            <v>0</v>
          </cell>
          <cell r="L91">
            <v>0</v>
          </cell>
          <cell r="N91">
            <v>0</v>
          </cell>
          <cell r="O91">
            <v>0</v>
          </cell>
          <cell r="P91">
            <v>0</v>
          </cell>
          <cell r="Q91">
            <v>0</v>
          </cell>
          <cell r="R91">
            <v>0</v>
          </cell>
          <cell r="S91">
            <v>0</v>
          </cell>
          <cell r="U91">
            <v>0</v>
          </cell>
          <cell r="V91">
            <v>0</v>
          </cell>
          <cell r="W91">
            <v>0</v>
          </cell>
          <cell r="X91">
            <v>0</v>
          </cell>
          <cell r="Y91">
            <v>0</v>
          </cell>
          <cell r="Z91">
            <v>0</v>
          </cell>
        </row>
        <row r="92">
          <cell r="A92">
            <v>0</v>
          </cell>
          <cell r="B92">
            <v>0</v>
          </cell>
          <cell r="C92">
            <v>1090</v>
          </cell>
          <cell r="E92">
            <v>0</v>
          </cell>
          <cell r="F92">
            <v>0</v>
          </cell>
          <cell r="G92">
            <v>0</v>
          </cell>
          <cell r="H92">
            <v>0</v>
          </cell>
          <cell r="I92">
            <v>0</v>
          </cell>
          <cell r="J92">
            <v>0</v>
          </cell>
          <cell r="L92">
            <v>0</v>
          </cell>
          <cell r="N92">
            <v>0</v>
          </cell>
          <cell r="O92">
            <v>0</v>
          </cell>
          <cell r="P92">
            <v>0</v>
          </cell>
          <cell r="Q92">
            <v>0</v>
          </cell>
          <cell r="R92">
            <v>0</v>
          </cell>
          <cell r="S92">
            <v>0</v>
          </cell>
          <cell r="U92">
            <v>0</v>
          </cell>
          <cell r="V92">
            <v>0</v>
          </cell>
          <cell r="W92">
            <v>0</v>
          </cell>
          <cell r="X92">
            <v>0</v>
          </cell>
          <cell r="Y92">
            <v>0</v>
          </cell>
          <cell r="Z92">
            <v>0</v>
          </cell>
        </row>
        <row r="93">
          <cell r="A93">
            <v>0</v>
          </cell>
          <cell r="B93">
            <v>0</v>
          </cell>
          <cell r="C93">
            <v>1091</v>
          </cell>
          <cell r="E93">
            <v>0</v>
          </cell>
          <cell r="F93">
            <v>0</v>
          </cell>
          <cell r="G93">
            <v>0</v>
          </cell>
          <cell r="H93">
            <v>0</v>
          </cell>
          <cell r="I93">
            <v>0</v>
          </cell>
          <cell r="J93">
            <v>0</v>
          </cell>
          <cell r="L93">
            <v>0</v>
          </cell>
          <cell r="N93">
            <v>0</v>
          </cell>
          <cell r="O93">
            <v>0</v>
          </cell>
          <cell r="P93">
            <v>0</v>
          </cell>
          <cell r="Q93">
            <v>0</v>
          </cell>
          <cell r="R93">
            <v>0</v>
          </cell>
          <cell r="S93">
            <v>0</v>
          </cell>
          <cell r="U93">
            <v>0</v>
          </cell>
          <cell r="V93">
            <v>0</v>
          </cell>
          <cell r="W93">
            <v>0</v>
          </cell>
          <cell r="X93">
            <v>0</v>
          </cell>
          <cell r="Y93">
            <v>0</v>
          </cell>
          <cell r="Z93">
            <v>0</v>
          </cell>
        </row>
        <row r="94">
          <cell r="A94">
            <v>0</v>
          </cell>
          <cell r="B94">
            <v>0</v>
          </cell>
          <cell r="C94">
            <v>1092</v>
          </cell>
          <cell r="E94">
            <v>0</v>
          </cell>
          <cell r="F94">
            <v>0</v>
          </cell>
          <cell r="G94">
            <v>0</v>
          </cell>
          <cell r="H94">
            <v>0</v>
          </cell>
          <cell r="I94">
            <v>0</v>
          </cell>
          <cell r="J94">
            <v>0</v>
          </cell>
          <cell r="L94">
            <v>0</v>
          </cell>
          <cell r="N94">
            <v>0</v>
          </cell>
          <cell r="O94">
            <v>0</v>
          </cell>
          <cell r="P94">
            <v>0</v>
          </cell>
          <cell r="Q94">
            <v>0</v>
          </cell>
          <cell r="R94">
            <v>0</v>
          </cell>
          <cell r="S94">
            <v>0</v>
          </cell>
          <cell r="U94">
            <v>0</v>
          </cell>
          <cell r="V94">
            <v>0</v>
          </cell>
          <cell r="W94">
            <v>0</v>
          </cell>
          <cell r="X94">
            <v>0</v>
          </cell>
          <cell r="Y94">
            <v>0</v>
          </cell>
          <cell r="Z94">
            <v>0</v>
          </cell>
        </row>
        <row r="95">
          <cell r="A95">
            <v>0</v>
          </cell>
          <cell r="B95">
            <v>0</v>
          </cell>
          <cell r="C95">
            <v>1093</v>
          </cell>
          <cell r="E95">
            <v>0</v>
          </cell>
          <cell r="F95">
            <v>0</v>
          </cell>
          <cell r="G95">
            <v>0</v>
          </cell>
          <cell r="H95">
            <v>0</v>
          </cell>
          <cell r="I95">
            <v>0</v>
          </cell>
          <cell r="J95">
            <v>0</v>
          </cell>
          <cell r="L95">
            <v>0</v>
          </cell>
          <cell r="N95">
            <v>0</v>
          </cell>
          <cell r="O95">
            <v>0</v>
          </cell>
          <cell r="P95">
            <v>0</v>
          </cell>
          <cell r="Q95">
            <v>0</v>
          </cell>
          <cell r="R95">
            <v>0</v>
          </cell>
          <cell r="S95">
            <v>0</v>
          </cell>
          <cell r="U95">
            <v>0</v>
          </cell>
          <cell r="V95">
            <v>0</v>
          </cell>
          <cell r="W95">
            <v>0</v>
          </cell>
          <cell r="X95">
            <v>0</v>
          </cell>
          <cell r="Y95">
            <v>0</v>
          </cell>
          <cell r="Z95">
            <v>0</v>
          </cell>
        </row>
        <row r="96">
          <cell r="A96">
            <v>0</v>
          </cell>
          <cell r="B96">
            <v>0</v>
          </cell>
          <cell r="C96">
            <v>1094</v>
          </cell>
          <cell r="E96">
            <v>0</v>
          </cell>
          <cell r="F96">
            <v>0</v>
          </cell>
          <cell r="G96">
            <v>0</v>
          </cell>
          <cell r="H96">
            <v>0</v>
          </cell>
          <cell r="I96">
            <v>0</v>
          </cell>
          <cell r="J96">
            <v>0</v>
          </cell>
          <cell r="L96">
            <v>0</v>
          </cell>
          <cell r="N96">
            <v>0</v>
          </cell>
          <cell r="O96">
            <v>0</v>
          </cell>
          <cell r="P96">
            <v>0</v>
          </cell>
          <cell r="Q96">
            <v>0</v>
          </cell>
          <cell r="R96">
            <v>0</v>
          </cell>
          <cell r="S96">
            <v>0</v>
          </cell>
          <cell r="U96">
            <v>0</v>
          </cell>
          <cell r="V96">
            <v>0</v>
          </cell>
          <cell r="W96">
            <v>0</v>
          </cell>
          <cell r="X96">
            <v>0</v>
          </cell>
          <cell r="Y96">
            <v>0</v>
          </cell>
          <cell r="Z96">
            <v>0</v>
          </cell>
        </row>
        <row r="97">
          <cell r="A97">
            <v>0</v>
          </cell>
          <cell r="B97">
            <v>0</v>
          </cell>
          <cell r="C97">
            <v>1095</v>
          </cell>
          <cell r="E97">
            <v>0</v>
          </cell>
          <cell r="F97">
            <v>0</v>
          </cell>
          <cell r="G97">
            <v>0</v>
          </cell>
          <cell r="H97">
            <v>0</v>
          </cell>
          <cell r="I97">
            <v>0</v>
          </cell>
          <cell r="J97">
            <v>0</v>
          </cell>
          <cell r="L97">
            <v>0</v>
          </cell>
          <cell r="N97">
            <v>0</v>
          </cell>
          <cell r="O97">
            <v>0</v>
          </cell>
          <cell r="P97">
            <v>0</v>
          </cell>
          <cell r="Q97">
            <v>0</v>
          </cell>
          <cell r="R97">
            <v>0</v>
          </cell>
          <cell r="S97">
            <v>0</v>
          </cell>
          <cell r="U97">
            <v>0</v>
          </cell>
          <cell r="V97">
            <v>0</v>
          </cell>
          <cell r="W97">
            <v>0</v>
          </cell>
          <cell r="X97">
            <v>0</v>
          </cell>
          <cell r="Y97">
            <v>0</v>
          </cell>
          <cell r="Z97">
            <v>0</v>
          </cell>
        </row>
        <row r="98">
          <cell r="A98">
            <v>0</v>
          </cell>
          <cell r="B98">
            <v>0</v>
          </cell>
          <cell r="C98">
            <v>1096</v>
          </cell>
          <cell r="E98">
            <v>0</v>
          </cell>
          <cell r="F98">
            <v>0</v>
          </cell>
          <cell r="G98">
            <v>0</v>
          </cell>
          <cell r="H98">
            <v>0</v>
          </cell>
          <cell r="I98">
            <v>0</v>
          </cell>
          <cell r="J98">
            <v>0</v>
          </cell>
          <cell r="L98">
            <v>0</v>
          </cell>
          <cell r="N98">
            <v>0</v>
          </cell>
          <cell r="O98">
            <v>0</v>
          </cell>
          <cell r="P98">
            <v>0</v>
          </cell>
          <cell r="Q98">
            <v>0</v>
          </cell>
          <cell r="R98">
            <v>0</v>
          </cell>
          <cell r="S98">
            <v>0</v>
          </cell>
          <cell r="U98">
            <v>0</v>
          </cell>
          <cell r="V98">
            <v>0</v>
          </cell>
          <cell r="W98">
            <v>0</v>
          </cell>
          <cell r="X98">
            <v>0</v>
          </cell>
          <cell r="Y98">
            <v>0</v>
          </cell>
          <cell r="Z98">
            <v>0</v>
          </cell>
        </row>
        <row r="99">
          <cell r="A99">
            <v>0</v>
          </cell>
          <cell r="B99">
            <v>0</v>
          </cell>
          <cell r="C99">
            <v>1097</v>
          </cell>
          <cell r="E99">
            <v>0</v>
          </cell>
          <cell r="F99">
            <v>0</v>
          </cell>
          <cell r="G99">
            <v>0</v>
          </cell>
          <cell r="H99">
            <v>0</v>
          </cell>
          <cell r="I99">
            <v>0</v>
          </cell>
          <cell r="J99">
            <v>0</v>
          </cell>
          <cell r="L99">
            <v>0</v>
          </cell>
          <cell r="N99">
            <v>0</v>
          </cell>
          <cell r="O99">
            <v>0</v>
          </cell>
          <cell r="P99">
            <v>0</v>
          </cell>
          <cell r="Q99">
            <v>0</v>
          </cell>
          <cell r="R99">
            <v>0</v>
          </cell>
          <cell r="S99">
            <v>0</v>
          </cell>
          <cell r="U99">
            <v>0</v>
          </cell>
          <cell r="V99">
            <v>0</v>
          </cell>
          <cell r="W99">
            <v>0</v>
          </cell>
          <cell r="X99">
            <v>0</v>
          </cell>
          <cell r="Y99">
            <v>0</v>
          </cell>
          <cell r="Z99">
            <v>0</v>
          </cell>
        </row>
        <row r="100">
          <cell r="A100">
            <v>0</v>
          </cell>
          <cell r="B100">
            <v>0</v>
          </cell>
          <cell r="C100">
            <v>1098</v>
          </cell>
          <cell r="E100">
            <v>0</v>
          </cell>
          <cell r="F100">
            <v>0</v>
          </cell>
          <cell r="G100">
            <v>0</v>
          </cell>
          <cell r="H100">
            <v>0</v>
          </cell>
          <cell r="I100">
            <v>0</v>
          </cell>
          <cell r="J100">
            <v>0</v>
          </cell>
          <cell r="L100">
            <v>0</v>
          </cell>
          <cell r="N100">
            <v>0</v>
          </cell>
          <cell r="O100">
            <v>0</v>
          </cell>
          <cell r="P100">
            <v>0</v>
          </cell>
          <cell r="Q100">
            <v>0</v>
          </cell>
          <cell r="R100">
            <v>0</v>
          </cell>
          <cell r="S100">
            <v>0</v>
          </cell>
          <cell r="U100">
            <v>0</v>
          </cell>
          <cell r="V100">
            <v>0</v>
          </cell>
          <cell r="W100">
            <v>0</v>
          </cell>
          <cell r="X100">
            <v>0</v>
          </cell>
          <cell r="Y100">
            <v>0</v>
          </cell>
          <cell r="Z100">
            <v>0</v>
          </cell>
        </row>
        <row r="101">
          <cell r="A101">
            <v>0</v>
          </cell>
          <cell r="B101">
            <v>0</v>
          </cell>
          <cell r="C101">
            <v>1099</v>
          </cell>
          <cell r="E101">
            <v>0</v>
          </cell>
          <cell r="F101">
            <v>0</v>
          </cell>
          <cell r="G101">
            <v>0</v>
          </cell>
          <cell r="H101">
            <v>0</v>
          </cell>
          <cell r="I101">
            <v>0</v>
          </cell>
          <cell r="J101">
            <v>0</v>
          </cell>
          <cell r="L101">
            <v>0</v>
          </cell>
          <cell r="N101">
            <v>0</v>
          </cell>
          <cell r="O101">
            <v>0</v>
          </cell>
          <cell r="P101">
            <v>0</v>
          </cell>
          <cell r="Q101">
            <v>0</v>
          </cell>
          <cell r="R101">
            <v>0</v>
          </cell>
          <cell r="S101">
            <v>0</v>
          </cell>
          <cell r="U101">
            <v>0</v>
          </cell>
          <cell r="V101">
            <v>0</v>
          </cell>
          <cell r="W101">
            <v>0</v>
          </cell>
          <cell r="X101">
            <v>0</v>
          </cell>
          <cell r="Y101">
            <v>0</v>
          </cell>
          <cell r="Z101">
            <v>0</v>
          </cell>
        </row>
        <row r="102">
          <cell r="A102">
            <v>0</v>
          </cell>
          <cell r="B102">
            <v>0</v>
          </cell>
          <cell r="C102">
            <v>1100</v>
          </cell>
          <cell r="E102">
            <v>0</v>
          </cell>
          <cell r="F102">
            <v>0</v>
          </cell>
          <cell r="G102">
            <v>0</v>
          </cell>
          <cell r="H102">
            <v>0</v>
          </cell>
          <cell r="I102">
            <v>0</v>
          </cell>
          <cell r="J102">
            <v>0</v>
          </cell>
          <cell r="L102">
            <v>0</v>
          </cell>
          <cell r="N102">
            <v>0</v>
          </cell>
          <cell r="O102">
            <v>0</v>
          </cell>
          <cell r="P102">
            <v>0</v>
          </cell>
          <cell r="Q102">
            <v>0</v>
          </cell>
          <cell r="R102">
            <v>0</v>
          </cell>
          <cell r="S102">
            <v>0</v>
          </cell>
          <cell r="U102">
            <v>0</v>
          </cell>
          <cell r="V102">
            <v>0</v>
          </cell>
          <cell r="W102">
            <v>0</v>
          </cell>
          <cell r="X102">
            <v>0</v>
          </cell>
          <cell r="Y102">
            <v>0</v>
          </cell>
          <cell r="Z102">
            <v>0</v>
          </cell>
        </row>
        <row r="103">
          <cell r="A103">
            <v>0</v>
          </cell>
          <cell r="B103">
            <v>0</v>
          </cell>
          <cell r="C103">
            <v>1101</v>
          </cell>
          <cell r="E103">
            <v>0</v>
          </cell>
          <cell r="F103">
            <v>0</v>
          </cell>
          <cell r="G103">
            <v>0</v>
          </cell>
          <cell r="H103">
            <v>0</v>
          </cell>
          <cell r="I103">
            <v>0</v>
          </cell>
          <cell r="J103">
            <v>0</v>
          </cell>
          <cell r="L103">
            <v>0</v>
          </cell>
          <cell r="N103">
            <v>0</v>
          </cell>
          <cell r="O103">
            <v>0</v>
          </cell>
          <cell r="P103">
            <v>0</v>
          </cell>
          <cell r="Q103">
            <v>0</v>
          </cell>
          <cell r="R103">
            <v>0</v>
          </cell>
          <cell r="S103">
            <v>0</v>
          </cell>
          <cell r="U103">
            <v>0</v>
          </cell>
          <cell r="V103">
            <v>0</v>
          </cell>
          <cell r="W103">
            <v>0</v>
          </cell>
          <cell r="X103">
            <v>0</v>
          </cell>
          <cell r="Y103">
            <v>0</v>
          </cell>
          <cell r="Z103">
            <v>0</v>
          </cell>
        </row>
        <row r="104">
          <cell r="A104">
            <v>0</v>
          </cell>
          <cell r="B104">
            <v>0</v>
          </cell>
          <cell r="C104">
            <v>1102</v>
          </cell>
          <cell r="E104">
            <v>0</v>
          </cell>
          <cell r="F104">
            <v>0</v>
          </cell>
          <cell r="G104">
            <v>0</v>
          </cell>
          <cell r="H104">
            <v>0</v>
          </cell>
          <cell r="I104">
            <v>0</v>
          </cell>
          <cell r="J104">
            <v>0</v>
          </cell>
          <cell r="L104">
            <v>0</v>
          </cell>
          <cell r="N104">
            <v>0</v>
          </cell>
          <cell r="O104">
            <v>0</v>
          </cell>
          <cell r="P104">
            <v>0</v>
          </cell>
          <cell r="Q104">
            <v>0</v>
          </cell>
          <cell r="R104">
            <v>0</v>
          </cell>
          <cell r="S104">
            <v>0</v>
          </cell>
          <cell r="U104">
            <v>0</v>
          </cell>
          <cell r="V104">
            <v>0</v>
          </cell>
          <cell r="W104">
            <v>0</v>
          </cell>
          <cell r="X104">
            <v>0</v>
          </cell>
          <cell r="Y104">
            <v>0</v>
          </cell>
          <cell r="Z104">
            <v>0</v>
          </cell>
        </row>
        <row r="105">
          <cell r="A105">
            <v>0</v>
          </cell>
          <cell r="B105">
            <v>0</v>
          </cell>
          <cell r="C105">
            <v>1103</v>
          </cell>
          <cell r="E105">
            <v>0</v>
          </cell>
          <cell r="F105">
            <v>0</v>
          </cell>
          <cell r="G105">
            <v>0</v>
          </cell>
          <cell r="H105">
            <v>0</v>
          </cell>
          <cell r="I105">
            <v>0</v>
          </cell>
          <cell r="J105">
            <v>0</v>
          </cell>
          <cell r="L105">
            <v>0</v>
          </cell>
          <cell r="N105">
            <v>0</v>
          </cell>
          <cell r="O105">
            <v>0</v>
          </cell>
          <cell r="P105">
            <v>0</v>
          </cell>
          <cell r="Q105">
            <v>0</v>
          </cell>
          <cell r="R105">
            <v>0</v>
          </cell>
          <cell r="S105">
            <v>0</v>
          </cell>
          <cell r="U105">
            <v>0</v>
          </cell>
          <cell r="V105">
            <v>0</v>
          </cell>
          <cell r="W105">
            <v>0</v>
          </cell>
          <cell r="X105">
            <v>0</v>
          </cell>
          <cell r="Y105">
            <v>0</v>
          </cell>
          <cell r="Z105">
            <v>0</v>
          </cell>
        </row>
        <row r="106">
          <cell r="A106">
            <v>0</v>
          </cell>
          <cell r="B106">
            <v>0</v>
          </cell>
          <cell r="C106">
            <v>1104</v>
          </cell>
          <cell r="E106">
            <v>0</v>
          </cell>
          <cell r="F106">
            <v>0</v>
          </cell>
          <cell r="G106">
            <v>0</v>
          </cell>
          <cell r="H106">
            <v>0</v>
          </cell>
          <cell r="I106">
            <v>0</v>
          </cell>
          <cell r="J106">
            <v>0</v>
          </cell>
          <cell r="L106">
            <v>0</v>
          </cell>
          <cell r="N106">
            <v>0</v>
          </cell>
          <cell r="O106">
            <v>0</v>
          </cell>
          <cell r="P106">
            <v>0</v>
          </cell>
          <cell r="Q106">
            <v>0</v>
          </cell>
          <cell r="R106">
            <v>0</v>
          </cell>
          <cell r="S106">
            <v>0</v>
          </cell>
          <cell r="U106">
            <v>0</v>
          </cell>
          <cell r="V106">
            <v>0</v>
          </cell>
          <cell r="W106">
            <v>0</v>
          </cell>
          <cell r="X106">
            <v>0</v>
          </cell>
          <cell r="Y106">
            <v>0</v>
          </cell>
          <cell r="Z106">
            <v>0</v>
          </cell>
        </row>
        <row r="107">
          <cell r="A107">
            <v>0</v>
          </cell>
          <cell r="B107">
            <v>0</v>
          </cell>
          <cell r="C107">
            <v>1105</v>
          </cell>
          <cell r="E107">
            <v>0</v>
          </cell>
          <cell r="F107">
            <v>0</v>
          </cell>
          <cell r="G107">
            <v>0</v>
          </cell>
          <cell r="H107">
            <v>0</v>
          </cell>
          <cell r="I107">
            <v>0</v>
          </cell>
          <cell r="J107">
            <v>0</v>
          </cell>
          <cell r="L107">
            <v>0</v>
          </cell>
          <cell r="N107">
            <v>0</v>
          </cell>
          <cell r="O107">
            <v>0</v>
          </cell>
          <cell r="P107">
            <v>0</v>
          </cell>
          <cell r="Q107">
            <v>0</v>
          </cell>
          <cell r="R107">
            <v>0</v>
          </cell>
          <cell r="S107">
            <v>0</v>
          </cell>
          <cell r="U107">
            <v>0</v>
          </cell>
          <cell r="V107">
            <v>0</v>
          </cell>
          <cell r="W107">
            <v>0</v>
          </cell>
          <cell r="X107">
            <v>0</v>
          </cell>
          <cell r="Y107">
            <v>0</v>
          </cell>
          <cell r="Z107">
            <v>0</v>
          </cell>
        </row>
        <row r="108">
          <cell r="A108">
            <v>0</v>
          </cell>
          <cell r="B108">
            <v>0</v>
          </cell>
          <cell r="C108">
            <v>1106</v>
          </cell>
          <cell r="E108">
            <v>0</v>
          </cell>
          <cell r="F108">
            <v>0</v>
          </cell>
          <cell r="G108">
            <v>0</v>
          </cell>
          <cell r="H108">
            <v>0</v>
          </cell>
          <cell r="I108">
            <v>0</v>
          </cell>
          <cell r="J108">
            <v>0</v>
          </cell>
          <cell r="L108">
            <v>0</v>
          </cell>
          <cell r="N108">
            <v>0</v>
          </cell>
          <cell r="O108">
            <v>0</v>
          </cell>
          <cell r="P108">
            <v>0</v>
          </cell>
          <cell r="Q108">
            <v>0</v>
          </cell>
          <cell r="R108">
            <v>0</v>
          </cell>
          <cell r="S108">
            <v>0</v>
          </cell>
          <cell r="U108">
            <v>0</v>
          </cell>
          <cell r="V108">
            <v>0</v>
          </cell>
          <cell r="W108">
            <v>0</v>
          </cell>
          <cell r="X108">
            <v>0</v>
          </cell>
          <cell r="Y108">
            <v>0</v>
          </cell>
          <cell r="Z108">
            <v>0</v>
          </cell>
        </row>
        <row r="109">
          <cell r="A109">
            <v>0</v>
          </cell>
          <cell r="B109">
            <v>0</v>
          </cell>
          <cell r="C109">
            <v>1107</v>
          </cell>
          <cell r="E109">
            <v>0</v>
          </cell>
          <cell r="F109">
            <v>0</v>
          </cell>
          <cell r="G109">
            <v>0</v>
          </cell>
          <cell r="H109">
            <v>0</v>
          </cell>
          <cell r="I109">
            <v>0</v>
          </cell>
          <cell r="J109">
            <v>0</v>
          </cell>
          <cell r="L109">
            <v>0</v>
          </cell>
          <cell r="N109">
            <v>0</v>
          </cell>
          <cell r="O109">
            <v>0</v>
          </cell>
          <cell r="P109">
            <v>0</v>
          </cell>
          <cell r="Q109">
            <v>0</v>
          </cell>
          <cell r="R109">
            <v>0</v>
          </cell>
          <cell r="S109">
            <v>0</v>
          </cell>
          <cell r="U109">
            <v>0</v>
          </cell>
          <cell r="V109">
            <v>0</v>
          </cell>
          <cell r="W109">
            <v>0</v>
          </cell>
          <cell r="X109">
            <v>0</v>
          </cell>
          <cell r="Y109">
            <v>0</v>
          </cell>
          <cell r="Z109">
            <v>0</v>
          </cell>
        </row>
        <row r="110">
          <cell r="A110">
            <v>0</v>
          </cell>
          <cell r="B110">
            <v>0</v>
          </cell>
          <cell r="C110">
            <v>1108</v>
          </cell>
          <cell r="E110">
            <v>0</v>
          </cell>
          <cell r="F110">
            <v>0</v>
          </cell>
          <cell r="G110">
            <v>0</v>
          </cell>
          <cell r="H110">
            <v>0</v>
          </cell>
          <cell r="I110">
            <v>0</v>
          </cell>
          <cell r="J110">
            <v>0</v>
          </cell>
          <cell r="L110">
            <v>0</v>
          </cell>
          <cell r="N110">
            <v>0</v>
          </cell>
          <cell r="O110">
            <v>0</v>
          </cell>
          <cell r="P110">
            <v>0</v>
          </cell>
          <cell r="Q110">
            <v>0</v>
          </cell>
          <cell r="R110">
            <v>0</v>
          </cell>
          <cell r="S110">
            <v>0</v>
          </cell>
          <cell r="U110">
            <v>0</v>
          </cell>
          <cell r="V110">
            <v>0</v>
          </cell>
          <cell r="W110">
            <v>0</v>
          </cell>
          <cell r="X110">
            <v>0</v>
          </cell>
          <cell r="Y110">
            <v>0</v>
          </cell>
          <cell r="Z110">
            <v>0</v>
          </cell>
        </row>
        <row r="111">
          <cell r="A111">
            <v>0</v>
          </cell>
          <cell r="B111">
            <v>0</v>
          </cell>
          <cell r="C111">
            <v>1109</v>
          </cell>
          <cell r="E111">
            <v>0</v>
          </cell>
          <cell r="F111">
            <v>0</v>
          </cell>
          <cell r="G111">
            <v>0</v>
          </cell>
          <cell r="H111">
            <v>0</v>
          </cell>
          <cell r="I111">
            <v>0</v>
          </cell>
          <cell r="J111">
            <v>0</v>
          </cell>
          <cell r="L111">
            <v>0</v>
          </cell>
          <cell r="N111">
            <v>0</v>
          </cell>
          <cell r="O111">
            <v>0</v>
          </cell>
          <cell r="P111">
            <v>0</v>
          </cell>
          <cell r="Q111">
            <v>0</v>
          </cell>
          <cell r="R111">
            <v>0</v>
          </cell>
          <cell r="S111">
            <v>0</v>
          </cell>
          <cell r="U111">
            <v>0</v>
          </cell>
          <cell r="V111">
            <v>0</v>
          </cell>
          <cell r="W111">
            <v>0</v>
          </cell>
          <cell r="X111">
            <v>0</v>
          </cell>
          <cell r="Y111">
            <v>0</v>
          </cell>
          <cell r="Z111">
            <v>0</v>
          </cell>
        </row>
        <row r="112">
          <cell r="A112">
            <v>0</v>
          </cell>
          <cell r="B112">
            <v>0</v>
          </cell>
          <cell r="C112">
            <v>1110</v>
          </cell>
          <cell r="E112">
            <v>0</v>
          </cell>
          <cell r="F112">
            <v>0</v>
          </cell>
          <cell r="G112">
            <v>0</v>
          </cell>
          <cell r="H112">
            <v>0</v>
          </cell>
          <cell r="I112">
            <v>0</v>
          </cell>
          <cell r="J112">
            <v>0</v>
          </cell>
          <cell r="L112">
            <v>0</v>
          </cell>
          <cell r="N112">
            <v>0</v>
          </cell>
          <cell r="O112">
            <v>0</v>
          </cell>
          <cell r="P112">
            <v>0</v>
          </cell>
          <cell r="Q112">
            <v>0</v>
          </cell>
          <cell r="R112">
            <v>0</v>
          </cell>
          <cell r="S112">
            <v>0</v>
          </cell>
          <cell r="U112">
            <v>0</v>
          </cell>
          <cell r="V112">
            <v>0</v>
          </cell>
          <cell r="W112">
            <v>0</v>
          </cell>
          <cell r="X112">
            <v>0</v>
          </cell>
          <cell r="Y112">
            <v>0</v>
          </cell>
          <cell r="Z112">
            <v>0</v>
          </cell>
        </row>
        <row r="113">
          <cell r="A113">
            <v>0</v>
          </cell>
          <cell r="B113">
            <v>0</v>
          </cell>
          <cell r="C113">
            <v>1111</v>
          </cell>
          <cell r="E113">
            <v>0</v>
          </cell>
          <cell r="F113">
            <v>0</v>
          </cell>
          <cell r="G113">
            <v>0</v>
          </cell>
          <cell r="H113">
            <v>0</v>
          </cell>
          <cell r="I113">
            <v>0</v>
          </cell>
          <cell r="J113">
            <v>0</v>
          </cell>
          <cell r="L113">
            <v>0</v>
          </cell>
          <cell r="N113">
            <v>0</v>
          </cell>
          <cell r="O113">
            <v>0</v>
          </cell>
          <cell r="P113">
            <v>0</v>
          </cell>
          <cell r="Q113">
            <v>0</v>
          </cell>
          <cell r="R113">
            <v>0</v>
          </cell>
          <cell r="S113">
            <v>0</v>
          </cell>
          <cell r="U113">
            <v>0</v>
          </cell>
          <cell r="V113">
            <v>0</v>
          </cell>
          <cell r="W113">
            <v>0</v>
          </cell>
          <cell r="X113">
            <v>0</v>
          </cell>
          <cell r="Y113">
            <v>0</v>
          </cell>
          <cell r="Z113">
            <v>0</v>
          </cell>
        </row>
        <row r="114">
          <cell r="A114">
            <v>0</v>
          </cell>
          <cell r="B114">
            <v>0</v>
          </cell>
          <cell r="C114">
            <v>1112</v>
          </cell>
          <cell r="E114">
            <v>0</v>
          </cell>
          <cell r="F114">
            <v>0</v>
          </cell>
          <cell r="G114">
            <v>0</v>
          </cell>
          <cell r="H114">
            <v>0</v>
          </cell>
          <cell r="I114">
            <v>0</v>
          </cell>
          <cell r="J114">
            <v>0</v>
          </cell>
          <cell r="L114">
            <v>0</v>
          </cell>
          <cell r="N114">
            <v>0</v>
          </cell>
          <cell r="O114">
            <v>0</v>
          </cell>
          <cell r="P114">
            <v>0</v>
          </cell>
          <cell r="Q114">
            <v>0</v>
          </cell>
          <cell r="R114">
            <v>0</v>
          </cell>
          <cell r="S114">
            <v>0</v>
          </cell>
          <cell r="U114">
            <v>0</v>
          </cell>
          <cell r="V114">
            <v>0</v>
          </cell>
          <cell r="W114">
            <v>0</v>
          </cell>
          <cell r="X114">
            <v>0</v>
          </cell>
          <cell r="Y114">
            <v>0</v>
          </cell>
          <cell r="Z114">
            <v>0</v>
          </cell>
        </row>
        <row r="115">
          <cell r="A115">
            <v>0</v>
          </cell>
          <cell r="B115">
            <v>0</v>
          </cell>
          <cell r="C115">
            <v>1113</v>
          </cell>
          <cell r="E115">
            <v>0</v>
          </cell>
          <cell r="F115">
            <v>0</v>
          </cell>
          <cell r="G115">
            <v>0</v>
          </cell>
          <cell r="H115">
            <v>0</v>
          </cell>
          <cell r="I115">
            <v>0</v>
          </cell>
          <cell r="J115">
            <v>0</v>
          </cell>
          <cell r="L115">
            <v>0</v>
          </cell>
          <cell r="N115">
            <v>0</v>
          </cell>
          <cell r="O115">
            <v>0</v>
          </cell>
          <cell r="P115">
            <v>0</v>
          </cell>
          <cell r="Q115">
            <v>0</v>
          </cell>
          <cell r="R115">
            <v>0</v>
          </cell>
          <cell r="S115">
            <v>0</v>
          </cell>
          <cell r="U115">
            <v>0</v>
          </cell>
          <cell r="V115">
            <v>0</v>
          </cell>
          <cell r="W115">
            <v>0</v>
          </cell>
          <cell r="X115">
            <v>0</v>
          </cell>
          <cell r="Y115">
            <v>0</v>
          </cell>
          <cell r="Z115">
            <v>0</v>
          </cell>
        </row>
        <row r="116">
          <cell r="A116">
            <v>0</v>
          </cell>
          <cell r="B116">
            <v>0</v>
          </cell>
          <cell r="C116">
            <v>1114</v>
          </cell>
          <cell r="E116">
            <v>0</v>
          </cell>
          <cell r="F116">
            <v>0</v>
          </cell>
          <cell r="G116">
            <v>0</v>
          </cell>
          <cell r="H116">
            <v>0</v>
          </cell>
          <cell r="I116">
            <v>0</v>
          </cell>
          <cell r="J116">
            <v>0</v>
          </cell>
          <cell r="L116">
            <v>0</v>
          </cell>
          <cell r="N116">
            <v>0</v>
          </cell>
          <cell r="O116">
            <v>0</v>
          </cell>
          <cell r="P116">
            <v>0</v>
          </cell>
          <cell r="Q116">
            <v>0</v>
          </cell>
          <cell r="R116">
            <v>0</v>
          </cell>
          <cell r="S116">
            <v>0</v>
          </cell>
          <cell r="U116">
            <v>0</v>
          </cell>
          <cell r="V116">
            <v>0</v>
          </cell>
          <cell r="W116">
            <v>0</v>
          </cell>
          <cell r="X116">
            <v>0</v>
          </cell>
          <cell r="Y116">
            <v>0</v>
          </cell>
          <cell r="Z116">
            <v>0</v>
          </cell>
        </row>
        <row r="117">
          <cell r="A117">
            <v>0</v>
          </cell>
          <cell r="B117">
            <v>0</v>
          </cell>
          <cell r="C117">
            <v>1115</v>
          </cell>
          <cell r="E117">
            <v>0</v>
          </cell>
          <cell r="F117">
            <v>0</v>
          </cell>
          <cell r="G117">
            <v>0</v>
          </cell>
          <cell r="H117">
            <v>0</v>
          </cell>
          <cell r="I117">
            <v>0</v>
          </cell>
          <cell r="J117">
            <v>0</v>
          </cell>
          <cell r="L117">
            <v>0</v>
          </cell>
          <cell r="N117">
            <v>0</v>
          </cell>
          <cell r="O117">
            <v>0</v>
          </cell>
          <cell r="P117">
            <v>0</v>
          </cell>
          <cell r="Q117">
            <v>0</v>
          </cell>
          <cell r="R117">
            <v>0</v>
          </cell>
          <cell r="S117">
            <v>0</v>
          </cell>
          <cell r="U117">
            <v>0</v>
          </cell>
          <cell r="V117">
            <v>0</v>
          </cell>
          <cell r="W117">
            <v>0</v>
          </cell>
          <cell r="X117">
            <v>0</v>
          </cell>
          <cell r="Y117">
            <v>0</v>
          </cell>
          <cell r="Z117">
            <v>0</v>
          </cell>
        </row>
        <row r="118">
          <cell r="A118">
            <v>0</v>
          </cell>
          <cell r="B118">
            <v>0</v>
          </cell>
          <cell r="C118">
            <v>1116</v>
          </cell>
          <cell r="E118">
            <v>0</v>
          </cell>
          <cell r="F118">
            <v>0</v>
          </cell>
          <cell r="G118">
            <v>0</v>
          </cell>
          <cell r="H118">
            <v>0</v>
          </cell>
          <cell r="I118">
            <v>0</v>
          </cell>
          <cell r="J118">
            <v>0</v>
          </cell>
          <cell r="L118">
            <v>0</v>
          </cell>
          <cell r="N118">
            <v>0</v>
          </cell>
          <cell r="O118">
            <v>0</v>
          </cell>
          <cell r="P118">
            <v>0</v>
          </cell>
          <cell r="Q118">
            <v>0</v>
          </cell>
          <cell r="R118">
            <v>0</v>
          </cell>
          <cell r="S118">
            <v>0</v>
          </cell>
          <cell r="U118">
            <v>0</v>
          </cell>
          <cell r="V118">
            <v>0</v>
          </cell>
          <cell r="W118">
            <v>0</v>
          </cell>
          <cell r="X118">
            <v>0</v>
          </cell>
          <cell r="Y118">
            <v>0</v>
          </cell>
          <cell r="Z118">
            <v>0</v>
          </cell>
        </row>
        <row r="119">
          <cell r="A119">
            <v>0</v>
          </cell>
          <cell r="B119">
            <v>0</v>
          </cell>
          <cell r="C119">
            <v>1117</v>
          </cell>
          <cell r="E119">
            <v>0</v>
          </cell>
          <cell r="F119">
            <v>0</v>
          </cell>
          <cell r="G119">
            <v>0</v>
          </cell>
          <cell r="H119">
            <v>0</v>
          </cell>
          <cell r="I119">
            <v>0</v>
          </cell>
          <cell r="J119">
            <v>0</v>
          </cell>
          <cell r="L119">
            <v>0</v>
          </cell>
          <cell r="N119">
            <v>0</v>
          </cell>
          <cell r="O119">
            <v>0</v>
          </cell>
          <cell r="P119">
            <v>0</v>
          </cell>
          <cell r="Q119">
            <v>0</v>
          </cell>
          <cell r="R119">
            <v>0</v>
          </cell>
          <cell r="S119">
            <v>0</v>
          </cell>
          <cell r="U119">
            <v>0</v>
          </cell>
          <cell r="V119">
            <v>0</v>
          </cell>
          <cell r="W119">
            <v>0</v>
          </cell>
          <cell r="X119">
            <v>0</v>
          </cell>
          <cell r="Y119">
            <v>0</v>
          </cell>
          <cell r="Z119">
            <v>0</v>
          </cell>
        </row>
        <row r="120">
          <cell r="A120">
            <v>0</v>
          </cell>
          <cell r="B120">
            <v>0</v>
          </cell>
          <cell r="C120">
            <v>1118</v>
          </cell>
          <cell r="E120">
            <v>0</v>
          </cell>
          <cell r="F120">
            <v>0</v>
          </cell>
          <cell r="G120">
            <v>0</v>
          </cell>
          <cell r="H120">
            <v>0</v>
          </cell>
          <cell r="I120">
            <v>0</v>
          </cell>
          <cell r="J120">
            <v>0</v>
          </cell>
          <cell r="L120">
            <v>0</v>
          </cell>
          <cell r="N120">
            <v>0</v>
          </cell>
          <cell r="O120">
            <v>0</v>
          </cell>
          <cell r="P120">
            <v>0</v>
          </cell>
          <cell r="Q120">
            <v>0</v>
          </cell>
          <cell r="R120">
            <v>0</v>
          </cell>
          <cell r="S120">
            <v>0</v>
          </cell>
          <cell r="U120">
            <v>0</v>
          </cell>
          <cell r="V120">
            <v>0</v>
          </cell>
          <cell r="W120">
            <v>0</v>
          </cell>
          <cell r="X120">
            <v>0</v>
          </cell>
          <cell r="Y120">
            <v>0</v>
          </cell>
          <cell r="Z120">
            <v>0</v>
          </cell>
        </row>
        <row r="121">
          <cell r="A121">
            <v>0</v>
          </cell>
          <cell r="B121">
            <v>0</v>
          </cell>
          <cell r="C121">
            <v>1119</v>
          </cell>
          <cell r="E121">
            <v>0</v>
          </cell>
          <cell r="F121">
            <v>0</v>
          </cell>
          <cell r="G121">
            <v>0</v>
          </cell>
          <cell r="H121">
            <v>0</v>
          </cell>
          <cell r="I121">
            <v>0</v>
          </cell>
          <cell r="J121">
            <v>0</v>
          </cell>
          <cell r="L121">
            <v>0</v>
          </cell>
          <cell r="N121">
            <v>0</v>
          </cell>
          <cell r="O121">
            <v>0</v>
          </cell>
          <cell r="P121">
            <v>0</v>
          </cell>
          <cell r="Q121">
            <v>0</v>
          </cell>
          <cell r="R121">
            <v>0</v>
          </cell>
          <cell r="S121">
            <v>0</v>
          </cell>
          <cell r="U121">
            <v>0</v>
          </cell>
          <cell r="V121">
            <v>0</v>
          </cell>
          <cell r="W121">
            <v>0</v>
          </cell>
          <cell r="X121">
            <v>0</v>
          </cell>
          <cell r="Y121">
            <v>0</v>
          </cell>
          <cell r="Z121">
            <v>0</v>
          </cell>
        </row>
        <row r="122">
          <cell r="A122">
            <v>0</v>
          </cell>
          <cell r="B122">
            <v>0</v>
          </cell>
          <cell r="C122">
            <v>1120</v>
          </cell>
          <cell r="E122">
            <v>0</v>
          </cell>
          <cell r="F122">
            <v>0</v>
          </cell>
          <cell r="G122">
            <v>0</v>
          </cell>
          <cell r="H122">
            <v>0</v>
          </cell>
          <cell r="I122">
            <v>0</v>
          </cell>
          <cell r="J122">
            <v>0</v>
          </cell>
          <cell r="L122">
            <v>0</v>
          </cell>
          <cell r="N122">
            <v>0</v>
          </cell>
          <cell r="O122">
            <v>0</v>
          </cell>
          <cell r="P122">
            <v>0</v>
          </cell>
          <cell r="Q122">
            <v>0</v>
          </cell>
          <cell r="R122">
            <v>0</v>
          </cell>
          <cell r="S122">
            <v>0</v>
          </cell>
          <cell r="U122">
            <v>0</v>
          </cell>
          <cell r="V122">
            <v>0</v>
          </cell>
          <cell r="W122">
            <v>0</v>
          </cell>
          <cell r="X122">
            <v>0</v>
          </cell>
          <cell r="Y122">
            <v>0</v>
          </cell>
          <cell r="Z122">
            <v>0</v>
          </cell>
        </row>
        <row r="123">
          <cell r="A123">
            <v>0</v>
          </cell>
          <cell r="B123">
            <v>0</v>
          </cell>
          <cell r="C123">
            <v>1121</v>
          </cell>
          <cell r="E123">
            <v>0</v>
          </cell>
          <cell r="F123">
            <v>0</v>
          </cell>
          <cell r="G123">
            <v>0</v>
          </cell>
          <cell r="H123">
            <v>0</v>
          </cell>
          <cell r="I123">
            <v>0</v>
          </cell>
          <cell r="J123">
            <v>0</v>
          </cell>
          <cell r="L123">
            <v>0</v>
          </cell>
          <cell r="N123">
            <v>0</v>
          </cell>
          <cell r="O123">
            <v>0</v>
          </cell>
          <cell r="P123">
            <v>0</v>
          </cell>
          <cell r="Q123">
            <v>0</v>
          </cell>
          <cell r="R123">
            <v>0</v>
          </cell>
          <cell r="S123">
            <v>0</v>
          </cell>
          <cell r="U123">
            <v>0</v>
          </cell>
          <cell r="V123">
            <v>0</v>
          </cell>
          <cell r="W123">
            <v>0</v>
          </cell>
          <cell r="X123">
            <v>0</v>
          </cell>
          <cell r="Y123">
            <v>0</v>
          </cell>
          <cell r="Z123">
            <v>0</v>
          </cell>
        </row>
        <row r="124">
          <cell r="A124">
            <v>0</v>
          </cell>
          <cell r="B124">
            <v>0</v>
          </cell>
          <cell r="C124">
            <v>1122</v>
          </cell>
          <cell r="E124">
            <v>0</v>
          </cell>
          <cell r="F124">
            <v>0</v>
          </cell>
          <cell r="G124">
            <v>0</v>
          </cell>
          <cell r="H124">
            <v>0</v>
          </cell>
          <cell r="I124">
            <v>0</v>
          </cell>
          <cell r="J124">
            <v>0</v>
          </cell>
          <cell r="L124">
            <v>0</v>
          </cell>
          <cell r="N124">
            <v>0</v>
          </cell>
          <cell r="O124">
            <v>0</v>
          </cell>
          <cell r="P124">
            <v>0</v>
          </cell>
          <cell r="Q124">
            <v>0</v>
          </cell>
          <cell r="R124">
            <v>0</v>
          </cell>
          <cell r="S124">
            <v>0</v>
          </cell>
          <cell r="U124">
            <v>0</v>
          </cell>
          <cell r="V124">
            <v>0</v>
          </cell>
          <cell r="W124">
            <v>0</v>
          </cell>
          <cell r="X124">
            <v>0</v>
          </cell>
          <cell r="Y124">
            <v>0</v>
          </cell>
          <cell r="Z124">
            <v>0</v>
          </cell>
        </row>
        <row r="125">
          <cell r="A125">
            <v>0</v>
          </cell>
          <cell r="B125">
            <v>0</v>
          </cell>
          <cell r="C125">
            <v>1123</v>
          </cell>
          <cell r="E125">
            <v>0</v>
          </cell>
          <cell r="F125">
            <v>0</v>
          </cell>
          <cell r="G125">
            <v>0</v>
          </cell>
          <cell r="H125">
            <v>0</v>
          </cell>
          <cell r="I125">
            <v>0</v>
          </cell>
          <cell r="J125">
            <v>0</v>
          </cell>
          <cell r="L125">
            <v>0</v>
          </cell>
          <cell r="N125">
            <v>0</v>
          </cell>
          <cell r="O125">
            <v>0</v>
          </cell>
          <cell r="P125">
            <v>0</v>
          </cell>
          <cell r="Q125">
            <v>0</v>
          </cell>
          <cell r="R125">
            <v>0</v>
          </cell>
          <cell r="S125">
            <v>0</v>
          </cell>
          <cell r="U125">
            <v>0</v>
          </cell>
          <cell r="V125">
            <v>0</v>
          </cell>
          <cell r="W125">
            <v>0</v>
          </cell>
          <cell r="X125">
            <v>0</v>
          </cell>
          <cell r="Y125">
            <v>0</v>
          </cell>
          <cell r="Z125">
            <v>0</v>
          </cell>
        </row>
        <row r="126">
          <cell r="A126">
            <v>0</v>
          </cell>
          <cell r="B126">
            <v>0</v>
          </cell>
          <cell r="C126">
            <v>1124</v>
          </cell>
          <cell r="E126">
            <v>0</v>
          </cell>
          <cell r="F126">
            <v>0</v>
          </cell>
          <cell r="G126">
            <v>0</v>
          </cell>
          <cell r="H126">
            <v>0</v>
          </cell>
          <cell r="I126">
            <v>0</v>
          </cell>
          <cell r="J126">
            <v>0</v>
          </cell>
          <cell r="L126">
            <v>0</v>
          </cell>
          <cell r="N126">
            <v>0</v>
          </cell>
          <cell r="O126">
            <v>0</v>
          </cell>
          <cell r="P126">
            <v>0</v>
          </cell>
          <cell r="Q126">
            <v>0</v>
          </cell>
          <cell r="R126">
            <v>0</v>
          </cell>
          <cell r="S126">
            <v>0</v>
          </cell>
          <cell r="U126">
            <v>0</v>
          </cell>
          <cell r="V126">
            <v>0</v>
          </cell>
          <cell r="W126">
            <v>0</v>
          </cell>
          <cell r="X126">
            <v>0</v>
          </cell>
          <cell r="Y126">
            <v>0</v>
          </cell>
          <cell r="Z126">
            <v>0</v>
          </cell>
        </row>
        <row r="127">
          <cell r="A127">
            <v>0</v>
          </cell>
          <cell r="B127">
            <v>0</v>
          </cell>
          <cell r="C127">
            <v>1125</v>
          </cell>
          <cell r="E127">
            <v>0</v>
          </cell>
          <cell r="F127">
            <v>0</v>
          </cell>
          <cell r="G127">
            <v>0</v>
          </cell>
          <cell r="H127">
            <v>0</v>
          </cell>
          <cell r="I127">
            <v>0</v>
          </cell>
          <cell r="J127">
            <v>0</v>
          </cell>
          <cell r="L127">
            <v>0</v>
          </cell>
          <cell r="N127">
            <v>0</v>
          </cell>
          <cell r="O127">
            <v>0</v>
          </cell>
          <cell r="P127">
            <v>0</v>
          </cell>
          <cell r="Q127">
            <v>0</v>
          </cell>
          <cell r="R127">
            <v>0</v>
          </cell>
          <cell r="S127">
            <v>0</v>
          </cell>
          <cell r="U127">
            <v>0</v>
          </cell>
          <cell r="V127">
            <v>0</v>
          </cell>
          <cell r="W127">
            <v>0</v>
          </cell>
          <cell r="X127">
            <v>0</v>
          </cell>
          <cell r="Y127">
            <v>0</v>
          </cell>
          <cell r="Z127">
            <v>0</v>
          </cell>
        </row>
        <row r="128">
          <cell r="A128">
            <v>0</v>
          </cell>
          <cell r="B128">
            <v>0</v>
          </cell>
          <cell r="C128">
            <v>1126</v>
          </cell>
          <cell r="E128">
            <v>0</v>
          </cell>
          <cell r="F128">
            <v>0</v>
          </cell>
          <cell r="G128">
            <v>0</v>
          </cell>
          <cell r="H128">
            <v>0</v>
          </cell>
          <cell r="I128">
            <v>0</v>
          </cell>
          <cell r="J128">
            <v>0</v>
          </cell>
          <cell r="L128">
            <v>0</v>
          </cell>
          <cell r="N128">
            <v>0</v>
          </cell>
          <cell r="O128">
            <v>0</v>
          </cell>
          <cell r="P128">
            <v>0</v>
          </cell>
          <cell r="Q128">
            <v>0</v>
          </cell>
          <cell r="R128">
            <v>0</v>
          </cell>
          <cell r="S128">
            <v>0</v>
          </cell>
          <cell r="U128">
            <v>0</v>
          </cell>
          <cell r="V128">
            <v>0</v>
          </cell>
          <cell r="W128">
            <v>0</v>
          </cell>
          <cell r="X128">
            <v>0</v>
          </cell>
          <cell r="Y128">
            <v>0</v>
          </cell>
          <cell r="Z128">
            <v>0</v>
          </cell>
        </row>
        <row r="129">
          <cell r="A129">
            <v>0</v>
          </cell>
          <cell r="B129">
            <v>0</v>
          </cell>
          <cell r="C129">
            <v>1127</v>
          </cell>
          <cell r="E129">
            <v>0</v>
          </cell>
          <cell r="F129">
            <v>0</v>
          </cell>
          <cell r="G129">
            <v>0</v>
          </cell>
          <cell r="H129">
            <v>0</v>
          </cell>
          <cell r="I129">
            <v>0</v>
          </cell>
          <cell r="J129">
            <v>0</v>
          </cell>
          <cell r="L129">
            <v>0</v>
          </cell>
          <cell r="N129">
            <v>0</v>
          </cell>
          <cell r="O129">
            <v>0</v>
          </cell>
          <cell r="P129">
            <v>0</v>
          </cell>
          <cell r="Q129">
            <v>0</v>
          </cell>
          <cell r="R129">
            <v>0</v>
          </cell>
          <cell r="S129">
            <v>0</v>
          </cell>
          <cell r="U129">
            <v>0</v>
          </cell>
          <cell r="V129">
            <v>0</v>
          </cell>
          <cell r="W129">
            <v>0</v>
          </cell>
          <cell r="X129">
            <v>0</v>
          </cell>
          <cell r="Y129">
            <v>0</v>
          </cell>
          <cell r="Z129">
            <v>0</v>
          </cell>
        </row>
        <row r="130">
          <cell r="A130">
            <v>0</v>
          </cell>
          <cell r="B130">
            <v>0</v>
          </cell>
          <cell r="C130">
            <v>1128</v>
          </cell>
          <cell r="E130">
            <v>0</v>
          </cell>
          <cell r="F130">
            <v>0</v>
          </cell>
          <cell r="G130">
            <v>0</v>
          </cell>
          <cell r="H130">
            <v>0</v>
          </cell>
          <cell r="I130">
            <v>0</v>
          </cell>
          <cell r="J130">
            <v>0</v>
          </cell>
          <cell r="L130">
            <v>0</v>
          </cell>
          <cell r="N130">
            <v>0</v>
          </cell>
          <cell r="O130">
            <v>0</v>
          </cell>
          <cell r="P130">
            <v>0</v>
          </cell>
          <cell r="Q130">
            <v>0</v>
          </cell>
          <cell r="R130">
            <v>0</v>
          </cell>
          <cell r="S130">
            <v>0</v>
          </cell>
          <cell r="U130">
            <v>0</v>
          </cell>
          <cell r="V130">
            <v>0</v>
          </cell>
          <cell r="W130">
            <v>0</v>
          </cell>
          <cell r="X130">
            <v>0</v>
          </cell>
          <cell r="Y130">
            <v>0</v>
          </cell>
          <cell r="Z130">
            <v>0</v>
          </cell>
        </row>
        <row r="131">
          <cell r="A131">
            <v>0</v>
          </cell>
          <cell r="B131">
            <v>0</v>
          </cell>
          <cell r="C131">
            <v>1129</v>
          </cell>
          <cell r="E131">
            <v>0</v>
          </cell>
          <cell r="F131">
            <v>0</v>
          </cell>
          <cell r="G131">
            <v>0</v>
          </cell>
          <cell r="H131">
            <v>0</v>
          </cell>
          <cell r="I131">
            <v>0</v>
          </cell>
          <cell r="J131">
            <v>0</v>
          </cell>
          <cell r="L131">
            <v>0</v>
          </cell>
          <cell r="N131">
            <v>0</v>
          </cell>
          <cell r="O131">
            <v>0</v>
          </cell>
          <cell r="P131">
            <v>0</v>
          </cell>
          <cell r="Q131">
            <v>0</v>
          </cell>
          <cell r="R131">
            <v>0</v>
          </cell>
          <cell r="S131">
            <v>0</v>
          </cell>
          <cell r="U131">
            <v>0</v>
          </cell>
          <cell r="V131">
            <v>0</v>
          </cell>
          <cell r="W131">
            <v>0</v>
          </cell>
          <cell r="X131">
            <v>0</v>
          </cell>
          <cell r="Y131">
            <v>0</v>
          </cell>
          <cell r="Z131">
            <v>0</v>
          </cell>
        </row>
        <row r="132">
          <cell r="A132">
            <v>0</v>
          </cell>
          <cell r="B132">
            <v>0</v>
          </cell>
          <cell r="C132">
            <v>1130</v>
          </cell>
          <cell r="E132">
            <v>0</v>
          </cell>
          <cell r="F132">
            <v>0</v>
          </cell>
          <cell r="G132">
            <v>0</v>
          </cell>
          <cell r="H132">
            <v>0</v>
          </cell>
          <cell r="I132">
            <v>0</v>
          </cell>
          <cell r="J132">
            <v>0</v>
          </cell>
          <cell r="L132">
            <v>0</v>
          </cell>
          <cell r="N132">
            <v>0</v>
          </cell>
          <cell r="O132">
            <v>0</v>
          </cell>
          <cell r="P132">
            <v>0</v>
          </cell>
          <cell r="Q132">
            <v>0</v>
          </cell>
          <cell r="R132">
            <v>0</v>
          </cell>
          <cell r="S132">
            <v>0</v>
          </cell>
          <cell r="U132">
            <v>0</v>
          </cell>
          <cell r="V132">
            <v>0</v>
          </cell>
          <cell r="W132">
            <v>0</v>
          </cell>
          <cell r="X132">
            <v>0</v>
          </cell>
          <cell r="Y132">
            <v>0</v>
          </cell>
          <cell r="Z132">
            <v>0</v>
          </cell>
        </row>
        <row r="133">
          <cell r="A133">
            <v>0</v>
          </cell>
          <cell r="B133">
            <v>0</v>
          </cell>
          <cell r="C133">
            <v>1131</v>
          </cell>
          <cell r="E133">
            <v>0</v>
          </cell>
          <cell r="F133">
            <v>0</v>
          </cell>
          <cell r="G133">
            <v>0</v>
          </cell>
          <cell r="H133">
            <v>0</v>
          </cell>
          <cell r="I133">
            <v>0</v>
          </cell>
          <cell r="J133">
            <v>0</v>
          </cell>
          <cell r="L133">
            <v>0</v>
          </cell>
          <cell r="N133">
            <v>0</v>
          </cell>
          <cell r="O133">
            <v>0</v>
          </cell>
          <cell r="P133">
            <v>0</v>
          </cell>
          <cell r="Q133">
            <v>0</v>
          </cell>
          <cell r="R133">
            <v>0</v>
          </cell>
          <cell r="S133">
            <v>0</v>
          </cell>
          <cell r="U133">
            <v>0</v>
          </cell>
          <cell r="V133">
            <v>0</v>
          </cell>
          <cell r="W133">
            <v>0</v>
          </cell>
          <cell r="X133">
            <v>0</v>
          </cell>
          <cell r="Y133">
            <v>0</v>
          </cell>
          <cell r="Z133">
            <v>0</v>
          </cell>
        </row>
        <row r="134">
          <cell r="A134">
            <v>0</v>
          </cell>
          <cell r="B134">
            <v>0</v>
          </cell>
          <cell r="C134">
            <v>1132</v>
          </cell>
          <cell r="E134">
            <v>0</v>
          </cell>
          <cell r="F134">
            <v>0</v>
          </cell>
          <cell r="G134">
            <v>0</v>
          </cell>
          <cell r="H134">
            <v>0</v>
          </cell>
          <cell r="I134">
            <v>0</v>
          </cell>
          <cell r="J134">
            <v>0</v>
          </cell>
          <cell r="L134">
            <v>0</v>
          </cell>
          <cell r="N134">
            <v>0</v>
          </cell>
          <cell r="O134">
            <v>0</v>
          </cell>
          <cell r="P134">
            <v>0</v>
          </cell>
          <cell r="Q134">
            <v>0</v>
          </cell>
          <cell r="R134">
            <v>0</v>
          </cell>
          <cell r="S134">
            <v>0</v>
          </cell>
          <cell r="U134">
            <v>0</v>
          </cell>
          <cell r="V134">
            <v>0</v>
          </cell>
          <cell r="W134">
            <v>0</v>
          </cell>
          <cell r="X134">
            <v>0</v>
          </cell>
          <cell r="Y134">
            <v>0</v>
          </cell>
          <cell r="Z134">
            <v>0</v>
          </cell>
        </row>
        <row r="135">
          <cell r="A135">
            <v>0</v>
          </cell>
          <cell r="B135">
            <v>0</v>
          </cell>
          <cell r="C135">
            <v>1133</v>
          </cell>
          <cell r="E135">
            <v>0</v>
          </cell>
          <cell r="F135">
            <v>0</v>
          </cell>
          <cell r="G135">
            <v>0</v>
          </cell>
          <cell r="H135">
            <v>0</v>
          </cell>
          <cell r="I135">
            <v>0</v>
          </cell>
          <cell r="J135">
            <v>0</v>
          </cell>
          <cell r="L135">
            <v>0</v>
          </cell>
          <cell r="N135">
            <v>0</v>
          </cell>
          <cell r="O135">
            <v>0</v>
          </cell>
          <cell r="P135">
            <v>0</v>
          </cell>
          <cell r="Q135">
            <v>0</v>
          </cell>
          <cell r="R135">
            <v>0</v>
          </cell>
          <cell r="S135">
            <v>0</v>
          </cell>
          <cell r="U135">
            <v>0</v>
          </cell>
          <cell r="V135">
            <v>0</v>
          </cell>
          <cell r="W135">
            <v>0</v>
          </cell>
          <cell r="X135">
            <v>0</v>
          </cell>
          <cell r="Y135">
            <v>0</v>
          </cell>
          <cell r="Z135">
            <v>0</v>
          </cell>
        </row>
        <row r="136">
          <cell r="A136">
            <v>0</v>
          </cell>
          <cell r="B136">
            <v>0</v>
          </cell>
          <cell r="C136">
            <v>1134</v>
          </cell>
          <cell r="E136">
            <v>0</v>
          </cell>
          <cell r="F136">
            <v>0</v>
          </cell>
          <cell r="G136">
            <v>0</v>
          </cell>
          <cell r="H136">
            <v>0</v>
          </cell>
          <cell r="I136">
            <v>0</v>
          </cell>
          <cell r="J136">
            <v>0</v>
          </cell>
          <cell r="L136">
            <v>0</v>
          </cell>
          <cell r="N136">
            <v>0</v>
          </cell>
          <cell r="O136">
            <v>0</v>
          </cell>
          <cell r="P136">
            <v>0</v>
          </cell>
          <cell r="Q136">
            <v>0</v>
          </cell>
          <cell r="R136">
            <v>0</v>
          </cell>
          <cell r="S136">
            <v>0</v>
          </cell>
          <cell r="U136">
            <v>0</v>
          </cell>
          <cell r="V136">
            <v>0</v>
          </cell>
          <cell r="W136">
            <v>0</v>
          </cell>
          <cell r="X136">
            <v>0</v>
          </cell>
          <cell r="Y136">
            <v>0</v>
          </cell>
          <cell r="Z136">
            <v>0</v>
          </cell>
        </row>
        <row r="137">
          <cell r="A137">
            <v>0</v>
          </cell>
          <cell r="B137">
            <v>0</v>
          </cell>
          <cell r="C137">
            <v>1135</v>
          </cell>
          <cell r="E137">
            <v>0</v>
          </cell>
          <cell r="F137">
            <v>0</v>
          </cell>
          <cell r="G137">
            <v>0</v>
          </cell>
          <cell r="H137">
            <v>0</v>
          </cell>
          <cell r="I137">
            <v>0</v>
          </cell>
          <cell r="J137">
            <v>0</v>
          </cell>
          <cell r="L137">
            <v>0</v>
          </cell>
          <cell r="N137">
            <v>0</v>
          </cell>
          <cell r="O137">
            <v>0</v>
          </cell>
          <cell r="P137">
            <v>0</v>
          </cell>
          <cell r="Q137">
            <v>0</v>
          </cell>
          <cell r="R137">
            <v>0</v>
          </cell>
          <cell r="S137">
            <v>0</v>
          </cell>
          <cell r="U137">
            <v>0</v>
          </cell>
          <cell r="V137">
            <v>0</v>
          </cell>
          <cell r="W137">
            <v>0</v>
          </cell>
          <cell r="X137">
            <v>0</v>
          </cell>
          <cell r="Y137">
            <v>0</v>
          </cell>
          <cell r="Z137">
            <v>0</v>
          </cell>
        </row>
        <row r="138">
          <cell r="A138">
            <v>0</v>
          </cell>
          <cell r="B138">
            <v>0</v>
          </cell>
          <cell r="C138">
            <v>1136</v>
          </cell>
          <cell r="E138">
            <v>0</v>
          </cell>
          <cell r="F138">
            <v>0</v>
          </cell>
          <cell r="G138">
            <v>0</v>
          </cell>
          <cell r="H138">
            <v>0</v>
          </cell>
          <cell r="I138">
            <v>0</v>
          </cell>
          <cell r="J138">
            <v>0</v>
          </cell>
          <cell r="L138">
            <v>0</v>
          </cell>
          <cell r="N138">
            <v>0</v>
          </cell>
          <cell r="O138">
            <v>0</v>
          </cell>
          <cell r="P138">
            <v>0</v>
          </cell>
          <cell r="Q138">
            <v>0</v>
          </cell>
          <cell r="R138">
            <v>0</v>
          </cell>
          <cell r="S138">
            <v>0</v>
          </cell>
          <cell r="U138">
            <v>0</v>
          </cell>
          <cell r="V138">
            <v>0</v>
          </cell>
          <cell r="W138">
            <v>0</v>
          </cell>
          <cell r="X138">
            <v>0</v>
          </cell>
          <cell r="Y138">
            <v>0</v>
          </cell>
          <cell r="Z138">
            <v>0</v>
          </cell>
        </row>
        <row r="139">
          <cell r="A139">
            <v>0</v>
          </cell>
          <cell r="B139">
            <v>0</v>
          </cell>
          <cell r="C139">
            <v>1137</v>
          </cell>
          <cell r="E139">
            <v>0</v>
          </cell>
          <cell r="F139">
            <v>0</v>
          </cell>
          <cell r="G139">
            <v>0</v>
          </cell>
          <cell r="H139">
            <v>0</v>
          </cell>
          <cell r="I139">
            <v>0</v>
          </cell>
          <cell r="J139">
            <v>0</v>
          </cell>
          <cell r="L139">
            <v>0</v>
          </cell>
          <cell r="N139">
            <v>0</v>
          </cell>
          <cell r="O139">
            <v>0</v>
          </cell>
          <cell r="P139">
            <v>0</v>
          </cell>
          <cell r="Q139">
            <v>0</v>
          </cell>
          <cell r="R139">
            <v>0</v>
          </cell>
          <cell r="S139">
            <v>0</v>
          </cell>
          <cell r="U139">
            <v>0</v>
          </cell>
          <cell r="V139">
            <v>0</v>
          </cell>
          <cell r="W139">
            <v>0</v>
          </cell>
          <cell r="X139">
            <v>0</v>
          </cell>
          <cell r="Y139">
            <v>0</v>
          </cell>
          <cell r="Z139">
            <v>0</v>
          </cell>
        </row>
        <row r="140">
          <cell r="A140">
            <v>0</v>
          </cell>
          <cell r="B140">
            <v>0</v>
          </cell>
          <cell r="C140">
            <v>1138</v>
          </cell>
          <cell r="E140">
            <v>0</v>
          </cell>
          <cell r="F140">
            <v>0</v>
          </cell>
          <cell r="G140">
            <v>0</v>
          </cell>
          <cell r="H140">
            <v>0</v>
          </cell>
          <cell r="I140">
            <v>0</v>
          </cell>
          <cell r="J140">
            <v>0</v>
          </cell>
          <cell r="L140">
            <v>0</v>
          </cell>
          <cell r="N140">
            <v>0</v>
          </cell>
          <cell r="O140">
            <v>0</v>
          </cell>
          <cell r="P140">
            <v>0</v>
          </cell>
          <cell r="Q140">
            <v>0</v>
          </cell>
          <cell r="R140">
            <v>0</v>
          </cell>
          <cell r="S140">
            <v>0</v>
          </cell>
          <cell r="U140">
            <v>0</v>
          </cell>
          <cell r="V140">
            <v>0</v>
          </cell>
          <cell r="W140">
            <v>0</v>
          </cell>
          <cell r="X140">
            <v>0</v>
          </cell>
          <cell r="Y140">
            <v>0</v>
          </cell>
          <cell r="Z140">
            <v>0</v>
          </cell>
        </row>
        <row r="141">
          <cell r="A141">
            <v>0</v>
          </cell>
          <cell r="B141">
            <v>0</v>
          </cell>
          <cell r="C141">
            <v>1139</v>
          </cell>
          <cell r="E141">
            <v>0</v>
          </cell>
          <cell r="F141">
            <v>0</v>
          </cell>
          <cell r="G141">
            <v>0</v>
          </cell>
          <cell r="H141">
            <v>0</v>
          </cell>
          <cell r="I141">
            <v>0</v>
          </cell>
          <cell r="J141">
            <v>0</v>
          </cell>
          <cell r="L141">
            <v>0</v>
          </cell>
          <cell r="N141">
            <v>0</v>
          </cell>
          <cell r="O141">
            <v>0</v>
          </cell>
          <cell r="P141">
            <v>0</v>
          </cell>
          <cell r="Q141">
            <v>0</v>
          </cell>
          <cell r="R141">
            <v>0</v>
          </cell>
          <cell r="S141">
            <v>0</v>
          </cell>
          <cell r="U141">
            <v>0</v>
          </cell>
          <cell r="V141">
            <v>0</v>
          </cell>
          <cell r="W141">
            <v>0</v>
          </cell>
          <cell r="X141">
            <v>0</v>
          </cell>
          <cell r="Y141">
            <v>0</v>
          </cell>
          <cell r="Z141">
            <v>0</v>
          </cell>
        </row>
        <row r="142">
          <cell r="A142">
            <v>0</v>
          </cell>
          <cell r="B142">
            <v>0</v>
          </cell>
          <cell r="C142">
            <v>1140</v>
          </cell>
          <cell r="E142">
            <v>0</v>
          </cell>
          <cell r="F142">
            <v>0</v>
          </cell>
          <cell r="G142">
            <v>0</v>
          </cell>
          <cell r="H142">
            <v>0</v>
          </cell>
          <cell r="I142">
            <v>0</v>
          </cell>
          <cell r="J142">
            <v>0</v>
          </cell>
          <cell r="L142">
            <v>0</v>
          </cell>
          <cell r="N142">
            <v>0</v>
          </cell>
          <cell r="O142">
            <v>0</v>
          </cell>
          <cell r="P142">
            <v>0</v>
          </cell>
          <cell r="Q142">
            <v>0</v>
          </cell>
          <cell r="R142">
            <v>0</v>
          </cell>
          <cell r="S142">
            <v>0</v>
          </cell>
          <cell r="U142">
            <v>0</v>
          </cell>
          <cell r="V142">
            <v>0</v>
          </cell>
          <cell r="W142">
            <v>0</v>
          </cell>
          <cell r="X142">
            <v>0</v>
          </cell>
          <cell r="Y142">
            <v>0</v>
          </cell>
          <cell r="Z142">
            <v>0</v>
          </cell>
        </row>
        <row r="143">
          <cell r="A143">
            <v>0</v>
          </cell>
          <cell r="B143">
            <v>0</v>
          </cell>
          <cell r="C143">
            <v>1141</v>
          </cell>
          <cell r="E143">
            <v>0</v>
          </cell>
          <cell r="F143">
            <v>0</v>
          </cell>
          <cell r="G143">
            <v>0</v>
          </cell>
          <cell r="H143">
            <v>0</v>
          </cell>
          <cell r="I143">
            <v>0</v>
          </cell>
          <cell r="J143">
            <v>0</v>
          </cell>
          <cell r="L143">
            <v>0</v>
          </cell>
          <cell r="N143">
            <v>0</v>
          </cell>
          <cell r="O143">
            <v>0</v>
          </cell>
          <cell r="P143">
            <v>0</v>
          </cell>
          <cell r="Q143">
            <v>0</v>
          </cell>
          <cell r="R143">
            <v>0</v>
          </cell>
          <cell r="S143">
            <v>0</v>
          </cell>
          <cell r="U143">
            <v>0</v>
          </cell>
          <cell r="V143">
            <v>0</v>
          </cell>
          <cell r="W143">
            <v>0</v>
          </cell>
          <cell r="X143">
            <v>0</v>
          </cell>
          <cell r="Y143">
            <v>0</v>
          </cell>
          <cell r="Z143">
            <v>0</v>
          </cell>
        </row>
        <row r="144">
          <cell r="A144">
            <v>0</v>
          </cell>
          <cell r="B144">
            <v>0</v>
          </cell>
          <cell r="C144">
            <v>1142</v>
          </cell>
          <cell r="E144">
            <v>0</v>
          </cell>
          <cell r="F144">
            <v>0</v>
          </cell>
          <cell r="G144">
            <v>0</v>
          </cell>
          <cell r="H144">
            <v>0</v>
          </cell>
          <cell r="I144">
            <v>0</v>
          </cell>
          <cell r="J144">
            <v>0</v>
          </cell>
          <cell r="L144">
            <v>0</v>
          </cell>
          <cell r="N144">
            <v>0</v>
          </cell>
          <cell r="O144">
            <v>0</v>
          </cell>
          <cell r="P144">
            <v>0</v>
          </cell>
          <cell r="Q144">
            <v>0</v>
          </cell>
          <cell r="R144">
            <v>0</v>
          </cell>
          <cell r="S144">
            <v>0</v>
          </cell>
          <cell r="U144">
            <v>0</v>
          </cell>
          <cell r="V144">
            <v>0</v>
          </cell>
          <cell r="W144">
            <v>0</v>
          </cell>
          <cell r="X144">
            <v>0</v>
          </cell>
          <cell r="Y144">
            <v>0</v>
          </cell>
          <cell r="Z144">
            <v>0</v>
          </cell>
        </row>
        <row r="145">
          <cell r="A145">
            <v>0</v>
          </cell>
          <cell r="B145">
            <v>0</v>
          </cell>
          <cell r="C145">
            <v>1143</v>
          </cell>
          <cell r="E145">
            <v>0</v>
          </cell>
          <cell r="F145">
            <v>0</v>
          </cell>
          <cell r="G145">
            <v>0</v>
          </cell>
          <cell r="H145">
            <v>0</v>
          </cell>
          <cell r="I145">
            <v>0</v>
          </cell>
          <cell r="J145">
            <v>0</v>
          </cell>
          <cell r="L145">
            <v>0</v>
          </cell>
          <cell r="N145">
            <v>0</v>
          </cell>
          <cell r="O145">
            <v>0</v>
          </cell>
          <cell r="P145">
            <v>0</v>
          </cell>
          <cell r="Q145">
            <v>0</v>
          </cell>
          <cell r="R145">
            <v>0</v>
          </cell>
          <cell r="S145">
            <v>0</v>
          </cell>
          <cell r="U145">
            <v>0</v>
          </cell>
          <cell r="V145">
            <v>0</v>
          </cell>
          <cell r="W145">
            <v>0</v>
          </cell>
          <cell r="X145">
            <v>0</v>
          </cell>
          <cell r="Y145">
            <v>0</v>
          </cell>
          <cell r="Z145">
            <v>0</v>
          </cell>
        </row>
        <row r="146">
          <cell r="A146">
            <v>0</v>
          </cell>
          <cell r="B146">
            <v>0</v>
          </cell>
          <cell r="C146">
            <v>1144</v>
          </cell>
          <cell r="E146">
            <v>0</v>
          </cell>
          <cell r="F146">
            <v>0</v>
          </cell>
          <cell r="G146">
            <v>0</v>
          </cell>
          <cell r="H146">
            <v>0</v>
          </cell>
          <cell r="I146">
            <v>0</v>
          </cell>
          <cell r="J146">
            <v>0</v>
          </cell>
          <cell r="L146">
            <v>0</v>
          </cell>
          <cell r="N146">
            <v>0</v>
          </cell>
          <cell r="O146">
            <v>0</v>
          </cell>
          <cell r="P146">
            <v>0</v>
          </cell>
          <cell r="Q146">
            <v>0</v>
          </cell>
          <cell r="R146">
            <v>0</v>
          </cell>
          <cell r="S146">
            <v>0</v>
          </cell>
          <cell r="U146">
            <v>0</v>
          </cell>
          <cell r="V146">
            <v>0</v>
          </cell>
          <cell r="W146">
            <v>0</v>
          </cell>
          <cell r="X146">
            <v>0</v>
          </cell>
          <cell r="Y146">
            <v>0</v>
          </cell>
          <cell r="Z146">
            <v>0</v>
          </cell>
        </row>
        <row r="147">
          <cell r="A147">
            <v>0</v>
          </cell>
          <cell r="B147">
            <v>0</v>
          </cell>
          <cell r="C147">
            <v>1145</v>
          </cell>
          <cell r="E147">
            <v>0</v>
          </cell>
          <cell r="F147">
            <v>0</v>
          </cell>
          <cell r="G147">
            <v>0</v>
          </cell>
          <cell r="H147">
            <v>0</v>
          </cell>
          <cell r="I147">
            <v>0</v>
          </cell>
          <cell r="J147">
            <v>0</v>
          </cell>
          <cell r="L147">
            <v>0</v>
          </cell>
          <cell r="N147">
            <v>0</v>
          </cell>
          <cell r="O147">
            <v>0</v>
          </cell>
          <cell r="P147">
            <v>0</v>
          </cell>
          <cell r="Q147">
            <v>0</v>
          </cell>
          <cell r="R147">
            <v>0</v>
          </cell>
          <cell r="S147">
            <v>0</v>
          </cell>
          <cell r="U147">
            <v>0</v>
          </cell>
          <cell r="V147">
            <v>0</v>
          </cell>
          <cell r="W147">
            <v>0</v>
          </cell>
          <cell r="X147">
            <v>0</v>
          </cell>
          <cell r="Y147">
            <v>0</v>
          </cell>
          <cell r="Z147">
            <v>0</v>
          </cell>
        </row>
        <row r="148">
          <cell r="A148">
            <v>0</v>
          </cell>
          <cell r="B148">
            <v>0</v>
          </cell>
          <cell r="C148">
            <v>1146</v>
          </cell>
          <cell r="E148">
            <v>0</v>
          </cell>
          <cell r="F148">
            <v>0</v>
          </cell>
          <cell r="G148">
            <v>0</v>
          </cell>
          <cell r="H148">
            <v>0</v>
          </cell>
          <cell r="I148">
            <v>0</v>
          </cell>
          <cell r="J148">
            <v>0</v>
          </cell>
          <cell r="L148">
            <v>0</v>
          </cell>
          <cell r="N148">
            <v>0</v>
          </cell>
          <cell r="O148">
            <v>0</v>
          </cell>
          <cell r="P148">
            <v>0</v>
          </cell>
          <cell r="Q148">
            <v>0</v>
          </cell>
          <cell r="R148">
            <v>0</v>
          </cell>
          <cell r="S148">
            <v>0</v>
          </cell>
          <cell r="U148">
            <v>0</v>
          </cell>
          <cell r="V148">
            <v>0</v>
          </cell>
          <cell r="W148">
            <v>0</v>
          </cell>
          <cell r="X148">
            <v>0</v>
          </cell>
          <cell r="Y148">
            <v>0</v>
          </cell>
          <cell r="Z148">
            <v>0</v>
          </cell>
        </row>
        <row r="149">
          <cell r="A149">
            <v>0</v>
          </cell>
          <cell r="B149">
            <v>0</v>
          </cell>
          <cell r="C149">
            <v>1147</v>
          </cell>
          <cell r="E149">
            <v>0</v>
          </cell>
          <cell r="F149">
            <v>0</v>
          </cell>
          <cell r="G149">
            <v>0</v>
          </cell>
          <cell r="H149">
            <v>0</v>
          </cell>
          <cell r="I149">
            <v>0</v>
          </cell>
          <cell r="J149">
            <v>0</v>
          </cell>
          <cell r="L149">
            <v>0</v>
          </cell>
          <cell r="N149">
            <v>0</v>
          </cell>
          <cell r="O149">
            <v>0</v>
          </cell>
          <cell r="P149">
            <v>0</v>
          </cell>
          <cell r="Q149">
            <v>0</v>
          </cell>
          <cell r="R149">
            <v>0</v>
          </cell>
          <cell r="S149">
            <v>0</v>
          </cell>
          <cell r="U149">
            <v>0</v>
          </cell>
          <cell r="V149">
            <v>0</v>
          </cell>
          <cell r="W149">
            <v>0</v>
          </cell>
          <cell r="X149">
            <v>0</v>
          </cell>
          <cell r="Y149">
            <v>0</v>
          </cell>
          <cell r="Z149">
            <v>0</v>
          </cell>
        </row>
        <row r="150">
          <cell r="A150">
            <v>0</v>
          </cell>
          <cell r="B150">
            <v>0</v>
          </cell>
          <cell r="C150">
            <v>1148</v>
          </cell>
          <cell r="E150">
            <v>0</v>
          </cell>
          <cell r="F150">
            <v>0</v>
          </cell>
          <cell r="G150">
            <v>0</v>
          </cell>
          <cell r="H150">
            <v>0</v>
          </cell>
          <cell r="I150">
            <v>0</v>
          </cell>
          <cell r="J150">
            <v>0</v>
          </cell>
          <cell r="L150">
            <v>0</v>
          </cell>
          <cell r="N150">
            <v>0</v>
          </cell>
          <cell r="O150">
            <v>0</v>
          </cell>
          <cell r="P150">
            <v>0</v>
          </cell>
          <cell r="Q150">
            <v>0</v>
          </cell>
          <cell r="R150">
            <v>0</v>
          </cell>
          <cell r="S150">
            <v>0</v>
          </cell>
          <cell r="U150">
            <v>0</v>
          </cell>
          <cell r="V150">
            <v>0</v>
          </cell>
          <cell r="W150">
            <v>0</v>
          </cell>
          <cell r="X150">
            <v>0</v>
          </cell>
          <cell r="Y150">
            <v>0</v>
          </cell>
          <cell r="Z150">
            <v>0</v>
          </cell>
        </row>
        <row r="151">
          <cell r="A151">
            <v>0</v>
          </cell>
          <cell r="B151">
            <v>0</v>
          </cell>
          <cell r="C151">
            <v>1149</v>
          </cell>
          <cell r="E151">
            <v>0</v>
          </cell>
          <cell r="F151">
            <v>0</v>
          </cell>
          <cell r="G151">
            <v>0</v>
          </cell>
          <cell r="H151">
            <v>0</v>
          </cell>
          <cell r="I151">
            <v>0</v>
          </cell>
          <cell r="J151">
            <v>0</v>
          </cell>
          <cell r="L151">
            <v>0</v>
          </cell>
          <cell r="N151">
            <v>0</v>
          </cell>
          <cell r="O151">
            <v>0</v>
          </cell>
          <cell r="P151">
            <v>0</v>
          </cell>
          <cell r="Q151">
            <v>0</v>
          </cell>
          <cell r="R151">
            <v>0</v>
          </cell>
          <cell r="S151">
            <v>0</v>
          </cell>
          <cell r="U151">
            <v>0</v>
          </cell>
          <cell r="V151">
            <v>0</v>
          </cell>
          <cell r="W151">
            <v>0</v>
          </cell>
          <cell r="X151">
            <v>0</v>
          </cell>
          <cell r="Y151">
            <v>0</v>
          </cell>
          <cell r="Z151">
            <v>0</v>
          </cell>
        </row>
        <row r="152">
          <cell r="A152">
            <v>0</v>
          </cell>
          <cell r="B152">
            <v>0</v>
          </cell>
          <cell r="C152">
            <v>1150</v>
          </cell>
          <cell r="E152">
            <v>0</v>
          </cell>
          <cell r="F152">
            <v>0</v>
          </cell>
          <cell r="G152">
            <v>0</v>
          </cell>
          <cell r="H152">
            <v>0</v>
          </cell>
          <cell r="I152">
            <v>0</v>
          </cell>
          <cell r="J152">
            <v>0</v>
          </cell>
          <cell r="L152">
            <v>0</v>
          </cell>
          <cell r="N152">
            <v>0</v>
          </cell>
          <cell r="O152">
            <v>0</v>
          </cell>
          <cell r="P152">
            <v>0</v>
          </cell>
          <cell r="Q152">
            <v>0</v>
          </cell>
          <cell r="R152">
            <v>0</v>
          </cell>
          <cell r="S152">
            <v>0</v>
          </cell>
          <cell r="U152">
            <v>0</v>
          </cell>
          <cell r="V152">
            <v>0</v>
          </cell>
          <cell r="W152">
            <v>0</v>
          </cell>
          <cell r="X152">
            <v>0</v>
          </cell>
          <cell r="Y152">
            <v>0</v>
          </cell>
          <cell r="Z152">
            <v>0</v>
          </cell>
        </row>
        <row r="153">
          <cell r="A153">
            <v>0</v>
          </cell>
          <cell r="B153">
            <v>0</v>
          </cell>
          <cell r="C153">
            <v>1151</v>
          </cell>
          <cell r="E153">
            <v>0</v>
          </cell>
          <cell r="F153">
            <v>0</v>
          </cell>
          <cell r="G153">
            <v>0</v>
          </cell>
          <cell r="H153">
            <v>0</v>
          </cell>
          <cell r="I153">
            <v>0</v>
          </cell>
          <cell r="J153">
            <v>0</v>
          </cell>
          <cell r="L153">
            <v>0</v>
          </cell>
          <cell r="N153">
            <v>0</v>
          </cell>
          <cell r="O153">
            <v>0</v>
          </cell>
          <cell r="P153">
            <v>0</v>
          </cell>
          <cell r="Q153">
            <v>0</v>
          </cell>
          <cell r="R153">
            <v>0</v>
          </cell>
          <cell r="S153">
            <v>0</v>
          </cell>
          <cell r="U153">
            <v>0</v>
          </cell>
          <cell r="V153">
            <v>0</v>
          </cell>
          <cell r="W153">
            <v>0</v>
          </cell>
          <cell r="X153">
            <v>0</v>
          </cell>
          <cell r="Y153">
            <v>0</v>
          </cell>
          <cell r="Z153">
            <v>0</v>
          </cell>
        </row>
        <row r="154">
          <cell r="A154">
            <v>0</v>
          </cell>
          <cell r="B154">
            <v>0</v>
          </cell>
          <cell r="C154">
            <v>1152</v>
          </cell>
          <cell r="E154">
            <v>0</v>
          </cell>
          <cell r="F154">
            <v>0</v>
          </cell>
          <cell r="G154">
            <v>0</v>
          </cell>
          <cell r="H154">
            <v>0</v>
          </cell>
          <cell r="I154">
            <v>0</v>
          </cell>
          <cell r="J154">
            <v>0</v>
          </cell>
          <cell r="L154">
            <v>0</v>
          </cell>
          <cell r="N154">
            <v>0</v>
          </cell>
          <cell r="O154">
            <v>0</v>
          </cell>
          <cell r="P154">
            <v>0</v>
          </cell>
          <cell r="Q154">
            <v>0</v>
          </cell>
          <cell r="R154">
            <v>0</v>
          </cell>
          <cell r="S154">
            <v>0</v>
          </cell>
          <cell r="U154">
            <v>0</v>
          </cell>
          <cell r="V154">
            <v>0</v>
          </cell>
          <cell r="W154">
            <v>0</v>
          </cell>
          <cell r="X154">
            <v>0</v>
          </cell>
          <cell r="Y154">
            <v>0</v>
          </cell>
          <cell r="Z154">
            <v>0</v>
          </cell>
        </row>
        <row r="155">
          <cell r="A155">
            <v>0</v>
          </cell>
          <cell r="B155">
            <v>0</v>
          </cell>
          <cell r="C155">
            <v>1153</v>
          </cell>
          <cell r="E155">
            <v>0</v>
          </cell>
          <cell r="F155">
            <v>0</v>
          </cell>
          <cell r="G155">
            <v>0</v>
          </cell>
          <cell r="H155">
            <v>0</v>
          </cell>
          <cell r="I155">
            <v>0</v>
          </cell>
          <cell r="J155">
            <v>0</v>
          </cell>
          <cell r="L155">
            <v>0</v>
          </cell>
          <cell r="N155">
            <v>0</v>
          </cell>
          <cell r="O155">
            <v>0</v>
          </cell>
          <cell r="P155">
            <v>0</v>
          </cell>
          <cell r="Q155">
            <v>0</v>
          </cell>
          <cell r="R155">
            <v>0</v>
          </cell>
          <cell r="S155">
            <v>0</v>
          </cell>
          <cell r="U155">
            <v>0</v>
          </cell>
          <cell r="V155">
            <v>0</v>
          </cell>
          <cell r="W155">
            <v>0</v>
          </cell>
          <cell r="X155">
            <v>0</v>
          </cell>
          <cell r="Y155">
            <v>0</v>
          </cell>
          <cell r="Z155">
            <v>0</v>
          </cell>
        </row>
        <row r="156">
          <cell r="A156">
            <v>0</v>
          </cell>
          <cell r="B156">
            <v>0</v>
          </cell>
          <cell r="C156">
            <v>1154</v>
          </cell>
          <cell r="E156">
            <v>0</v>
          </cell>
          <cell r="F156">
            <v>0</v>
          </cell>
          <cell r="G156">
            <v>0</v>
          </cell>
          <cell r="H156">
            <v>0</v>
          </cell>
          <cell r="I156">
            <v>0</v>
          </cell>
          <cell r="J156">
            <v>0</v>
          </cell>
          <cell r="L156">
            <v>0</v>
          </cell>
          <cell r="N156">
            <v>0</v>
          </cell>
          <cell r="O156">
            <v>0</v>
          </cell>
          <cell r="P156">
            <v>0</v>
          </cell>
          <cell r="Q156">
            <v>0</v>
          </cell>
          <cell r="R156">
            <v>0</v>
          </cell>
          <cell r="S156">
            <v>0</v>
          </cell>
          <cell r="U156">
            <v>0</v>
          </cell>
          <cell r="V156">
            <v>0</v>
          </cell>
          <cell r="W156">
            <v>0</v>
          </cell>
          <cell r="X156">
            <v>0</v>
          </cell>
          <cell r="Y156">
            <v>0</v>
          </cell>
          <cell r="Z156">
            <v>0</v>
          </cell>
        </row>
        <row r="157">
          <cell r="A157">
            <v>0</v>
          </cell>
          <cell r="B157">
            <v>0</v>
          </cell>
          <cell r="C157">
            <v>1155</v>
          </cell>
          <cell r="E157">
            <v>0</v>
          </cell>
          <cell r="F157">
            <v>0</v>
          </cell>
          <cell r="G157">
            <v>0</v>
          </cell>
          <cell r="H157">
            <v>0</v>
          </cell>
          <cell r="I157">
            <v>0</v>
          </cell>
          <cell r="J157">
            <v>0</v>
          </cell>
          <cell r="L157">
            <v>0</v>
          </cell>
          <cell r="N157">
            <v>0</v>
          </cell>
          <cell r="O157">
            <v>0</v>
          </cell>
          <cell r="P157">
            <v>0</v>
          </cell>
          <cell r="Q157">
            <v>0</v>
          </cell>
          <cell r="R157">
            <v>0</v>
          </cell>
          <cell r="S157">
            <v>0</v>
          </cell>
          <cell r="U157">
            <v>0</v>
          </cell>
          <cell r="V157">
            <v>0</v>
          </cell>
          <cell r="W157">
            <v>0</v>
          </cell>
          <cell r="X157">
            <v>0</v>
          </cell>
          <cell r="Y157">
            <v>0</v>
          </cell>
          <cell r="Z157">
            <v>0</v>
          </cell>
        </row>
        <row r="158">
          <cell r="A158">
            <v>0</v>
          </cell>
          <cell r="B158">
            <v>0</v>
          </cell>
          <cell r="C158">
            <v>1156</v>
          </cell>
          <cell r="E158">
            <v>0</v>
          </cell>
          <cell r="F158">
            <v>0</v>
          </cell>
          <cell r="G158">
            <v>0</v>
          </cell>
          <cell r="H158">
            <v>0</v>
          </cell>
          <cell r="I158">
            <v>0</v>
          </cell>
          <cell r="J158">
            <v>0</v>
          </cell>
          <cell r="L158">
            <v>0</v>
          </cell>
          <cell r="N158">
            <v>0</v>
          </cell>
          <cell r="O158">
            <v>0</v>
          </cell>
          <cell r="P158">
            <v>0</v>
          </cell>
          <cell r="Q158">
            <v>0</v>
          </cell>
          <cell r="R158">
            <v>0</v>
          </cell>
          <cell r="S158">
            <v>0</v>
          </cell>
          <cell r="U158">
            <v>0</v>
          </cell>
          <cell r="V158">
            <v>0</v>
          </cell>
          <cell r="W158">
            <v>0</v>
          </cell>
          <cell r="X158">
            <v>0</v>
          </cell>
          <cell r="Y158">
            <v>0</v>
          </cell>
          <cell r="Z158">
            <v>0</v>
          </cell>
        </row>
        <row r="159">
          <cell r="A159">
            <v>0</v>
          </cell>
          <cell r="B159">
            <v>0</v>
          </cell>
          <cell r="C159">
            <v>1157</v>
          </cell>
          <cell r="E159">
            <v>0</v>
          </cell>
          <cell r="F159">
            <v>0</v>
          </cell>
          <cell r="G159">
            <v>0</v>
          </cell>
          <cell r="H159">
            <v>0</v>
          </cell>
          <cell r="I159">
            <v>0</v>
          </cell>
          <cell r="J159">
            <v>0</v>
          </cell>
          <cell r="L159">
            <v>0</v>
          </cell>
          <cell r="N159">
            <v>0</v>
          </cell>
          <cell r="O159">
            <v>0</v>
          </cell>
          <cell r="P159">
            <v>0</v>
          </cell>
          <cell r="Q159">
            <v>0</v>
          </cell>
          <cell r="R159">
            <v>0</v>
          </cell>
          <cell r="S159">
            <v>0</v>
          </cell>
          <cell r="U159">
            <v>0</v>
          </cell>
          <cell r="V159">
            <v>0</v>
          </cell>
          <cell r="W159">
            <v>0</v>
          </cell>
          <cell r="X159">
            <v>0</v>
          </cell>
          <cell r="Y159">
            <v>0</v>
          </cell>
          <cell r="Z159">
            <v>0</v>
          </cell>
        </row>
        <row r="160">
          <cell r="A160">
            <v>0</v>
          </cell>
          <cell r="B160">
            <v>0</v>
          </cell>
          <cell r="C160">
            <v>1158</v>
          </cell>
          <cell r="E160">
            <v>0</v>
          </cell>
          <cell r="F160">
            <v>0</v>
          </cell>
          <cell r="G160">
            <v>0</v>
          </cell>
          <cell r="H160">
            <v>0</v>
          </cell>
          <cell r="I160">
            <v>0</v>
          </cell>
          <cell r="J160">
            <v>0</v>
          </cell>
          <cell r="L160">
            <v>0</v>
          </cell>
          <cell r="N160">
            <v>0</v>
          </cell>
          <cell r="O160">
            <v>0</v>
          </cell>
          <cell r="P160">
            <v>0</v>
          </cell>
          <cell r="Q160">
            <v>0</v>
          </cell>
          <cell r="R160">
            <v>0</v>
          </cell>
          <cell r="S160">
            <v>0</v>
          </cell>
          <cell r="U160">
            <v>0</v>
          </cell>
          <cell r="V160">
            <v>0</v>
          </cell>
          <cell r="W160">
            <v>0</v>
          </cell>
          <cell r="X160">
            <v>0</v>
          </cell>
          <cell r="Y160">
            <v>0</v>
          </cell>
          <cell r="Z160">
            <v>0</v>
          </cell>
        </row>
        <row r="161">
          <cell r="A161">
            <v>0</v>
          </cell>
          <cell r="B161">
            <v>0</v>
          </cell>
          <cell r="C161">
            <v>1159</v>
          </cell>
          <cell r="E161">
            <v>0</v>
          </cell>
          <cell r="F161">
            <v>0</v>
          </cell>
          <cell r="G161">
            <v>0</v>
          </cell>
          <cell r="H161">
            <v>0</v>
          </cell>
          <cell r="I161">
            <v>0</v>
          </cell>
          <cell r="J161">
            <v>0</v>
          </cell>
          <cell r="L161">
            <v>0</v>
          </cell>
          <cell r="N161">
            <v>0</v>
          </cell>
          <cell r="O161">
            <v>0</v>
          </cell>
          <cell r="P161">
            <v>0</v>
          </cell>
          <cell r="Q161">
            <v>0</v>
          </cell>
          <cell r="R161">
            <v>0</v>
          </cell>
          <cell r="S161">
            <v>0</v>
          </cell>
          <cell r="U161">
            <v>0</v>
          </cell>
          <cell r="V161">
            <v>0</v>
          </cell>
          <cell r="W161">
            <v>0</v>
          </cell>
          <cell r="X161">
            <v>0</v>
          </cell>
          <cell r="Y161">
            <v>0</v>
          </cell>
          <cell r="Z161">
            <v>0</v>
          </cell>
        </row>
        <row r="162">
          <cell r="A162">
            <v>0</v>
          </cell>
          <cell r="B162">
            <v>0</v>
          </cell>
          <cell r="C162">
            <v>1160</v>
          </cell>
          <cell r="E162">
            <v>0</v>
          </cell>
          <cell r="F162">
            <v>0</v>
          </cell>
          <cell r="G162">
            <v>0</v>
          </cell>
          <cell r="H162">
            <v>0</v>
          </cell>
          <cell r="I162">
            <v>0</v>
          </cell>
          <cell r="J162">
            <v>0</v>
          </cell>
          <cell r="L162">
            <v>0</v>
          </cell>
          <cell r="N162">
            <v>0</v>
          </cell>
          <cell r="O162">
            <v>0</v>
          </cell>
          <cell r="P162">
            <v>0</v>
          </cell>
          <cell r="Q162">
            <v>0</v>
          </cell>
          <cell r="R162">
            <v>0</v>
          </cell>
          <cell r="S162">
            <v>0</v>
          </cell>
          <cell r="U162">
            <v>0</v>
          </cell>
          <cell r="V162">
            <v>0</v>
          </cell>
          <cell r="W162">
            <v>0</v>
          </cell>
          <cell r="X162">
            <v>0</v>
          </cell>
          <cell r="Y162">
            <v>0</v>
          </cell>
          <cell r="Z162">
            <v>0</v>
          </cell>
        </row>
        <row r="163">
          <cell r="A163">
            <v>0</v>
          </cell>
          <cell r="B163">
            <v>0</v>
          </cell>
          <cell r="C163">
            <v>1161</v>
          </cell>
          <cell r="E163">
            <v>0</v>
          </cell>
          <cell r="F163">
            <v>0</v>
          </cell>
          <cell r="G163">
            <v>0</v>
          </cell>
          <cell r="H163">
            <v>0</v>
          </cell>
          <cell r="I163">
            <v>0</v>
          </cell>
          <cell r="J163">
            <v>0</v>
          </cell>
          <cell r="L163">
            <v>0</v>
          </cell>
          <cell r="N163">
            <v>0</v>
          </cell>
          <cell r="O163">
            <v>0</v>
          </cell>
          <cell r="P163">
            <v>0</v>
          </cell>
          <cell r="Q163">
            <v>0</v>
          </cell>
          <cell r="R163">
            <v>0</v>
          </cell>
          <cell r="S163">
            <v>0</v>
          </cell>
          <cell r="U163">
            <v>0</v>
          </cell>
          <cell r="V163">
            <v>0</v>
          </cell>
          <cell r="W163">
            <v>0</v>
          </cell>
          <cell r="X163">
            <v>0</v>
          </cell>
          <cell r="Y163">
            <v>0</v>
          </cell>
          <cell r="Z163">
            <v>0</v>
          </cell>
        </row>
        <row r="164">
          <cell r="A164">
            <v>0</v>
          </cell>
          <cell r="B164">
            <v>0</v>
          </cell>
          <cell r="C164">
            <v>1162</v>
          </cell>
          <cell r="E164">
            <v>0</v>
          </cell>
          <cell r="F164">
            <v>0</v>
          </cell>
          <cell r="G164">
            <v>0</v>
          </cell>
          <cell r="H164">
            <v>0</v>
          </cell>
          <cell r="I164">
            <v>0</v>
          </cell>
          <cell r="J164">
            <v>0</v>
          </cell>
          <cell r="L164">
            <v>0</v>
          </cell>
          <cell r="N164">
            <v>0</v>
          </cell>
          <cell r="O164">
            <v>0</v>
          </cell>
          <cell r="P164">
            <v>0</v>
          </cell>
          <cell r="Q164">
            <v>0</v>
          </cell>
          <cell r="R164">
            <v>0</v>
          </cell>
          <cell r="S164">
            <v>0</v>
          </cell>
          <cell r="U164">
            <v>0</v>
          </cell>
          <cell r="V164">
            <v>0</v>
          </cell>
          <cell r="W164">
            <v>0</v>
          </cell>
          <cell r="X164">
            <v>0</v>
          </cell>
          <cell r="Y164">
            <v>0</v>
          </cell>
          <cell r="Z164">
            <v>0</v>
          </cell>
        </row>
        <row r="165">
          <cell r="A165">
            <v>0</v>
          </cell>
          <cell r="B165">
            <v>0</v>
          </cell>
          <cell r="C165">
            <v>1163</v>
          </cell>
          <cell r="E165">
            <v>0</v>
          </cell>
          <cell r="F165">
            <v>0</v>
          </cell>
          <cell r="G165">
            <v>0</v>
          </cell>
          <cell r="H165">
            <v>0</v>
          </cell>
          <cell r="I165">
            <v>0</v>
          </cell>
          <cell r="J165">
            <v>0</v>
          </cell>
          <cell r="L165">
            <v>0</v>
          </cell>
          <cell r="N165">
            <v>0</v>
          </cell>
          <cell r="O165">
            <v>0</v>
          </cell>
          <cell r="P165">
            <v>0</v>
          </cell>
          <cell r="Q165">
            <v>0</v>
          </cell>
          <cell r="R165">
            <v>0</v>
          </cell>
          <cell r="S165">
            <v>0</v>
          </cell>
          <cell r="U165">
            <v>0</v>
          </cell>
          <cell r="V165">
            <v>0</v>
          </cell>
          <cell r="W165">
            <v>0</v>
          </cell>
          <cell r="X165">
            <v>0</v>
          </cell>
          <cell r="Y165">
            <v>0</v>
          </cell>
          <cell r="Z165">
            <v>0</v>
          </cell>
        </row>
        <row r="166">
          <cell r="A166">
            <v>0</v>
          </cell>
          <cell r="B166">
            <v>0</v>
          </cell>
          <cell r="C166">
            <v>1164</v>
          </cell>
          <cell r="E166">
            <v>0</v>
          </cell>
          <cell r="F166">
            <v>0</v>
          </cell>
          <cell r="G166">
            <v>0</v>
          </cell>
          <cell r="H166">
            <v>0</v>
          </cell>
          <cell r="I166">
            <v>0</v>
          </cell>
          <cell r="J166">
            <v>0</v>
          </cell>
          <cell r="L166">
            <v>0</v>
          </cell>
          <cell r="N166">
            <v>0</v>
          </cell>
          <cell r="O166">
            <v>0</v>
          </cell>
          <cell r="P166">
            <v>0</v>
          </cell>
          <cell r="Q166">
            <v>0</v>
          </cell>
          <cell r="R166">
            <v>0</v>
          </cell>
          <cell r="S166">
            <v>0</v>
          </cell>
          <cell r="U166">
            <v>0</v>
          </cell>
          <cell r="V166">
            <v>0</v>
          </cell>
          <cell r="W166">
            <v>0</v>
          </cell>
          <cell r="X166">
            <v>0</v>
          </cell>
          <cell r="Y166">
            <v>0</v>
          </cell>
          <cell r="Z166">
            <v>0</v>
          </cell>
        </row>
        <row r="167">
          <cell r="A167">
            <v>0</v>
          </cell>
          <cell r="B167">
            <v>0</v>
          </cell>
          <cell r="C167">
            <v>1165</v>
          </cell>
          <cell r="E167">
            <v>0</v>
          </cell>
          <cell r="F167">
            <v>0</v>
          </cell>
          <cell r="G167">
            <v>0</v>
          </cell>
          <cell r="H167">
            <v>0</v>
          </cell>
          <cell r="I167">
            <v>0</v>
          </cell>
          <cell r="J167">
            <v>0</v>
          </cell>
          <cell r="L167">
            <v>0</v>
          </cell>
          <cell r="N167">
            <v>0</v>
          </cell>
          <cell r="O167">
            <v>0</v>
          </cell>
          <cell r="P167">
            <v>0</v>
          </cell>
          <cell r="Q167">
            <v>0</v>
          </cell>
          <cell r="R167">
            <v>0</v>
          </cell>
          <cell r="S167">
            <v>0</v>
          </cell>
          <cell r="U167">
            <v>0</v>
          </cell>
          <cell r="V167">
            <v>0</v>
          </cell>
          <cell r="W167">
            <v>0</v>
          </cell>
          <cell r="X167">
            <v>0</v>
          </cell>
          <cell r="Y167">
            <v>0</v>
          </cell>
          <cell r="Z167">
            <v>0</v>
          </cell>
        </row>
        <row r="168">
          <cell r="A168">
            <v>0</v>
          </cell>
          <cell r="B168">
            <v>0</v>
          </cell>
          <cell r="C168">
            <v>1166</v>
          </cell>
          <cell r="E168">
            <v>0</v>
          </cell>
          <cell r="F168">
            <v>0</v>
          </cell>
          <cell r="G168">
            <v>0</v>
          </cell>
          <cell r="H168">
            <v>0</v>
          </cell>
          <cell r="I168">
            <v>0</v>
          </cell>
          <cell r="J168">
            <v>0</v>
          </cell>
          <cell r="L168">
            <v>0</v>
          </cell>
          <cell r="N168">
            <v>0</v>
          </cell>
          <cell r="O168">
            <v>0</v>
          </cell>
          <cell r="P168">
            <v>0</v>
          </cell>
          <cell r="Q168">
            <v>0</v>
          </cell>
          <cell r="R168">
            <v>0</v>
          </cell>
          <cell r="S168">
            <v>0</v>
          </cell>
          <cell r="U168">
            <v>0</v>
          </cell>
          <cell r="V168">
            <v>0</v>
          </cell>
          <cell r="W168">
            <v>0</v>
          </cell>
          <cell r="X168">
            <v>0</v>
          </cell>
          <cell r="Y168">
            <v>0</v>
          </cell>
          <cell r="Z168">
            <v>0</v>
          </cell>
        </row>
        <row r="169">
          <cell r="A169">
            <v>0</v>
          </cell>
          <cell r="B169">
            <v>0</v>
          </cell>
          <cell r="C169">
            <v>1167</v>
          </cell>
          <cell r="E169">
            <v>0</v>
          </cell>
          <cell r="F169">
            <v>0</v>
          </cell>
          <cell r="G169">
            <v>0</v>
          </cell>
          <cell r="H169">
            <v>0</v>
          </cell>
          <cell r="I169">
            <v>0</v>
          </cell>
          <cell r="J169">
            <v>0</v>
          </cell>
          <cell r="L169">
            <v>0</v>
          </cell>
          <cell r="N169">
            <v>0</v>
          </cell>
          <cell r="O169">
            <v>0</v>
          </cell>
          <cell r="P169">
            <v>0</v>
          </cell>
          <cell r="Q169">
            <v>0</v>
          </cell>
          <cell r="R169">
            <v>0</v>
          </cell>
          <cell r="S169">
            <v>0</v>
          </cell>
          <cell r="U169">
            <v>0</v>
          </cell>
          <cell r="V169">
            <v>0</v>
          </cell>
          <cell r="W169">
            <v>0</v>
          </cell>
          <cell r="X169">
            <v>0</v>
          </cell>
          <cell r="Y169">
            <v>0</v>
          </cell>
          <cell r="Z169">
            <v>0</v>
          </cell>
        </row>
        <row r="170">
          <cell r="A170">
            <v>0</v>
          </cell>
          <cell r="B170">
            <v>0</v>
          </cell>
          <cell r="C170">
            <v>1168</v>
          </cell>
          <cell r="E170">
            <v>0</v>
          </cell>
          <cell r="F170">
            <v>0</v>
          </cell>
          <cell r="G170">
            <v>0</v>
          </cell>
          <cell r="H170">
            <v>0</v>
          </cell>
          <cell r="I170">
            <v>0</v>
          </cell>
          <cell r="J170">
            <v>0</v>
          </cell>
          <cell r="L170">
            <v>0</v>
          </cell>
          <cell r="N170">
            <v>0</v>
          </cell>
          <cell r="O170">
            <v>0</v>
          </cell>
          <cell r="P170">
            <v>0</v>
          </cell>
          <cell r="Q170">
            <v>0</v>
          </cell>
          <cell r="R170">
            <v>0</v>
          </cell>
          <cell r="S170">
            <v>0</v>
          </cell>
          <cell r="U170">
            <v>0</v>
          </cell>
          <cell r="V170">
            <v>0</v>
          </cell>
          <cell r="W170">
            <v>0</v>
          </cell>
          <cell r="X170">
            <v>0</v>
          </cell>
          <cell r="Y170">
            <v>0</v>
          </cell>
          <cell r="Z170">
            <v>0</v>
          </cell>
        </row>
        <row r="171">
          <cell r="A171">
            <v>0</v>
          </cell>
          <cell r="B171">
            <v>0</v>
          </cell>
          <cell r="C171">
            <v>1169</v>
          </cell>
          <cell r="E171">
            <v>0</v>
          </cell>
          <cell r="F171">
            <v>0</v>
          </cell>
          <cell r="G171">
            <v>0</v>
          </cell>
          <cell r="H171">
            <v>0</v>
          </cell>
          <cell r="I171">
            <v>0</v>
          </cell>
          <cell r="J171">
            <v>0</v>
          </cell>
          <cell r="L171">
            <v>0</v>
          </cell>
          <cell r="N171">
            <v>0</v>
          </cell>
          <cell r="O171">
            <v>0</v>
          </cell>
          <cell r="P171">
            <v>0</v>
          </cell>
          <cell r="Q171">
            <v>0</v>
          </cell>
          <cell r="R171">
            <v>0</v>
          </cell>
          <cell r="S171">
            <v>0</v>
          </cell>
          <cell r="U171">
            <v>0</v>
          </cell>
          <cell r="V171">
            <v>0</v>
          </cell>
          <cell r="W171">
            <v>0</v>
          </cell>
          <cell r="X171">
            <v>0</v>
          </cell>
          <cell r="Y171">
            <v>0</v>
          </cell>
          <cell r="Z171">
            <v>0</v>
          </cell>
        </row>
        <row r="172">
          <cell r="A172">
            <v>0</v>
          </cell>
          <cell r="B172">
            <v>0</v>
          </cell>
          <cell r="C172">
            <v>1170</v>
          </cell>
          <cell r="E172">
            <v>0</v>
          </cell>
          <cell r="F172">
            <v>0</v>
          </cell>
          <cell r="G172">
            <v>0</v>
          </cell>
          <cell r="H172">
            <v>0</v>
          </cell>
          <cell r="I172">
            <v>0</v>
          </cell>
          <cell r="J172">
            <v>0</v>
          </cell>
          <cell r="L172">
            <v>0</v>
          </cell>
          <cell r="N172">
            <v>0</v>
          </cell>
          <cell r="O172">
            <v>0</v>
          </cell>
          <cell r="P172">
            <v>0</v>
          </cell>
          <cell r="Q172">
            <v>0</v>
          </cell>
          <cell r="R172">
            <v>0</v>
          </cell>
          <cell r="S172">
            <v>0</v>
          </cell>
          <cell r="U172">
            <v>0</v>
          </cell>
          <cell r="V172">
            <v>0</v>
          </cell>
          <cell r="W172">
            <v>0</v>
          </cell>
          <cell r="X172">
            <v>0</v>
          </cell>
          <cell r="Y172">
            <v>0</v>
          </cell>
          <cell r="Z172">
            <v>0</v>
          </cell>
        </row>
        <row r="173">
          <cell r="A173">
            <v>0</v>
          </cell>
          <cell r="B173">
            <v>0</v>
          </cell>
          <cell r="C173">
            <v>1171</v>
          </cell>
          <cell r="E173">
            <v>0</v>
          </cell>
          <cell r="F173">
            <v>0</v>
          </cell>
          <cell r="G173">
            <v>0</v>
          </cell>
          <cell r="H173">
            <v>0</v>
          </cell>
          <cell r="I173">
            <v>0</v>
          </cell>
          <cell r="J173">
            <v>0</v>
          </cell>
          <cell r="L173">
            <v>0</v>
          </cell>
          <cell r="N173">
            <v>0</v>
          </cell>
          <cell r="O173">
            <v>0</v>
          </cell>
          <cell r="P173">
            <v>0</v>
          </cell>
          <cell r="Q173">
            <v>0</v>
          </cell>
          <cell r="R173">
            <v>0</v>
          </cell>
          <cell r="S173">
            <v>0</v>
          </cell>
          <cell r="U173">
            <v>0</v>
          </cell>
          <cell r="V173">
            <v>0</v>
          </cell>
          <cell r="W173">
            <v>0</v>
          </cell>
          <cell r="X173">
            <v>0</v>
          </cell>
          <cell r="Y173">
            <v>0</v>
          </cell>
          <cell r="Z173">
            <v>0</v>
          </cell>
        </row>
        <row r="174">
          <cell r="A174">
            <v>0</v>
          </cell>
          <cell r="B174">
            <v>0</v>
          </cell>
          <cell r="C174">
            <v>1172</v>
          </cell>
          <cell r="E174">
            <v>0</v>
          </cell>
          <cell r="F174">
            <v>0</v>
          </cell>
          <cell r="G174">
            <v>0</v>
          </cell>
          <cell r="H174">
            <v>0</v>
          </cell>
          <cell r="I174">
            <v>0</v>
          </cell>
          <cell r="J174">
            <v>0</v>
          </cell>
          <cell r="L174">
            <v>0</v>
          </cell>
          <cell r="N174">
            <v>0</v>
          </cell>
          <cell r="O174">
            <v>0</v>
          </cell>
          <cell r="P174">
            <v>0</v>
          </cell>
          <cell r="Q174">
            <v>0</v>
          </cell>
          <cell r="R174">
            <v>0</v>
          </cell>
          <cell r="S174">
            <v>0</v>
          </cell>
          <cell r="U174">
            <v>0</v>
          </cell>
          <cell r="V174">
            <v>0</v>
          </cell>
          <cell r="W174">
            <v>0</v>
          </cell>
          <cell r="X174">
            <v>0</v>
          </cell>
          <cell r="Y174">
            <v>0</v>
          </cell>
          <cell r="Z174">
            <v>0</v>
          </cell>
        </row>
        <row r="175">
          <cell r="A175">
            <v>0</v>
          </cell>
          <cell r="B175">
            <v>0</v>
          </cell>
          <cell r="C175">
            <v>1173</v>
          </cell>
          <cell r="E175">
            <v>0</v>
          </cell>
          <cell r="F175">
            <v>0</v>
          </cell>
          <cell r="G175">
            <v>0</v>
          </cell>
          <cell r="H175">
            <v>0</v>
          </cell>
          <cell r="I175">
            <v>0</v>
          </cell>
          <cell r="J175">
            <v>0</v>
          </cell>
          <cell r="L175">
            <v>0</v>
          </cell>
          <cell r="N175">
            <v>0</v>
          </cell>
          <cell r="O175">
            <v>0</v>
          </cell>
          <cell r="P175">
            <v>0</v>
          </cell>
          <cell r="Q175">
            <v>0</v>
          </cell>
          <cell r="R175">
            <v>0</v>
          </cell>
          <cell r="S175">
            <v>0</v>
          </cell>
          <cell r="U175">
            <v>0</v>
          </cell>
          <cell r="V175">
            <v>0</v>
          </cell>
          <cell r="W175">
            <v>0</v>
          </cell>
          <cell r="X175">
            <v>0</v>
          </cell>
          <cell r="Y175">
            <v>0</v>
          </cell>
          <cell r="Z175">
            <v>0</v>
          </cell>
        </row>
        <row r="176">
          <cell r="A176">
            <v>0</v>
          </cell>
          <cell r="B176">
            <v>0</v>
          </cell>
          <cell r="C176">
            <v>1174</v>
          </cell>
          <cell r="E176">
            <v>0</v>
          </cell>
          <cell r="F176">
            <v>0</v>
          </cell>
          <cell r="G176">
            <v>0</v>
          </cell>
          <cell r="H176">
            <v>0</v>
          </cell>
          <cell r="I176">
            <v>0</v>
          </cell>
          <cell r="J176">
            <v>0</v>
          </cell>
          <cell r="L176">
            <v>0</v>
          </cell>
          <cell r="N176">
            <v>0</v>
          </cell>
          <cell r="O176">
            <v>0</v>
          </cell>
          <cell r="P176">
            <v>0</v>
          </cell>
          <cell r="Q176">
            <v>0</v>
          </cell>
          <cell r="R176">
            <v>0</v>
          </cell>
          <cell r="S176">
            <v>0</v>
          </cell>
          <cell r="U176">
            <v>0</v>
          </cell>
          <cell r="V176">
            <v>0</v>
          </cell>
          <cell r="W176">
            <v>0</v>
          </cell>
          <cell r="X176">
            <v>0</v>
          </cell>
          <cell r="Y176">
            <v>0</v>
          </cell>
          <cell r="Z176">
            <v>0</v>
          </cell>
        </row>
        <row r="177">
          <cell r="A177">
            <v>0</v>
          </cell>
          <cell r="B177">
            <v>0</v>
          </cell>
          <cell r="C177">
            <v>1175</v>
          </cell>
          <cell r="E177">
            <v>0</v>
          </cell>
          <cell r="F177">
            <v>0</v>
          </cell>
          <cell r="G177">
            <v>0</v>
          </cell>
          <cell r="H177">
            <v>0</v>
          </cell>
          <cell r="I177">
            <v>0</v>
          </cell>
          <cell r="J177">
            <v>0</v>
          </cell>
          <cell r="L177">
            <v>0</v>
          </cell>
          <cell r="N177">
            <v>0</v>
          </cell>
          <cell r="O177">
            <v>0</v>
          </cell>
          <cell r="P177">
            <v>0</v>
          </cell>
          <cell r="Q177">
            <v>0</v>
          </cell>
          <cell r="R177">
            <v>0</v>
          </cell>
          <cell r="S177">
            <v>0</v>
          </cell>
          <cell r="U177">
            <v>0</v>
          </cell>
          <cell r="V177">
            <v>0</v>
          </cell>
          <cell r="W177">
            <v>0</v>
          </cell>
          <cell r="X177">
            <v>0</v>
          </cell>
          <cell r="Y177">
            <v>0</v>
          </cell>
          <cell r="Z177">
            <v>0</v>
          </cell>
        </row>
        <row r="178">
          <cell r="A178">
            <v>0</v>
          </cell>
          <cell r="B178">
            <v>0</v>
          </cell>
          <cell r="C178">
            <v>1176</v>
          </cell>
          <cell r="E178">
            <v>0</v>
          </cell>
          <cell r="F178">
            <v>0</v>
          </cell>
          <cell r="G178">
            <v>0</v>
          </cell>
          <cell r="H178">
            <v>0</v>
          </cell>
          <cell r="I178">
            <v>0</v>
          </cell>
          <cell r="J178">
            <v>0</v>
          </cell>
          <cell r="L178">
            <v>0</v>
          </cell>
          <cell r="N178">
            <v>0</v>
          </cell>
          <cell r="O178">
            <v>0</v>
          </cell>
          <cell r="P178">
            <v>0</v>
          </cell>
          <cell r="Q178">
            <v>0</v>
          </cell>
          <cell r="R178">
            <v>0</v>
          </cell>
          <cell r="S178">
            <v>0</v>
          </cell>
          <cell r="U178">
            <v>0</v>
          </cell>
          <cell r="V178">
            <v>0</v>
          </cell>
          <cell r="W178">
            <v>0</v>
          </cell>
          <cell r="X178">
            <v>0</v>
          </cell>
          <cell r="Y178">
            <v>0</v>
          </cell>
          <cell r="Z178">
            <v>0</v>
          </cell>
        </row>
        <row r="179">
          <cell r="A179">
            <v>0</v>
          </cell>
          <cell r="B179">
            <v>0</v>
          </cell>
          <cell r="C179">
            <v>1177</v>
          </cell>
          <cell r="E179">
            <v>0</v>
          </cell>
          <cell r="F179">
            <v>0</v>
          </cell>
          <cell r="G179">
            <v>0</v>
          </cell>
          <cell r="H179">
            <v>0</v>
          </cell>
          <cell r="I179">
            <v>0</v>
          </cell>
          <cell r="J179">
            <v>0</v>
          </cell>
          <cell r="L179">
            <v>0</v>
          </cell>
          <cell r="N179">
            <v>0</v>
          </cell>
          <cell r="O179">
            <v>0</v>
          </cell>
          <cell r="P179">
            <v>0</v>
          </cell>
          <cell r="Q179">
            <v>0</v>
          </cell>
          <cell r="R179">
            <v>0</v>
          </cell>
          <cell r="S179">
            <v>0</v>
          </cell>
          <cell r="U179">
            <v>0</v>
          </cell>
          <cell r="V179">
            <v>0</v>
          </cell>
          <cell r="W179">
            <v>0</v>
          </cell>
          <cell r="X179">
            <v>0</v>
          </cell>
          <cell r="Y179">
            <v>0</v>
          </cell>
          <cell r="Z179">
            <v>0</v>
          </cell>
        </row>
        <row r="180">
          <cell r="A180">
            <v>0</v>
          </cell>
          <cell r="B180">
            <v>0</v>
          </cell>
          <cell r="C180">
            <v>1178</v>
          </cell>
          <cell r="E180">
            <v>0</v>
          </cell>
          <cell r="F180">
            <v>0</v>
          </cell>
          <cell r="G180">
            <v>0</v>
          </cell>
          <cell r="H180">
            <v>0</v>
          </cell>
          <cell r="I180">
            <v>0</v>
          </cell>
          <cell r="J180">
            <v>0</v>
          </cell>
          <cell r="L180">
            <v>0</v>
          </cell>
          <cell r="N180">
            <v>0</v>
          </cell>
          <cell r="O180">
            <v>0</v>
          </cell>
          <cell r="P180">
            <v>0</v>
          </cell>
          <cell r="Q180">
            <v>0</v>
          </cell>
          <cell r="R180">
            <v>0</v>
          </cell>
          <cell r="S180">
            <v>0</v>
          </cell>
          <cell r="U180">
            <v>0</v>
          </cell>
          <cell r="V180">
            <v>0</v>
          </cell>
          <cell r="W180">
            <v>0</v>
          </cell>
          <cell r="X180">
            <v>0</v>
          </cell>
          <cell r="Y180">
            <v>0</v>
          </cell>
          <cell r="Z180">
            <v>0</v>
          </cell>
        </row>
        <row r="181">
          <cell r="A181">
            <v>0</v>
          </cell>
          <cell r="B181">
            <v>0</v>
          </cell>
          <cell r="C181">
            <v>1179</v>
          </cell>
          <cell r="E181">
            <v>0</v>
          </cell>
          <cell r="F181">
            <v>0</v>
          </cell>
          <cell r="G181">
            <v>0</v>
          </cell>
          <cell r="H181">
            <v>0</v>
          </cell>
          <cell r="I181">
            <v>0</v>
          </cell>
          <cell r="J181">
            <v>0</v>
          </cell>
          <cell r="L181">
            <v>0</v>
          </cell>
          <cell r="N181">
            <v>0</v>
          </cell>
          <cell r="O181">
            <v>0</v>
          </cell>
          <cell r="P181">
            <v>0</v>
          </cell>
          <cell r="Q181">
            <v>0</v>
          </cell>
          <cell r="R181">
            <v>0</v>
          </cell>
          <cell r="S181">
            <v>0</v>
          </cell>
          <cell r="U181">
            <v>0</v>
          </cell>
          <cell r="V181">
            <v>0</v>
          </cell>
          <cell r="W181">
            <v>0</v>
          </cell>
          <cell r="X181">
            <v>0</v>
          </cell>
          <cell r="Y181">
            <v>0</v>
          </cell>
          <cell r="Z181">
            <v>0</v>
          </cell>
        </row>
        <row r="182">
          <cell r="A182">
            <v>0</v>
          </cell>
          <cell r="B182">
            <v>0</v>
          </cell>
          <cell r="C182">
            <v>1180</v>
          </cell>
          <cell r="E182">
            <v>0</v>
          </cell>
          <cell r="F182">
            <v>0</v>
          </cell>
          <cell r="G182">
            <v>0</v>
          </cell>
          <cell r="H182">
            <v>0</v>
          </cell>
          <cell r="I182">
            <v>0</v>
          </cell>
          <cell r="J182">
            <v>0</v>
          </cell>
          <cell r="L182">
            <v>0</v>
          </cell>
          <cell r="N182">
            <v>0</v>
          </cell>
          <cell r="O182">
            <v>0</v>
          </cell>
          <cell r="P182">
            <v>0</v>
          </cell>
          <cell r="Q182">
            <v>0</v>
          </cell>
          <cell r="R182">
            <v>0</v>
          </cell>
          <cell r="S182">
            <v>0</v>
          </cell>
          <cell r="U182">
            <v>0</v>
          </cell>
          <cell r="V182">
            <v>0</v>
          </cell>
          <cell r="W182">
            <v>0</v>
          </cell>
          <cell r="X182">
            <v>0</v>
          </cell>
          <cell r="Y182">
            <v>0</v>
          </cell>
          <cell r="Z182">
            <v>0</v>
          </cell>
        </row>
        <row r="183">
          <cell r="A183">
            <v>0</v>
          </cell>
          <cell r="B183">
            <v>0</v>
          </cell>
          <cell r="C183">
            <v>1181</v>
          </cell>
          <cell r="E183">
            <v>0</v>
          </cell>
          <cell r="F183">
            <v>0</v>
          </cell>
          <cell r="G183">
            <v>0</v>
          </cell>
          <cell r="H183">
            <v>0</v>
          </cell>
          <cell r="I183">
            <v>0</v>
          </cell>
          <cell r="J183">
            <v>0</v>
          </cell>
          <cell r="L183">
            <v>0</v>
          </cell>
          <cell r="N183">
            <v>0</v>
          </cell>
          <cell r="O183">
            <v>0</v>
          </cell>
          <cell r="P183">
            <v>0</v>
          </cell>
          <cell r="Q183">
            <v>0</v>
          </cell>
          <cell r="R183">
            <v>0</v>
          </cell>
          <cell r="S183">
            <v>0</v>
          </cell>
          <cell r="U183">
            <v>0</v>
          </cell>
          <cell r="V183">
            <v>0</v>
          </cell>
          <cell r="W183">
            <v>0</v>
          </cell>
          <cell r="X183">
            <v>0</v>
          </cell>
          <cell r="Y183">
            <v>0</v>
          </cell>
          <cell r="Z183">
            <v>0</v>
          </cell>
        </row>
        <row r="184">
          <cell r="A184">
            <v>0</v>
          </cell>
          <cell r="B184">
            <v>0</v>
          </cell>
          <cell r="C184">
            <v>1182</v>
          </cell>
          <cell r="E184">
            <v>0</v>
          </cell>
          <cell r="F184">
            <v>0</v>
          </cell>
          <cell r="G184">
            <v>0</v>
          </cell>
          <cell r="H184">
            <v>0</v>
          </cell>
          <cell r="I184">
            <v>0</v>
          </cell>
          <cell r="J184">
            <v>0</v>
          </cell>
          <cell r="L184">
            <v>0</v>
          </cell>
          <cell r="N184">
            <v>0</v>
          </cell>
          <cell r="O184">
            <v>0</v>
          </cell>
          <cell r="P184">
            <v>0</v>
          </cell>
          <cell r="Q184">
            <v>0</v>
          </cell>
          <cell r="R184">
            <v>0</v>
          </cell>
          <cell r="S184">
            <v>0</v>
          </cell>
          <cell r="U184">
            <v>0</v>
          </cell>
          <cell r="V184">
            <v>0</v>
          </cell>
          <cell r="W184">
            <v>0</v>
          </cell>
          <cell r="X184">
            <v>0</v>
          </cell>
          <cell r="Y184">
            <v>0</v>
          </cell>
          <cell r="Z184">
            <v>0</v>
          </cell>
        </row>
        <row r="185">
          <cell r="A185">
            <v>0</v>
          </cell>
          <cell r="B185">
            <v>0</v>
          </cell>
          <cell r="C185">
            <v>1183</v>
          </cell>
          <cell r="E185">
            <v>0</v>
          </cell>
          <cell r="F185">
            <v>0</v>
          </cell>
          <cell r="G185">
            <v>0</v>
          </cell>
          <cell r="H185">
            <v>0</v>
          </cell>
          <cell r="I185">
            <v>0</v>
          </cell>
          <cell r="J185">
            <v>0</v>
          </cell>
          <cell r="L185">
            <v>0</v>
          </cell>
          <cell r="N185">
            <v>0</v>
          </cell>
          <cell r="O185">
            <v>0</v>
          </cell>
          <cell r="P185">
            <v>0</v>
          </cell>
          <cell r="Q185">
            <v>0</v>
          </cell>
          <cell r="R185">
            <v>0</v>
          </cell>
          <cell r="S185">
            <v>0</v>
          </cell>
          <cell r="U185">
            <v>0</v>
          </cell>
          <cell r="V185">
            <v>0</v>
          </cell>
          <cell r="W185">
            <v>0</v>
          </cell>
          <cell r="X185">
            <v>0</v>
          </cell>
          <cell r="Y185">
            <v>0</v>
          </cell>
          <cell r="Z185">
            <v>0</v>
          </cell>
        </row>
        <row r="186">
          <cell r="A186">
            <v>0</v>
          </cell>
          <cell r="B186">
            <v>0</v>
          </cell>
          <cell r="C186">
            <v>1184</v>
          </cell>
          <cell r="E186">
            <v>0</v>
          </cell>
          <cell r="F186">
            <v>0</v>
          </cell>
          <cell r="G186">
            <v>0</v>
          </cell>
          <cell r="H186">
            <v>0</v>
          </cell>
          <cell r="I186">
            <v>0</v>
          </cell>
          <cell r="J186">
            <v>0</v>
          </cell>
          <cell r="L186">
            <v>0</v>
          </cell>
          <cell r="N186">
            <v>0</v>
          </cell>
          <cell r="O186">
            <v>0</v>
          </cell>
          <cell r="P186">
            <v>0</v>
          </cell>
          <cell r="Q186">
            <v>0</v>
          </cell>
          <cell r="R186">
            <v>0</v>
          </cell>
          <cell r="S186">
            <v>0</v>
          </cell>
          <cell r="U186">
            <v>0</v>
          </cell>
          <cell r="V186">
            <v>0</v>
          </cell>
          <cell r="W186">
            <v>0</v>
          </cell>
          <cell r="X186">
            <v>0</v>
          </cell>
          <cell r="Y186">
            <v>0</v>
          </cell>
          <cell r="Z186">
            <v>0</v>
          </cell>
        </row>
        <row r="187">
          <cell r="A187">
            <v>0</v>
          </cell>
          <cell r="B187">
            <v>0</v>
          </cell>
          <cell r="C187">
            <v>1185</v>
          </cell>
          <cell r="E187">
            <v>0</v>
          </cell>
          <cell r="F187">
            <v>0</v>
          </cell>
          <cell r="G187">
            <v>0</v>
          </cell>
          <cell r="H187">
            <v>0</v>
          </cell>
          <cell r="I187">
            <v>0</v>
          </cell>
          <cell r="J187">
            <v>0</v>
          </cell>
          <cell r="L187">
            <v>0</v>
          </cell>
          <cell r="N187">
            <v>0</v>
          </cell>
          <cell r="O187">
            <v>0</v>
          </cell>
          <cell r="P187">
            <v>0</v>
          </cell>
          <cell r="Q187">
            <v>0</v>
          </cell>
          <cell r="R187">
            <v>0</v>
          </cell>
          <cell r="S187">
            <v>0</v>
          </cell>
          <cell r="U187">
            <v>0</v>
          </cell>
          <cell r="V187">
            <v>0</v>
          </cell>
          <cell r="W187">
            <v>0</v>
          </cell>
          <cell r="X187">
            <v>0</v>
          </cell>
          <cell r="Y187">
            <v>0</v>
          </cell>
          <cell r="Z187">
            <v>0</v>
          </cell>
        </row>
        <row r="188">
          <cell r="A188">
            <v>0</v>
          </cell>
          <cell r="B188">
            <v>0</v>
          </cell>
          <cell r="C188">
            <v>1186</v>
          </cell>
          <cell r="E188">
            <v>0</v>
          </cell>
          <cell r="F188">
            <v>0</v>
          </cell>
          <cell r="G188">
            <v>0</v>
          </cell>
          <cell r="H188">
            <v>0</v>
          </cell>
          <cell r="I188">
            <v>0</v>
          </cell>
          <cell r="J188">
            <v>0</v>
          </cell>
          <cell r="L188">
            <v>0</v>
          </cell>
          <cell r="N188">
            <v>0</v>
          </cell>
          <cell r="O188">
            <v>0</v>
          </cell>
          <cell r="P188">
            <v>0</v>
          </cell>
          <cell r="Q188">
            <v>0</v>
          </cell>
          <cell r="R188">
            <v>0</v>
          </cell>
          <cell r="S188">
            <v>0</v>
          </cell>
          <cell r="U188">
            <v>0</v>
          </cell>
          <cell r="V188">
            <v>0</v>
          </cell>
          <cell r="W188">
            <v>0</v>
          </cell>
          <cell r="X188">
            <v>0</v>
          </cell>
          <cell r="Y188">
            <v>0</v>
          </cell>
          <cell r="Z188">
            <v>0</v>
          </cell>
        </row>
        <row r="189">
          <cell r="A189">
            <v>0</v>
          </cell>
          <cell r="B189">
            <v>0</v>
          </cell>
          <cell r="C189">
            <v>1187</v>
          </cell>
          <cell r="E189">
            <v>0</v>
          </cell>
          <cell r="F189">
            <v>0</v>
          </cell>
          <cell r="G189">
            <v>0</v>
          </cell>
          <cell r="H189">
            <v>0</v>
          </cell>
          <cell r="I189">
            <v>0</v>
          </cell>
          <cell r="J189">
            <v>0</v>
          </cell>
          <cell r="L189">
            <v>0</v>
          </cell>
          <cell r="N189">
            <v>0</v>
          </cell>
          <cell r="O189">
            <v>0</v>
          </cell>
          <cell r="P189">
            <v>0</v>
          </cell>
          <cell r="Q189">
            <v>0</v>
          </cell>
          <cell r="R189">
            <v>0</v>
          </cell>
          <cell r="S189">
            <v>0</v>
          </cell>
          <cell r="U189">
            <v>0</v>
          </cell>
          <cell r="V189">
            <v>0</v>
          </cell>
          <cell r="W189">
            <v>0</v>
          </cell>
          <cell r="X189">
            <v>0</v>
          </cell>
          <cell r="Y189">
            <v>0</v>
          </cell>
          <cell r="Z189">
            <v>0</v>
          </cell>
        </row>
        <row r="190">
          <cell r="A190">
            <v>0</v>
          </cell>
          <cell r="B190">
            <v>0</v>
          </cell>
          <cell r="C190">
            <v>1188</v>
          </cell>
          <cell r="E190">
            <v>0</v>
          </cell>
          <cell r="F190">
            <v>0</v>
          </cell>
          <cell r="G190">
            <v>0</v>
          </cell>
          <cell r="H190">
            <v>0</v>
          </cell>
          <cell r="I190">
            <v>0</v>
          </cell>
          <cell r="J190">
            <v>0</v>
          </cell>
          <cell r="L190">
            <v>0</v>
          </cell>
          <cell r="N190">
            <v>0</v>
          </cell>
          <cell r="O190">
            <v>0</v>
          </cell>
          <cell r="P190">
            <v>0</v>
          </cell>
          <cell r="Q190">
            <v>0</v>
          </cell>
          <cell r="R190">
            <v>0</v>
          </cell>
          <cell r="S190">
            <v>0</v>
          </cell>
          <cell r="U190">
            <v>0</v>
          </cell>
          <cell r="V190">
            <v>0</v>
          </cell>
          <cell r="W190">
            <v>0</v>
          </cell>
          <cell r="X190">
            <v>0</v>
          </cell>
          <cell r="Y190">
            <v>0</v>
          </cell>
          <cell r="Z190">
            <v>0</v>
          </cell>
        </row>
        <row r="191">
          <cell r="A191">
            <v>0</v>
          </cell>
          <cell r="B191">
            <v>0</v>
          </cell>
          <cell r="C191">
            <v>1189</v>
          </cell>
          <cell r="E191">
            <v>0</v>
          </cell>
          <cell r="F191">
            <v>0</v>
          </cell>
          <cell r="G191">
            <v>0</v>
          </cell>
          <cell r="H191">
            <v>0</v>
          </cell>
          <cell r="I191">
            <v>0</v>
          </cell>
          <cell r="J191">
            <v>0</v>
          </cell>
          <cell r="L191">
            <v>0</v>
          </cell>
          <cell r="N191">
            <v>0</v>
          </cell>
          <cell r="O191">
            <v>0</v>
          </cell>
          <cell r="P191">
            <v>0</v>
          </cell>
          <cell r="Q191">
            <v>0</v>
          </cell>
          <cell r="R191">
            <v>0</v>
          </cell>
          <cell r="S191">
            <v>0</v>
          </cell>
          <cell r="U191">
            <v>0</v>
          </cell>
          <cell r="V191">
            <v>0</v>
          </cell>
          <cell r="W191">
            <v>0</v>
          </cell>
          <cell r="X191">
            <v>0</v>
          </cell>
          <cell r="Y191">
            <v>0</v>
          </cell>
          <cell r="Z191">
            <v>0</v>
          </cell>
        </row>
        <row r="192">
          <cell r="A192">
            <v>0</v>
          </cell>
          <cell r="B192">
            <v>0</v>
          </cell>
          <cell r="C192">
            <v>1190</v>
          </cell>
          <cell r="E192">
            <v>0</v>
          </cell>
          <cell r="F192">
            <v>0</v>
          </cell>
          <cell r="G192">
            <v>0</v>
          </cell>
          <cell r="H192">
            <v>0</v>
          </cell>
          <cell r="I192">
            <v>0</v>
          </cell>
          <cell r="J192">
            <v>0</v>
          </cell>
          <cell r="L192">
            <v>0</v>
          </cell>
          <cell r="N192">
            <v>0</v>
          </cell>
          <cell r="O192">
            <v>0</v>
          </cell>
          <cell r="P192">
            <v>0</v>
          </cell>
          <cell r="Q192">
            <v>0</v>
          </cell>
          <cell r="R192">
            <v>0</v>
          </cell>
          <cell r="S192">
            <v>0</v>
          </cell>
          <cell r="U192">
            <v>0</v>
          </cell>
          <cell r="V192">
            <v>0</v>
          </cell>
          <cell r="W192">
            <v>0</v>
          </cell>
          <cell r="X192">
            <v>0</v>
          </cell>
          <cell r="Y192">
            <v>0</v>
          </cell>
          <cell r="Z192">
            <v>0</v>
          </cell>
        </row>
        <row r="193">
          <cell r="A193">
            <v>0</v>
          </cell>
          <cell r="B193">
            <v>0</v>
          </cell>
          <cell r="C193">
            <v>1191</v>
          </cell>
          <cell r="E193">
            <v>0</v>
          </cell>
          <cell r="F193">
            <v>0</v>
          </cell>
          <cell r="G193">
            <v>0</v>
          </cell>
          <cell r="H193">
            <v>0</v>
          </cell>
          <cell r="I193">
            <v>0</v>
          </cell>
          <cell r="J193">
            <v>0</v>
          </cell>
          <cell r="L193">
            <v>0</v>
          </cell>
          <cell r="N193">
            <v>0</v>
          </cell>
          <cell r="O193">
            <v>0</v>
          </cell>
          <cell r="P193">
            <v>0</v>
          </cell>
          <cell r="Q193">
            <v>0</v>
          </cell>
          <cell r="R193">
            <v>0</v>
          </cell>
          <cell r="S193">
            <v>0</v>
          </cell>
          <cell r="U193">
            <v>0</v>
          </cell>
          <cell r="V193">
            <v>0</v>
          </cell>
          <cell r="W193">
            <v>0</v>
          </cell>
          <cell r="X193">
            <v>0</v>
          </cell>
          <cell r="Y193">
            <v>0</v>
          </cell>
          <cell r="Z193">
            <v>0</v>
          </cell>
        </row>
        <row r="194">
          <cell r="A194">
            <v>0</v>
          </cell>
          <cell r="B194">
            <v>0</v>
          </cell>
          <cell r="C194">
            <v>1192</v>
          </cell>
          <cell r="E194">
            <v>0</v>
          </cell>
          <cell r="F194">
            <v>0</v>
          </cell>
          <cell r="G194">
            <v>0</v>
          </cell>
          <cell r="H194">
            <v>0</v>
          </cell>
          <cell r="I194">
            <v>0</v>
          </cell>
          <cell r="J194">
            <v>0</v>
          </cell>
          <cell r="L194">
            <v>0</v>
          </cell>
          <cell r="N194">
            <v>0</v>
          </cell>
          <cell r="O194">
            <v>0</v>
          </cell>
          <cell r="P194">
            <v>0</v>
          </cell>
          <cell r="Q194">
            <v>0</v>
          </cell>
          <cell r="R194">
            <v>0</v>
          </cell>
          <cell r="S194">
            <v>0</v>
          </cell>
          <cell r="U194">
            <v>0</v>
          </cell>
          <cell r="V194">
            <v>0</v>
          </cell>
          <cell r="W194">
            <v>0</v>
          </cell>
          <cell r="X194">
            <v>0</v>
          </cell>
          <cell r="Y194">
            <v>0</v>
          </cell>
          <cell r="Z194">
            <v>0</v>
          </cell>
        </row>
        <row r="195">
          <cell r="A195">
            <v>0</v>
          </cell>
          <cell r="B195">
            <v>0</v>
          </cell>
          <cell r="C195">
            <v>1193</v>
          </cell>
          <cell r="E195">
            <v>0</v>
          </cell>
          <cell r="F195">
            <v>0</v>
          </cell>
          <cell r="G195">
            <v>0</v>
          </cell>
          <cell r="H195">
            <v>0</v>
          </cell>
          <cell r="I195">
            <v>0</v>
          </cell>
          <cell r="J195">
            <v>0</v>
          </cell>
          <cell r="L195">
            <v>0</v>
          </cell>
          <cell r="N195">
            <v>0</v>
          </cell>
          <cell r="O195">
            <v>0</v>
          </cell>
          <cell r="P195">
            <v>0</v>
          </cell>
          <cell r="Q195">
            <v>0</v>
          </cell>
          <cell r="R195">
            <v>0</v>
          </cell>
          <cell r="S195">
            <v>0</v>
          </cell>
          <cell r="U195">
            <v>0</v>
          </cell>
          <cell r="V195">
            <v>0</v>
          </cell>
          <cell r="W195">
            <v>0</v>
          </cell>
          <cell r="X195">
            <v>0</v>
          </cell>
          <cell r="Y195">
            <v>0</v>
          </cell>
          <cell r="Z195">
            <v>0</v>
          </cell>
        </row>
        <row r="196">
          <cell r="A196">
            <v>0</v>
          </cell>
          <cell r="B196">
            <v>0</v>
          </cell>
          <cell r="C196">
            <v>1194</v>
          </cell>
          <cell r="E196">
            <v>0</v>
          </cell>
          <cell r="F196">
            <v>0</v>
          </cell>
          <cell r="G196">
            <v>0</v>
          </cell>
          <cell r="H196">
            <v>0</v>
          </cell>
          <cell r="I196">
            <v>0</v>
          </cell>
          <cell r="J196">
            <v>0</v>
          </cell>
          <cell r="L196">
            <v>0</v>
          </cell>
          <cell r="N196">
            <v>0</v>
          </cell>
          <cell r="O196">
            <v>0</v>
          </cell>
          <cell r="P196">
            <v>0</v>
          </cell>
          <cell r="Q196">
            <v>0</v>
          </cell>
          <cell r="R196">
            <v>0</v>
          </cell>
          <cell r="S196">
            <v>0</v>
          </cell>
          <cell r="U196">
            <v>0</v>
          </cell>
          <cell r="V196">
            <v>0</v>
          </cell>
          <cell r="W196">
            <v>0</v>
          </cell>
          <cell r="X196">
            <v>0</v>
          </cell>
          <cell r="Y196">
            <v>0</v>
          </cell>
          <cell r="Z196">
            <v>0</v>
          </cell>
        </row>
        <row r="197">
          <cell r="A197">
            <v>0</v>
          </cell>
          <cell r="B197">
            <v>0</v>
          </cell>
          <cell r="C197">
            <v>1195</v>
          </cell>
          <cell r="E197">
            <v>0</v>
          </cell>
          <cell r="F197">
            <v>0</v>
          </cell>
          <cell r="G197">
            <v>0</v>
          </cell>
          <cell r="H197">
            <v>0</v>
          </cell>
          <cell r="I197">
            <v>0</v>
          </cell>
          <cell r="J197">
            <v>0</v>
          </cell>
          <cell r="L197">
            <v>0</v>
          </cell>
          <cell r="N197">
            <v>0</v>
          </cell>
          <cell r="O197">
            <v>0</v>
          </cell>
          <cell r="P197">
            <v>0</v>
          </cell>
          <cell r="Q197">
            <v>0</v>
          </cell>
          <cell r="R197">
            <v>0</v>
          </cell>
          <cell r="S197">
            <v>0</v>
          </cell>
          <cell r="U197">
            <v>0</v>
          </cell>
          <cell r="V197">
            <v>0</v>
          </cell>
          <cell r="W197">
            <v>0</v>
          </cell>
          <cell r="X197">
            <v>0</v>
          </cell>
          <cell r="Y197">
            <v>0</v>
          </cell>
          <cell r="Z197">
            <v>0</v>
          </cell>
        </row>
        <row r="198">
          <cell r="A198">
            <v>0</v>
          </cell>
          <cell r="B198">
            <v>0</v>
          </cell>
          <cell r="C198">
            <v>1196</v>
          </cell>
          <cell r="E198">
            <v>0</v>
          </cell>
          <cell r="F198">
            <v>0</v>
          </cell>
          <cell r="G198">
            <v>0</v>
          </cell>
          <cell r="H198">
            <v>0</v>
          </cell>
          <cell r="I198">
            <v>0</v>
          </cell>
          <cell r="J198">
            <v>0</v>
          </cell>
          <cell r="L198">
            <v>0</v>
          </cell>
          <cell r="N198">
            <v>0</v>
          </cell>
          <cell r="O198">
            <v>0</v>
          </cell>
          <cell r="P198">
            <v>0</v>
          </cell>
          <cell r="Q198">
            <v>0</v>
          </cell>
          <cell r="R198">
            <v>0</v>
          </cell>
          <cell r="S198">
            <v>0</v>
          </cell>
          <cell r="U198">
            <v>0</v>
          </cell>
          <cell r="V198">
            <v>0</v>
          </cell>
          <cell r="W198">
            <v>0</v>
          </cell>
          <cell r="X198">
            <v>0</v>
          </cell>
          <cell r="Y198">
            <v>0</v>
          </cell>
          <cell r="Z198">
            <v>0</v>
          </cell>
        </row>
        <row r="199">
          <cell r="A199">
            <v>0</v>
          </cell>
          <cell r="B199">
            <v>0</v>
          </cell>
          <cell r="C199">
            <v>1197</v>
          </cell>
          <cell r="E199">
            <v>0</v>
          </cell>
          <cell r="F199">
            <v>0</v>
          </cell>
          <cell r="G199">
            <v>0</v>
          </cell>
          <cell r="H199">
            <v>0</v>
          </cell>
          <cell r="I199">
            <v>0</v>
          </cell>
          <cell r="J199">
            <v>0</v>
          </cell>
          <cell r="L199">
            <v>0</v>
          </cell>
          <cell r="N199">
            <v>0</v>
          </cell>
          <cell r="O199">
            <v>0</v>
          </cell>
          <cell r="P199">
            <v>0</v>
          </cell>
          <cell r="Q199">
            <v>0</v>
          </cell>
          <cell r="R199">
            <v>0</v>
          </cell>
          <cell r="S199">
            <v>0</v>
          </cell>
          <cell r="U199">
            <v>0</v>
          </cell>
          <cell r="V199">
            <v>0</v>
          </cell>
          <cell r="W199">
            <v>0</v>
          </cell>
          <cell r="X199">
            <v>0</v>
          </cell>
          <cell r="Y199">
            <v>0</v>
          </cell>
          <cell r="Z199">
            <v>0</v>
          </cell>
        </row>
        <row r="200">
          <cell r="A200">
            <v>0</v>
          </cell>
          <cell r="B200">
            <v>0</v>
          </cell>
          <cell r="C200">
            <v>1198</v>
          </cell>
          <cell r="E200">
            <v>0</v>
          </cell>
          <cell r="F200">
            <v>0</v>
          </cell>
          <cell r="G200">
            <v>0</v>
          </cell>
          <cell r="H200">
            <v>0</v>
          </cell>
          <cell r="I200">
            <v>0</v>
          </cell>
          <cell r="J200">
            <v>0</v>
          </cell>
          <cell r="L200">
            <v>0</v>
          </cell>
          <cell r="N200">
            <v>0</v>
          </cell>
          <cell r="O200">
            <v>0</v>
          </cell>
          <cell r="P200">
            <v>0</v>
          </cell>
          <cell r="Q200">
            <v>0</v>
          </cell>
          <cell r="R200">
            <v>0</v>
          </cell>
          <cell r="S200">
            <v>0</v>
          </cell>
          <cell r="U200">
            <v>0</v>
          </cell>
          <cell r="V200">
            <v>0</v>
          </cell>
          <cell r="W200">
            <v>0</v>
          </cell>
          <cell r="X200">
            <v>0</v>
          </cell>
          <cell r="Y200">
            <v>0</v>
          </cell>
          <cell r="Z200">
            <v>0</v>
          </cell>
        </row>
        <row r="201">
          <cell r="A201">
            <v>0</v>
          </cell>
          <cell r="B201">
            <v>0</v>
          </cell>
          <cell r="C201">
            <v>1199</v>
          </cell>
          <cell r="E201">
            <v>0</v>
          </cell>
          <cell r="F201">
            <v>0</v>
          </cell>
          <cell r="G201">
            <v>0</v>
          </cell>
          <cell r="H201">
            <v>0</v>
          </cell>
          <cell r="I201">
            <v>0</v>
          </cell>
          <cell r="J201">
            <v>0</v>
          </cell>
          <cell r="L201">
            <v>0</v>
          </cell>
          <cell r="N201">
            <v>0</v>
          </cell>
          <cell r="O201">
            <v>0</v>
          </cell>
          <cell r="P201">
            <v>0</v>
          </cell>
          <cell r="Q201">
            <v>0</v>
          </cell>
          <cell r="R201">
            <v>0</v>
          </cell>
          <cell r="S201">
            <v>0</v>
          </cell>
          <cell r="U201">
            <v>0</v>
          </cell>
          <cell r="V201">
            <v>0</v>
          </cell>
          <cell r="W201">
            <v>0</v>
          </cell>
          <cell r="X201">
            <v>0</v>
          </cell>
          <cell r="Y201">
            <v>0</v>
          </cell>
          <cell r="Z201">
            <v>0</v>
          </cell>
        </row>
        <row r="202">
          <cell r="A202">
            <v>0</v>
          </cell>
          <cell r="B202">
            <v>0</v>
          </cell>
          <cell r="C202">
            <v>1200</v>
          </cell>
          <cell r="E202">
            <v>0</v>
          </cell>
          <cell r="F202">
            <v>0</v>
          </cell>
          <cell r="G202">
            <v>0</v>
          </cell>
          <cell r="H202">
            <v>0</v>
          </cell>
          <cell r="I202">
            <v>0</v>
          </cell>
          <cell r="J202">
            <v>0</v>
          </cell>
          <cell r="L202">
            <v>0</v>
          </cell>
          <cell r="N202">
            <v>0</v>
          </cell>
          <cell r="O202">
            <v>0</v>
          </cell>
          <cell r="P202">
            <v>0</v>
          </cell>
          <cell r="Q202">
            <v>0</v>
          </cell>
          <cell r="R202">
            <v>0</v>
          </cell>
          <cell r="S202">
            <v>0</v>
          </cell>
          <cell r="U202">
            <v>0</v>
          </cell>
          <cell r="V202">
            <v>0</v>
          </cell>
          <cell r="W202">
            <v>0</v>
          </cell>
          <cell r="X202">
            <v>0</v>
          </cell>
          <cell r="Y202">
            <v>0</v>
          </cell>
          <cell r="Z202">
            <v>0</v>
          </cell>
        </row>
        <row r="203">
          <cell r="A203">
            <v>0</v>
          </cell>
          <cell r="B203">
            <v>0</v>
          </cell>
          <cell r="C203">
            <v>1201</v>
          </cell>
          <cell r="E203">
            <v>0</v>
          </cell>
          <cell r="F203">
            <v>0</v>
          </cell>
          <cell r="G203">
            <v>0</v>
          </cell>
          <cell r="H203">
            <v>0</v>
          </cell>
          <cell r="I203">
            <v>0</v>
          </cell>
          <cell r="J203">
            <v>0</v>
          </cell>
          <cell r="L203">
            <v>0</v>
          </cell>
          <cell r="N203">
            <v>0</v>
          </cell>
          <cell r="O203">
            <v>0</v>
          </cell>
          <cell r="P203">
            <v>0</v>
          </cell>
          <cell r="Q203">
            <v>0</v>
          </cell>
          <cell r="R203">
            <v>0</v>
          </cell>
          <cell r="S203">
            <v>0</v>
          </cell>
          <cell r="U203">
            <v>0</v>
          </cell>
          <cell r="V203">
            <v>0</v>
          </cell>
          <cell r="W203">
            <v>0</v>
          </cell>
          <cell r="X203">
            <v>0</v>
          </cell>
          <cell r="Y203">
            <v>0</v>
          </cell>
          <cell r="Z203">
            <v>0</v>
          </cell>
        </row>
        <row r="204">
          <cell r="A204">
            <v>0</v>
          </cell>
          <cell r="B204">
            <v>0</v>
          </cell>
          <cell r="C204">
            <v>1202</v>
          </cell>
          <cell r="E204">
            <v>0</v>
          </cell>
          <cell r="F204">
            <v>0</v>
          </cell>
          <cell r="G204">
            <v>0</v>
          </cell>
          <cell r="H204">
            <v>0</v>
          </cell>
          <cell r="I204">
            <v>0</v>
          </cell>
          <cell r="J204">
            <v>0</v>
          </cell>
          <cell r="L204">
            <v>0</v>
          </cell>
          <cell r="N204">
            <v>0</v>
          </cell>
          <cell r="O204">
            <v>0</v>
          </cell>
          <cell r="P204">
            <v>0</v>
          </cell>
          <cell r="Q204">
            <v>0</v>
          </cell>
          <cell r="R204">
            <v>0</v>
          </cell>
          <cell r="S204">
            <v>0</v>
          </cell>
          <cell r="U204">
            <v>0</v>
          </cell>
          <cell r="V204">
            <v>0</v>
          </cell>
          <cell r="W204">
            <v>0</v>
          </cell>
          <cell r="X204">
            <v>0</v>
          </cell>
          <cell r="Y204">
            <v>0</v>
          </cell>
          <cell r="Z204">
            <v>0</v>
          </cell>
        </row>
        <row r="205">
          <cell r="A205">
            <v>0</v>
          </cell>
          <cell r="B205">
            <v>0</v>
          </cell>
          <cell r="C205">
            <v>1203</v>
          </cell>
          <cell r="E205">
            <v>0</v>
          </cell>
          <cell r="F205">
            <v>0</v>
          </cell>
          <cell r="G205">
            <v>0</v>
          </cell>
          <cell r="H205">
            <v>0</v>
          </cell>
          <cell r="I205">
            <v>0</v>
          </cell>
          <cell r="J205">
            <v>0</v>
          </cell>
          <cell r="L205">
            <v>0</v>
          </cell>
          <cell r="N205">
            <v>0</v>
          </cell>
          <cell r="O205">
            <v>0</v>
          </cell>
          <cell r="P205">
            <v>0</v>
          </cell>
          <cell r="Q205">
            <v>0</v>
          </cell>
          <cell r="R205">
            <v>0</v>
          </cell>
          <cell r="S205">
            <v>0</v>
          </cell>
          <cell r="U205">
            <v>0</v>
          </cell>
          <cell r="V205">
            <v>0</v>
          </cell>
          <cell r="W205">
            <v>0</v>
          </cell>
          <cell r="X205">
            <v>0</v>
          </cell>
          <cell r="Y205">
            <v>0</v>
          </cell>
          <cell r="Z205">
            <v>0</v>
          </cell>
        </row>
        <row r="206">
          <cell r="A206">
            <v>0</v>
          </cell>
          <cell r="B206">
            <v>0</v>
          </cell>
          <cell r="C206">
            <v>1204</v>
          </cell>
          <cell r="E206">
            <v>0</v>
          </cell>
          <cell r="F206">
            <v>0</v>
          </cell>
          <cell r="G206">
            <v>0</v>
          </cell>
          <cell r="H206">
            <v>0</v>
          </cell>
          <cell r="I206">
            <v>0</v>
          </cell>
          <cell r="J206">
            <v>0</v>
          </cell>
          <cell r="L206">
            <v>0</v>
          </cell>
          <cell r="N206">
            <v>0</v>
          </cell>
          <cell r="O206">
            <v>0</v>
          </cell>
          <cell r="P206">
            <v>0</v>
          </cell>
          <cell r="Q206">
            <v>0</v>
          </cell>
          <cell r="R206">
            <v>0</v>
          </cell>
          <cell r="S206">
            <v>0</v>
          </cell>
          <cell r="U206">
            <v>0</v>
          </cell>
          <cell r="V206">
            <v>0</v>
          </cell>
          <cell r="W206">
            <v>0</v>
          </cell>
          <cell r="X206">
            <v>0</v>
          </cell>
          <cell r="Y206">
            <v>0</v>
          </cell>
          <cell r="Z206">
            <v>0</v>
          </cell>
        </row>
        <row r="207">
          <cell r="A207">
            <v>0</v>
          </cell>
          <cell r="B207">
            <v>0</v>
          </cell>
          <cell r="C207">
            <v>1205</v>
          </cell>
          <cell r="E207">
            <v>0</v>
          </cell>
          <cell r="F207">
            <v>0</v>
          </cell>
          <cell r="G207">
            <v>0</v>
          </cell>
          <cell r="H207">
            <v>0</v>
          </cell>
          <cell r="I207">
            <v>0</v>
          </cell>
          <cell r="J207">
            <v>0</v>
          </cell>
          <cell r="L207">
            <v>0</v>
          </cell>
          <cell r="N207">
            <v>0</v>
          </cell>
          <cell r="O207">
            <v>0</v>
          </cell>
          <cell r="P207">
            <v>0</v>
          </cell>
          <cell r="Q207">
            <v>0</v>
          </cell>
          <cell r="R207">
            <v>0</v>
          </cell>
          <cell r="S207">
            <v>0</v>
          </cell>
          <cell r="U207">
            <v>0</v>
          </cell>
          <cell r="V207">
            <v>0</v>
          </cell>
          <cell r="W207">
            <v>0</v>
          </cell>
          <cell r="X207">
            <v>0</v>
          </cell>
          <cell r="Y207">
            <v>0</v>
          </cell>
          <cell r="Z207">
            <v>0</v>
          </cell>
        </row>
        <row r="208">
          <cell r="A208">
            <v>0</v>
          </cell>
          <cell r="B208">
            <v>0</v>
          </cell>
          <cell r="C208">
            <v>1206</v>
          </cell>
          <cell r="E208">
            <v>0</v>
          </cell>
          <cell r="F208">
            <v>0</v>
          </cell>
          <cell r="G208">
            <v>0</v>
          </cell>
          <cell r="H208">
            <v>0</v>
          </cell>
          <cell r="I208">
            <v>0</v>
          </cell>
          <cell r="J208">
            <v>0</v>
          </cell>
          <cell r="L208">
            <v>0</v>
          </cell>
          <cell r="N208">
            <v>0</v>
          </cell>
          <cell r="O208">
            <v>0</v>
          </cell>
          <cell r="P208">
            <v>0</v>
          </cell>
          <cell r="Q208">
            <v>0</v>
          </cell>
          <cell r="R208">
            <v>0</v>
          </cell>
          <cell r="S208">
            <v>0</v>
          </cell>
          <cell r="U208">
            <v>0</v>
          </cell>
          <cell r="V208">
            <v>0</v>
          </cell>
          <cell r="W208">
            <v>0</v>
          </cell>
          <cell r="X208">
            <v>0</v>
          </cell>
          <cell r="Y208">
            <v>0</v>
          </cell>
          <cell r="Z208">
            <v>0</v>
          </cell>
        </row>
        <row r="209">
          <cell r="A209">
            <v>0</v>
          </cell>
          <cell r="B209">
            <v>0</v>
          </cell>
          <cell r="C209">
            <v>1207</v>
          </cell>
          <cell r="E209">
            <v>0</v>
          </cell>
          <cell r="F209">
            <v>0</v>
          </cell>
          <cell r="G209">
            <v>0</v>
          </cell>
          <cell r="H209">
            <v>0</v>
          </cell>
          <cell r="I209">
            <v>0</v>
          </cell>
          <cell r="J209">
            <v>0</v>
          </cell>
          <cell r="L209">
            <v>0</v>
          </cell>
          <cell r="N209">
            <v>0</v>
          </cell>
          <cell r="O209">
            <v>0</v>
          </cell>
          <cell r="P209">
            <v>0</v>
          </cell>
          <cell r="Q209">
            <v>0</v>
          </cell>
          <cell r="R209">
            <v>0</v>
          </cell>
          <cell r="S209">
            <v>0</v>
          </cell>
          <cell r="U209">
            <v>0</v>
          </cell>
          <cell r="V209">
            <v>0</v>
          </cell>
          <cell r="W209">
            <v>0</v>
          </cell>
          <cell r="X209">
            <v>0</v>
          </cell>
          <cell r="Y209">
            <v>0</v>
          </cell>
          <cell r="Z209">
            <v>0</v>
          </cell>
        </row>
        <row r="210">
          <cell r="A210">
            <v>0</v>
          </cell>
          <cell r="B210">
            <v>0</v>
          </cell>
          <cell r="C210">
            <v>1208</v>
          </cell>
          <cell r="E210">
            <v>0</v>
          </cell>
          <cell r="F210">
            <v>0</v>
          </cell>
          <cell r="G210">
            <v>0</v>
          </cell>
          <cell r="H210">
            <v>0</v>
          </cell>
          <cell r="I210">
            <v>0</v>
          </cell>
          <cell r="J210">
            <v>0</v>
          </cell>
          <cell r="L210">
            <v>0</v>
          </cell>
          <cell r="N210">
            <v>0</v>
          </cell>
          <cell r="O210">
            <v>0</v>
          </cell>
          <cell r="P210">
            <v>0</v>
          </cell>
          <cell r="Q210">
            <v>0</v>
          </cell>
          <cell r="R210">
            <v>0</v>
          </cell>
          <cell r="S210">
            <v>0</v>
          </cell>
          <cell r="U210">
            <v>0</v>
          </cell>
          <cell r="V210">
            <v>0</v>
          </cell>
          <cell r="W210">
            <v>0</v>
          </cell>
          <cell r="X210">
            <v>0</v>
          </cell>
          <cell r="Y210">
            <v>0</v>
          </cell>
          <cell r="Z210">
            <v>0</v>
          </cell>
        </row>
        <row r="211">
          <cell r="A211">
            <v>0</v>
          </cell>
          <cell r="B211">
            <v>0</v>
          </cell>
          <cell r="C211">
            <v>1209</v>
          </cell>
          <cell r="E211">
            <v>0</v>
          </cell>
          <cell r="F211">
            <v>0</v>
          </cell>
          <cell r="G211">
            <v>0</v>
          </cell>
          <cell r="H211">
            <v>0</v>
          </cell>
          <cell r="I211">
            <v>0</v>
          </cell>
          <cell r="J211">
            <v>0</v>
          </cell>
          <cell r="L211">
            <v>0</v>
          </cell>
          <cell r="N211">
            <v>0</v>
          </cell>
          <cell r="O211">
            <v>0</v>
          </cell>
          <cell r="P211">
            <v>0</v>
          </cell>
          <cell r="Q211">
            <v>0</v>
          </cell>
          <cell r="R211">
            <v>0</v>
          </cell>
          <cell r="S211">
            <v>0</v>
          </cell>
          <cell r="U211">
            <v>0</v>
          </cell>
          <cell r="V211">
            <v>0</v>
          </cell>
          <cell r="W211">
            <v>0</v>
          </cell>
          <cell r="X211">
            <v>0</v>
          </cell>
          <cell r="Y211">
            <v>0</v>
          </cell>
          <cell r="Z211">
            <v>0</v>
          </cell>
        </row>
        <row r="212">
          <cell r="A212">
            <v>0</v>
          </cell>
          <cell r="B212">
            <v>0</v>
          </cell>
          <cell r="C212">
            <v>1210</v>
          </cell>
          <cell r="E212">
            <v>0</v>
          </cell>
          <cell r="F212">
            <v>0</v>
          </cell>
          <cell r="G212">
            <v>0</v>
          </cell>
          <cell r="H212">
            <v>0</v>
          </cell>
          <cell r="I212">
            <v>0</v>
          </cell>
          <cell r="J212">
            <v>0</v>
          </cell>
          <cell r="L212">
            <v>0</v>
          </cell>
          <cell r="N212">
            <v>0</v>
          </cell>
          <cell r="O212">
            <v>0</v>
          </cell>
          <cell r="P212">
            <v>0</v>
          </cell>
          <cell r="Q212">
            <v>0</v>
          </cell>
          <cell r="R212">
            <v>0</v>
          </cell>
          <cell r="S212">
            <v>0</v>
          </cell>
          <cell r="U212">
            <v>0</v>
          </cell>
          <cell r="V212">
            <v>0</v>
          </cell>
          <cell r="W212">
            <v>0</v>
          </cell>
          <cell r="X212">
            <v>0</v>
          </cell>
          <cell r="Y212">
            <v>0</v>
          </cell>
          <cell r="Z212">
            <v>0</v>
          </cell>
        </row>
        <row r="213">
          <cell r="A213">
            <v>0</v>
          </cell>
          <cell r="B213">
            <v>0</v>
          </cell>
          <cell r="C213">
            <v>1211</v>
          </cell>
          <cell r="E213">
            <v>0</v>
          </cell>
          <cell r="F213">
            <v>0</v>
          </cell>
          <cell r="G213">
            <v>0</v>
          </cell>
          <cell r="H213">
            <v>0</v>
          </cell>
          <cell r="I213">
            <v>0</v>
          </cell>
          <cell r="J213">
            <v>0</v>
          </cell>
          <cell r="L213">
            <v>0</v>
          </cell>
          <cell r="N213">
            <v>0</v>
          </cell>
          <cell r="O213">
            <v>0</v>
          </cell>
          <cell r="P213">
            <v>0</v>
          </cell>
          <cell r="Q213">
            <v>0</v>
          </cell>
          <cell r="R213">
            <v>0</v>
          </cell>
          <cell r="S213">
            <v>0</v>
          </cell>
          <cell r="U213">
            <v>0</v>
          </cell>
          <cell r="V213">
            <v>0</v>
          </cell>
          <cell r="W213">
            <v>0</v>
          </cell>
          <cell r="X213">
            <v>0</v>
          </cell>
          <cell r="Y213">
            <v>0</v>
          </cell>
          <cell r="Z213">
            <v>0</v>
          </cell>
        </row>
        <row r="214">
          <cell r="A214">
            <v>0</v>
          </cell>
          <cell r="B214">
            <v>0</v>
          </cell>
          <cell r="C214">
            <v>1212</v>
          </cell>
          <cell r="E214">
            <v>0</v>
          </cell>
          <cell r="F214">
            <v>0</v>
          </cell>
          <cell r="G214">
            <v>0</v>
          </cell>
          <cell r="H214">
            <v>0</v>
          </cell>
          <cell r="I214">
            <v>0</v>
          </cell>
          <cell r="J214">
            <v>0</v>
          </cell>
          <cell r="L214">
            <v>0</v>
          </cell>
          <cell r="N214">
            <v>0</v>
          </cell>
          <cell r="O214">
            <v>0</v>
          </cell>
          <cell r="P214">
            <v>0</v>
          </cell>
          <cell r="Q214">
            <v>0</v>
          </cell>
          <cell r="R214">
            <v>0</v>
          </cell>
          <cell r="S214">
            <v>0</v>
          </cell>
          <cell r="U214">
            <v>0</v>
          </cell>
          <cell r="V214">
            <v>0</v>
          </cell>
          <cell r="W214">
            <v>0</v>
          </cell>
          <cell r="X214">
            <v>0</v>
          </cell>
          <cell r="Y214">
            <v>0</v>
          </cell>
          <cell r="Z214">
            <v>0</v>
          </cell>
        </row>
        <row r="215">
          <cell r="A215">
            <v>0</v>
          </cell>
          <cell r="B215">
            <v>0</v>
          </cell>
          <cell r="C215">
            <v>1213</v>
          </cell>
          <cell r="E215">
            <v>0</v>
          </cell>
          <cell r="F215">
            <v>0</v>
          </cell>
          <cell r="G215">
            <v>0</v>
          </cell>
          <cell r="H215">
            <v>0</v>
          </cell>
          <cell r="I215">
            <v>0</v>
          </cell>
          <cell r="J215">
            <v>0</v>
          </cell>
          <cell r="L215">
            <v>0</v>
          </cell>
          <cell r="N215">
            <v>0</v>
          </cell>
          <cell r="O215">
            <v>0</v>
          </cell>
          <cell r="P215">
            <v>0</v>
          </cell>
          <cell r="Q215">
            <v>0</v>
          </cell>
          <cell r="R215">
            <v>0</v>
          </cell>
          <cell r="S215">
            <v>0</v>
          </cell>
          <cell r="U215">
            <v>0</v>
          </cell>
          <cell r="V215">
            <v>0</v>
          </cell>
          <cell r="W215">
            <v>0</v>
          </cell>
          <cell r="X215">
            <v>0</v>
          </cell>
          <cell r="Y215">
            <v>0</v>
          </cell>
          <cell r="Z215">
            <v>0</v>
          </cell>
        </row>
        <row r="216">
          <cell r="A216">
            <v>0</v>
          </cell>
          <cell r="B216">
            <v>0</v>
          </cell>
          <cell r="C216">
            <v>1214</v>
          </cell>
          <cell r="E216">
            <v>0</v>
          </cell>
          <cell r="F216">
            <v>0</v>
          </cell>
          <cell r="G216">
            <v>0</v>
          </cell>
          <cell r="H216">
            <v>0</v>
          </cell>
          <cell r="I216">
            <v>0</v>
          </cell>
          <cell r="J216">
            <v>0</v>
          </cell>
          <cell r="L216">
            <v>0</v>
          </cell>
          <cell r="N216">
            <v>0</v>
          </cell>
          <cell r="O216">
            <v>0</v>
          </cell>
          <cell r="P216">
            <v>0</v>
          </cell>
          <cell r="Q216">
            <v>0</v>
          </cell>
          <cell r="R216">
            <v>0</v>
          </cell>
          <cell r="S216">
            <v>0</v>
          </cell>
          <cell r="U216">
            <v>0</v>
          </cell>
          <cell r="V216">
            <v>0</v>
          </cell>
          <cell r="W216">
            <v>0</v>
          </cell>
          <cell r="X216">
            <v>0</v>
          </cell>
          <cell r="Y216">
            <v>0</v>
          </cell>
          <cell r="Z216">
            <v>0</v>
          </cell>
        </row>
        <row r="217">
          <cell r="A217">
            <v>0</v>
          </cell>
          <cell r="B217">
            <v>0</v>
          </cell>
          <cell r="C217">
            <v>1215</v>
          </cell>
          <cell r="E217">
            <v>0</v>
          </cell>
          <cell r="F217">
            <v>0</v>
          </cell>
          <cell r="G217">
            <v>0</v>
          </cell>
          <cell r="H217">
            <v>0</v>
          </cell>
          <cell r="I217">
            <v>0</v>
          </cell>
          <cell r="J217">
            <v>0</v>
          </cell>
          <cell r="L217">
            <v>0</v>
          </cell>
          <cell r="N217">
            <v>0</v>
          </cell>
          <cell r="O217">
            <v>0</v>
          </cell>
          <cell r="P217">
            <v>0</v>
          </cell>
          <cell r="Q217">
            <v>0</v>
          </cell>
          <cell r="R217">
            <v>0</v>
          </cell>
          <cell r="S217">
            <v>0</v>
          </cell>
          <cell r="U217">
            <v>0</v>
          </cell>
          <cell r="V217">
            <v>0</v>
          </cell>
          <cell r="W217">
            <v>0</v>
          </cell>
          <cell r="X217">
            <v>0</v>
          </cell>
          <cell r="Y217">
            <v>0</v>
          </cell>
          <cell r="Z217">
            <v>0</v>
          </cell>
        </row>
        <row r="218">
          <cell r="A218">
            <v>0</v>
          </cell>
          <cell r="B218">
            <v>0</v>
          </cell>
          <cell r="C218">
            <v>1216</v>
          </cell>
          <cell r="E218">
            <v>0</v>
          </cell>
          <cell r="F218">
            <v>0</v>
          </cell>
          <cell r="G218">
            <v>0</v>
          </cell>
          <cell r="H218">
            <v>0</v>
          </cell>
          <cell r="I218">
            <v>0</v>
          </cell>
          <cell r="J218">
            <v>0</v>
          </cell>
          <cell r="L218">
            <v>0</v>
          </cell>
          <cell r="N218">
            <v>0</v>
          </cell>
          <cell r="O218">
            <v>0</v>
          </cell>
          <cell r="P218">
            <v>0</v>
          </cell>
          <cell r="Q218">
            <v>0</v>
          </cell>
          <cell r="R218">
            <v>0</v>
          </cell>
          <cell r="S218">
            <v>0</v>
          </cell>
          <cell r="U218">
            <v>0</v>
          </cell>
          <cell r="V218">
            <v>0</v>
          </cell>
          <cell r="W218">
            <v>0</v>
          </cell>
          <cell r="X218">
            <v>0</v>
          </cell>
          <cell r="Y218">
            <v>0</v>
          </cell>
          <cell r="Z218">
            <v>0</v>
          </cell>
        </row>
        <row r="219">
          <cell r="A219">
            <v>0</v>
          </cell>
          <cell r="B219">
            <v>0</v>
          </cell>
          <cell r="C219">
            <v>1217</v>
          </cell>
          <cell r="E219">
            <v>0</v>
          </cell>
          <cell r="F219">
            <v>0</v>
          </cell>
          <cell r="G219">
            <v>0</v>
          </cell>
          <cell r="H219">
            <v>0</v>
          </cell>
          <cell r="I219">
            <v>0</v>
          </cell>
          <cell r="J219">
            <v>0</v>
          </cell>
          <cell r="L219">
            <v>0</v>
          </cell>
          <cell r="N219">
            <v>0</v>
          </cell>
          <cell r="O219">
            <v>0</v>
          </cell>
          <cell r="P219">
            <v>0</v>
          </cell>
          <cell r="Q219">
            <v>0</v>
          </cell>
          <cell r="R219">
            <v>0</v>
          </cell>
          <cell r="S219">
            <v>0</v>
          </cell>
          <cell r="U219">
            <v>0</v>
          </cell>
          <cell r="V219">
            <v>0</v>
          </cell>
          <cell r="W219">
            <v>0</v>
          </cell>
          <cell r="X219">
            <v>0</v>
          </cell>
          <cell r="Y219">
            <v>0</v>
          </cell>
          <cell r="Z219">
            <v>0</v>
          </cell>
        </row>
        <row r="220">
          <cell r="A220">
            <v>0</v>
          </cell>
          <cell r="B220">
            <v>0</v>
          </cell>
          <cell r="C220">
            <v>1218</v>
          </cell>
          <cell r="E220">
            <v>0</v>
          </cell>
          <cell r="F220">
            <v>0</v>
          </cell>
          <cell r="G220">
            <v>0</v>
          </cell>
          <cell r="H220">
            <v>0</v>
          </cell>
          <cell r="I220">
            <v>0</v>
          </cell>
          <cell r="J220">
            <v>0</v>
          </cell>
          <cell r="L220">
            <v>0</v>
          </cell>
          <cell r="N220">
            <v>0</v>
          </cell>
          <cell r="O220">
            <v>0</v>
          </cell>
          <cell r="P220">
            <v>0</v>
          </cell>
          <cell r="Q220">
            <v>0</v>
          </cell>
          <cell r="R220">
            <v>0</v>
          </cell>
          <cell r="S220">
            <v>0</v>
          </cell>
          <cell r="U220">
            <v>0</v>
          </cell>
          <cell r="V220">
            <v>0</v>
          </cell>
          <cell r="W220">
            <v>0</v>
          </cell>
          <cell r="X220">
            <v>0</v>
          </cell>
          <cell r="Y220">
            <v>0</v>
          </cell>
          <cell r="Z220">
            <v>0</v>
          </cell>
        </row>
        <row r="221">
          <cell r="A221">
            <v>0</v>
          </cell>
          <cell r="B221">
            <v>0</v>
          </cell>
          <cell r="C221">
            <v>1219</v>
          </cell>
          <cell r="E221">
            <v>0</v>
          </cell>
          <cell r="F221">
            <v>0</v>
          </cell>
          <cell r="G221">
            <v>0</v>
          </cell>
          <cell r="H221">
            <v>0</v>
          </cell>
          <cell r="I221">
            <v>0</v>
          </cell>
          <cell r="J221">
            <v>0</v>
          </cell>
          <cell r="L221">
            <v>0</v>
          </cell>
          <cell r="N221">
            <v>0</v>
          </cell>
          <cell r="O221">
            <v>0</v>
          </cell>
          <cell r="P221">
            <v>0</v>
          </cell>
          <cell r="Q221">
            <v>0</v>
          </cell>
          <cell r="R221">
            <v>0</v>
          </cell>
          <cell r="S221">
            <v>0</v>
          </cell>
          <cell r="U221">
            <v>0</v>
          </cell>
          <cell r="V221">
            <v>0</v>
          </cell>
          <cell r="W221">
            <v>0</v>
          </cell>
          <cell r="X221">
            <v>0</v>
          </cell>
          <cell r="Y221">
            <v>0</v>
          </cell>
          <cell r="Z221">
            <v>0</v>
          </cell>
        </row>
        <row r="222">
          <cell r="A222">
            <v>0</v>
          </cell>
          <cell r="B222">
            <v>0</v>
          </cell>
          <cell r="C222">
            <v>1220</v>
          </cell>
          <cell r="E222">
            <v>0</v>
          </cell>
          <cell r="F222">
            <v>0</v>
          </cell>
          <cell r="G222">
            <v>0</v>
          </cell>
          <cell r="H222">
            <v>0</v>
          </cell>
          <cell r="I222">
            <v>0</v>
          </cell>
          <cell r="J222">
            <v>0</v>
          </cell>
          <cell r="L222">
            <v>0</v>
          </cell>
          <cell r="N222">
            <v>0</v>
          </cell>
          <cell r="O222">
            <v>0</v>
          </cell>
          <cell r="P222">
            <v>0</v>
          </cell>
          <cell r="Q222">
            <v>0</v>
          </cell>
          <cell r="R222">
            <v>0</v>
          </cell>
          <cell r="S222">
            <v>0</v>
          </cell>
          <cell r="U222">
            <v>0</v>
          </cell>
          <cell r="V222">
            <v>0</v>
          </cell>
          <cell r="W222">
            <v>0</v>
          </cell>
          <cell r="X222">
            <v>0</v>
          </cell>
          <cell r="Y222">
            <v>0</v>
          </cell>
          <cell r="Z222">
            <v>0</v>
          </cell>
        </row>
        <row r="223">
          <cell r="A223">
            <v>0</v>
          </cell>
          <cell r="B223">
            <v>0</v>
          </cell>
          <cell r="C223">
            <v>1221</v>
          </cell>
          <cell r="E223">
            <v>0</v>
          </cell>
          <cell r="F223">
            <v>0</v>
          </cell>
          <cell r="G223">
            <v>0</v>
          </cell>
          <cell r="H223">
            <v>0</v>
          </cell>
          <cell r="I223">
            <v>0</v>
          </cell>
          <cell r="J223">
            <v>0</v>
          </cell>
          <cell r="L223">
            <v>0</v>
          </cell>
          <cell r="N223">
            <v>0</v>
          </cell>
          <cell r="O223">
            <v>0</v>
          </cell>
          <cell r="P223">
            <v>0</v>
          </cell>
          <cell r="Q223">
            <v>0</v>
          </cell>
          <cell r="R223">
            <v>0</v>
          </cell>
          <cell r="S223">
            <v>0</v>
          </cell>
          <cell r="U223">
            <v>0</v>
          </cell>
          <cell r="V223">
            <v>0</v>
          </cell>
          <cell r="W223">
            <v>0</v>
          </cell>
          <cell r="X223">
            <v>0</v>
          </cell>
          <cell r="Y223">
            <v>0</v>
          </cell>
          <cell r="Z223">
            <v>0</v>
          </cell>
        </row>
        <row r="224">
          <cell r="A224">
            <v>0</v>
          </cell>
          <cell r="B224">
            <v>0</v>
          </cell>
          <cell r="C224">
            <v>1222</v>
          </cell>
          <cell r="E224">
            <v>0</v>
          </cell>
          <cell r="F224">
            <v>0</v>
          </cell>
          <cell r="G224">
            <v>0</v>
          </cell>
          <cell r="H224">
            <v>0</v>
          </cell>
          <cell r="I224">
            <v>0</v>
          </cell>
          <cell r="J224">
            <v>0</v>
          </cell>
          <cell r="L224">
            <v>0</v>
          </cell>
          <cell r="N224">
            <v>0</v>
          </cell>
          <cell r="O224">
            <v>0</v>
          </cell>
          <cell r="P224">
            <v>0</v>
          </cell>
          <cell r="Q224">
            <v>0</v>
          </cell>
          <cell r="R224">
            <v>0</v>
          </cell>
          <cell r="S224">
            <v>0</v>
          </cell>
          <cell r="U224">
            <v>0</v>
          </cell>
          <cell r="V224">
            <v>0</v>
          </cell>
          <cell r="W224">
            <v>0</v>
          </cell>
          <cell r="X224">
            <v>0</v>
          </cell>
          <cell r="Y224">
            <v>0</v>
          </cell>
          <cell r="Z224">
            <v>0</v>
          </cell>
        </row>
        <row r="225">
          <cell r="A225">
            <v>0</v>
          </cell>
          <cell r="B225">
            <v>0</v>
          </cell>
          <cell r="C225">
            <v>1223</v>
          </cell>
          <cell r="E225">
            <v>0</v>
          </cell>
          <cell r="F225">
            <v>0</v>
          </cell>
          <cell r="G225">
            <v>0</v>
          </cell>
          <cell r="H225">
            <v>0</v>
          </cell>
          <cell r="I225">
            <v>0</v>
          </cell>
          <cell r="J225">
            <v>0</v>
          </cell>
          <cell r="L225">
            <v>0</v>
          </cell>
          <cell r="N225">
            <v>0</v>
          </cell>
          <cell r="O225">
            <v>0</v>
          </cell>
          <cell r="P225">
            <v>0</v>
          </cell>
          <cell r="Q225">
            <v>0</v>
          </cell>
          <cell r="R225">
            <v>0</v>
          </cell>
          <cell r="S225">
            <v>0</v>
          </cell>
          <cell r="U225">
            <v>0</v>
          </cell>
          <cell r="V225">
            <v>0</v>
          </cell>
          <cell r="W225">
            <v>0</v>
          </cell>
          <cell r="X225">
            <v>0</v>
          </cell>
          <cell r="Y225">
            <v>0</v>
          </cell>
          <cell r="Z225">
            <v>0</v>
          </cell>
        </row>
        <row r="226">
          <cell r="A226">
            <v>0</v>
          </cell>
          <cell r="B226">
            <v>0</v>
          </cell>
          <cell r="C226">
            <v>1224</v>
          </cell>
          <cell r="E226">
            <v>0</v>
          </cell>
          <cell r="F226">
            <v>0</v>
          </cell>
          <cell r="G226">
            <v>0</v>
          </cell>
          <cell r="H226">
            <v>0</v>
          </cell>
          <cell r="I226">
            <v>0</v>
          </cell>
          <cell r="J226">
            <v>0</v>
          </cell>
          <cell r="L226">
            <v>0</v>
          </cell>
          <cell r="N226">
            <v>0</v>
          </cell>
          <cell r="O226">
            <v>0</v>
          </cell>
          <cell r="P226">
            <v>0</v>
          </cell>
          <cell r="Q226">
            <v>0</v>
          </cell>
          <cell r="R226">
            <v>0</v>
          </cell>
          <cell r="S226">
            <v>0</v>
          </cell>
          <cell r="U226">
            <v>0</v>
          </cell>
          <cell r="V226">
            <v>0</v>
          </cell>
          <cell r="W226">
            <v>0</v>
          </cell>
          <cell r="X226">
            <v>0</v>
          </cell>
          <cell r="Y226">
            <v>0</v>
          </cell>
          <cell r="Z226">
            <v>0</v>
          </cell>
        </row>
        <row r="227">
          <cell r="A227">
            <v>0</v>
          </cell>
          <cell r="B227">
            <v>0</v>
          </cell>
          <cell r="C227">
            <v>1225</v>
          </cell>
          <cell r="E227">
            <v>0</v>
          </cell>
          <cell r="F227">
            <v>0</v>
          </cell>
          <cell r="G227">
            <v>0</v>
          </cell>
          <cell r="H227">
            <v>0</v>
          </cell>
          <cell r="I227">
            <v>0</v>
          </cell>
          <cell r="J227">
            <v>0</v>
          </cell>
          <cell r="L227">
            <v>0</v>
          </cell>
          <cell r="N227">
            <v>0</v>
          </cell>
          <cell r="O227">
            <v>0</v>
          </cell>
          <cell r="P227">
            <v>0</v>
          </cell>
          <cell r="Q227">
            <v>0</v>
          </cell>
          <cell r="R227">
            <v>0</v>
          </cell>
          <cell r="S227">
            <v>0</v>
          </cell>
          <cell r="U227">
            <v>0</v>
          </cell>
          <cell r="V227">
            <v>0</v>
          </cell>
          <cell r="W227">
            <v>0</v>
          </cell>
          <cell r="X227">
            <v>0</v>
          </cell>
          <cell r="Y227">
            <v>0</v>
          </cell>
          <cell r="Z227">
            <v>0</v>
          </cell>
        </row>
        <row r="228">
          <cell r="A228">
            <v>0</v>
          </cell>
          <cell r="B228">
            <v>0</v>
          </cell>
          <cell r="C228">
            <v>1226</v>
          </cell>
          <cell r="E228">
            <v>0</v>
          </cell>
          <cell r="F228">
            <v>0</v>
          </cell>
          <cell r="G228">
            <v>0</v>
          </cell>
          <cell r="H228">
            <v>0</v>
          </cell>
          <cell r="I228">
            <v>0</v>
          </cell>
          <cell r="J228">
            <v>0</v>
          </cell>
          <cell r="L228">
            <v>0</v>
          </cell>
          <cell r="N228">
            <v>0</v>
          </cell>
          <cell r="O228">
            <v>0</v>
          </cell>
          <cell r="P228">
            <v>0</v>
          </cell>
          <cell r="Q228">
            <v>0</v>
          </cell>
          <cell r="R228">
            <v>0</v>
          </cell>
          <cell r="S228">
            <v>0</v>
          </cell>
          <cell r="U228">
            <v>0</v>
          </cell>
          <cell r="V228">
            <v>0</v>
          </cell>
          <cell r="W228">
            <v>0</v>
          </cell>
          <cell r="X228">
            <v>0</v>
          </cell>
          <cell r="Y228">
            <v>0</v>
          </cell>
          <cell r="Z228">
            <v>0</v>
          </cell>
        </row>
        <row r="229">
          <cell r="A229">
            <v>0</v>
          </cell>
          <cell r="B229">
            <v>0</v>
          </cell>
          <cell r="C229">
            <v>1227</v>
          </cell>
          <cell r="E229">
            <v>0</v>
          </cell>
          <cell r="F229">
            <v>0</v>
          </cell>
          <cell r="G229">
            <v>0</v>
          </cell>
          <cell r="H229">
            <v>0</v>
          </cell>
          <cell r="I229">
            <v>0</v>
          </cell>
          <cell r="J229">
            <v>0</v>
          </cell>
          <cell r="L229">
            <v>0</v>
          </cell>
          <cell r="N229">
            <v>0</v>
          </cell>
          <cell r="O229">
            <v>0</v>
          </cell>
          <cell r="P229">
            <v>0</v>
          </cell>
          <cell r="Q229">
            <v>0</v>
          </cell>
          <cell r="R229">
            <v>0</v>
          </cell>
          <cell r="S229">
            <v>0</v>
          </cell>
          <cell r="U229">
            <v>0</v>
          </cell>
          <cell r="V229">
            <v>0</v>
          </cell>
          <cell r="W229">
            <v>0</v>
          </cell>
          <cell r="X229">
            <v>0</v>
          </cell>
          <cell r="Y229">
            <v>0</v>
          </cell>
          <cell r="Z229">
            <v>0</v>
          </cell>
        </row>
        <row r="230">
          <cell r="A230">
            <v>0</v>
          </cell>
          <cell r="B230">
            <v>0</v>
          </cell>
          <cell r="C230">
            <v>1228</v>
          </cell>
          <cell r="E230">
            <v>0</v>
          </cell>
          <cell r="F230">
            <v>0</v>
          </cell>
          <cell r="G230">
            <v>0</v>
          </cell>
          <cell r="H230">
            <v>0</v>
          </cell>
          <cell r="I230">
            <v>0</v>
          </cell>
          <cell r="J230">
            <v>0</v>
          </cell>
          <cell r="L230">
            <v>0</v>
          </cell>
          <cell r="N230">
            <v>0</v>
          </cell>
          <cell r="O230">
            <v>0</v>
          </cell>
          <cell r="P230">
            <v>0</v>
          </cell>
          <cell r="Q230">
            <v>0</v>
          </cell>
          <cell r="R230">
            <v>0</v>
          </cell>
          <cell r="S230">
            <v>0</v>
          </cell>
          <cell r="U230">
            <v>0</v>
          </cell>
          <cell r="V230">
            <v>0</v>
          </cell>
          <cell r="W230">
            <v>0</v>
          </cell>
          <cell r="X230">
            <v>0</v>
          </cell>
          <cell r="Y230">
            <v>0</v>
          </cell>
          <cell r="Z230">
            <v>0</v>
          </cell>
        </row>
        <row r="231">
          <cell r="A231">
            <v>0</v>
          </cell>
          <cell r="B231">
            <v>0</v>
          </cell>
          <cell r="C231">
            <v>1229</v>
          </cell>
          <cell r="E231">
            <v>0</v>
          </cell>
          <cell r="F231">
            <v>0</v>
          </cell>
          <cell r="G231">
            <v>0</v>
          </cell>
          <cell r="H231">
            <v>0</v>
          </cell>
          <cell r="I231">
            <v>0</v>
          </cell>
          <cell r="J231">
            <v>0</v>
          </cell>
          <cell r="L231">
            <v>0</v>
          </cell>
          <cell r="N231">
            <v>0</v>
          </cell>
          <cell r="O231">
            <v>0</v>
          </cell>
          <cell r="P231">
            <v>0</v>
          </cell>
          <cell r="Q231">
            <v>0</v>
          </cell>
          <cell r="R231">
            <v>0</v>
          </cell>
          <cell r="S231">
            <v>0</v>
          </cell>
          <cell r="U231">
            <v>0</v>
          </cell>
          <cell r="V231">
            <v>0</v>
          </cell>
          <cell r="W231">
            <v>0</v>
          </cell>
          <cell r="X231">
            <v>0</v>
          </cell>
          <cell r="Y231">
            <v>0</v>
          </cell>
          <cell r="Z231">
            <v>0</v>
          </cell>
        </row>
        <row r="232">
          <cell r="A232">
            <v>0</v>
          </cell>
          <cell r="B232">
            <v>0</v>
          </cell>
          <cell r="C232">
            <v>1230</v>
          </cell>
          <cell r="E232">
            <v>0</v>
          </cell>
          <cell r="F232">
            <v>0</v>
          </cell>
          <cell r="G232">
            <v>0</v>
          </cell>
          <cell r="H232">
            <v>0</v>
          </cell>
          <cell r="I232">
            <v>0</v>
          </cell>
          <cell r="J232">
            <v>0</v>
          </cell>
          <cell r="L232">
            <v>0</v>
          </cell>
          <cell r="N232">
            <v>0</v>
          </cell>
          <cell r="O232">
            <v>0</v>
          </cell>
          <cell r="P232">
            <v>0</v>
          </cell>
          <cell r="Q232">
            <v>0</v>
          </cell>
          <cell r="R232">
            <v>0</v>
          </cell>
          <cell r="S232">
            <v>0</v>
          </cell>
          <cell r="U232">
            <v>0</v>
          </cell>
          <cell r="V232">
            <v>0</v>
          </cell>
          <cell r="W232">
            <v>0</v>
          </cell>
          <cell r="X232">
            <v>0</v>
          </cell>
          <cell r="Y232">
            <v>0</v>
          </cell>
          <cell r="Z232">
            <v>0</v>
          </cell>
        </row>
        <row r="233">
          <cell r="A233">
            <v>0</v>
          </cell>
          <cell r="B233">
            <v>0</v>
          </cell>
          <cell r="C233">
            <v>1231</v>
          </cell>
          <cell r="E233">
            <v>0</v>
          </cell>
          <cell r="F233">
            <v>0</v>
          </cell>
          <cell r="G233">
            <v>0</v>
          </cell>
          <cell r="H233">
            <v>0</v>
          </cell>
          <cell r="I233">
            <v>0</v>
          </cell>
          <cell r="J233">
            <v>0</v>
          </cell>
          <cell r="L233">
            <v>0</v>
          </cell>
          <cell r="N233">
            <v>0</v>
          </cell>
          <cell r="O233">
            <v>0</v>
          </cell>
          <cell r="P233">
            <v>0</v>
          </cell>
          <cell r="Q233">
            <v>0</v>
          </cell>
          <cell r="R233">
            <v>0</v>
          </cell>
          <cell r="S233">
            <v>0</v>
          </cell>
          <cell r="U233">
            <v>0</v>
          </cell>
          <cell r="V233">
            <v>0</v>
          </cell>
          <cell r="W233">
            <v>0</v>
          </cell>
          <cell r="X233">
            <v>0</v>
          </cell>
          <cell r="Y233">
            <v>0</v>
          </cell>
          <cell r="Z233">
            <v>0</v>
          </cell>
        </row>
        <row r="234">
          <cell r="A234">
            <v>0</v>
          </cell>
          <cell r="B234">
            <v>0</v>
          </cell>
          <cell r="C234">
            <v>1232</v>
          </cell>
          <cell r="E234">
            <v>0</v>
          </cell>
          <cell r="F234">
            <v>0</v>
          </cell>
          <cell r="G234">
            <v>0</v>
          </cell>
          <cell r="H234">
            <v>0</v>
          </cell>
          <cell r="I234">
            <v>0</v>
          </cell>
          <cell r="J234">
            <v>0</v>
          </cell>
          <cell r="L234">
            <v>0</v>
          </cell>
          <cell r="N234">
            <v>0</v>
          </cell>
          <cell r="O234">
            <v>0</v>
          </cell>
          <cell r="P234">
            <v>0</v>
          </cell>
          <cell r="Q234">
            <v>0</v>
          </cell>
          <cell r="R234">
            <v>0</v>
          </cell>
          <cell r="S234">
            <v>0</v>
          </cell>
          <cell r="U234">
            <v>0</v>
          </cell>
          <cell r="V234">
            <v>0</v>
          </cell>
          <cell r="W234">
            <v>0</v>
          </cell>
          <cell r="X234">
            <v>0</v>
          </cell>
          <cell r="Y234">
            <v>0</v>
          </cell>
          <cell r="Z234">
            <v>0</v>
          </cell>
        </row>
        <row r="235">
          <cell r="A235">
            <v>0</v>
          </cell>
          <cell r="B235">
            <v>0</v>
          </cell>
          <cell r="C235">
            <v>1233</v>
          </cell>
          <cell r="E235">
            <v>0</v>
          </cell>
          <cell r="F235">
            <v>0</v>
          </cell>
          <cell r="G235">
            <v>0</v>
          </cell>
          <cell r="H235">
            <v>0</v>
          </cell>
          <cell r="I235">
            <v>0</v>
          </cell>
          <cell r="J235">
            <v>0</v>
          </cell>
          <cell r="L235">
            <v>0</v>
          </cell>
          <cell r="N235">
            <v>0</v>
          </cell>
          <cell r="O235">
            <v>0</v>
          </cell>
          <cell r="P235">
            <v>0</v>
          </cell>
          <cell r="Q235">
            <v>0</v>
          </cell>
          <cell r="R235">
            <v>0</v>
          </cell>
          <cell r="S235">
            <v>0</v>
          </cell>
          <cell r="U235">
            <v>0</v>
          </cell>
          <cell r="V235">
            <v>0</v>
          </cell>
          <cell r="W235">
            <v>0</v>
          </cell>
          <cell r="X235">
            <v>0</v>
          </cell>
          <cell r="Y235">
            <v>0</v>
          </cell>
          <cell r="Z235">
            <v>0</v>
          </cell>
        </row>
        <row r="236">
          <cell r="A236">
            <v>0</v>
          </cell>
          <cell r="B236">
            <v>0</v>
          </cell>
          <cell r="C236">
            <v>1234</v>
          </cell>
          <cell r="E236">
            <v>0</v>
          </cell>
          <cell r="F236">
            <v>0</v>
          </cell>
          <cell r="G236">
            <v>0</v>
          </cell>
          <cell r="H236">
            <v>0</v>
          </cell>
          <cell r="I236">
            <v>0</v>
          </cell>
          <cell r="J236">
            <v>0</v>
          </cell>
          <cell r="L236">
            <v>0</v>
          </cell>
          <cell r="N236">
            <v>0</v>
          </cell>
          <cell r="O236">
            <v>0</v>
          </cell>
          <cell r="P236">
            <v>0</v>
          </cell>
          <cell r="Q236">
            <v>0</v>
          </cell>
          <cell r="R236">
            <v>0</v>
          </cell>
          <cell r="S236">
            <v>0</v>
          </cell>
          <cell r="U236">
            <v>0</v>
          </cell>
          <cell r="V236">
            <v>0</v>
          </cell>
          <cell r="W236">
            <v>0</v>
          </cell>
          <cell r="X236">
            <v>0</v>
          </cell>
          <cell r="Y236">
            <v>0</v>
          </cell>
          <cell r="Z236">
            <v>0</v>
          </cell>
        </row>
        <row r="237">
          <cell r="A237">
            <v>0</v>
          </cell>
          <cell r="B237">
            <v>0</v>
          </cell>
          <cell r="C237">
            <v>1235</v>
          </cell>
          <cell r="E237">
            <v>0</v>
          </cell>
          <cell r="F237">
            <v>0</v>
          </cell>
          <cell r="G237">
            <v>0</v>
          </cell>
          <cell r="H237">
            <v>0</v>
          </cell>
          <cell r="I237">
            <v>0</v>
          </cell>
          <cell r="J237">
            <v>0</v>
          </cell>
          <cell r="L237">
            <v>0</v>
          </cell>
          <cell r="N237">
            <v>0</v>
          </cell>
          <cell r="O237">
            <v>0</v>
          </cell>
          <cell r="P237">
            <v>0</v>
          </cell>
          <cell r="Q237">
            <v>0</v>
          </cell>
          <cell r="R237">
            <v>0</v>
          </cell>
          <cell r="S237">
            <v>0</v>
          </cell>
          <cell r="U237">
            <v>0</v>
          </cell>
          <cell r="V237">
            <v>0</v>
          </cell>
          <cell r="W237">
            <v>0</v>
          </cell>
          <cell r="X237">
            <v>0</v>
          </cell>
          <cell r="Y237">
            <v>0</v>
          </cell>
          <cell r="Z237">
            <v>0</v>
          </cell>
        </row>
        <row r="238">
          <cell r="A238">
            <v>0</v>
          </cell>
          <cell r="B238">
            <v>0</v>
          </cell>
          <cell r="C238">
            <v>1236</v>
          </cell>
          <cell r="E238">
            <v>0</v>
          </cell>
          <cell r="F238">
            <v>0</v>
          </cell>
          <cell r="G238">
            <v>0</v>
          </cell>
          <cell r="H238">
            <v>0</v>
          </cell>
          <cell r="I238">
            <v>0</v>
          </cell>
          <cell r="J238">
            <v>0</v>
          </cell>
          <cell r="L238">
            <v>0</v>
          </cell>
          <cell r="N238">
            <v>0</v>
          </cell>
          <cell r="O238">
            <v>0</v>
          </cell>
          <cell r="P238">
            <v>0</v>
          </cell>
          <cell r="Q238">
            <v>0</v>
          </cell>
          <cell r="R238">
            <v>0</v>
          </cell>
          <cell r="S238">
            <v>0</v>
          </cell>
          <cell r="U238">
            <v>0</v>
          </cell>
          <cell r="V238">
            <v>0</v>
          </cell>
          <cell r="W238">
            <v>0</v>
          </cell>
          <cell r="X238">
            <v>0</v>
          </cell>
          <cell r="Y238">
            <v>0</v>
          </cell>
          <cell r="Z238">
            <v>0</v>
          </cell>
        </row>
        <row r="239">
          <cell r="A239">
            <v>0</v>
          </cell>
          <cell r="B239">
            <v>0</v>
          </cell>
          <cell r="C239">
            <v>1237</v>
          </cell>
          <cell r="E239">
            <v>0</v>
          </cell>
          <cell r="F239">
            <v>0</v>
          </cell>
          <cell r="G239">
            <v>0</v>
          </cell>
          <cell r="H239">
            <v>0</v>
          </cell>
          <cell r="I239">
            <v>0</v>
          </cell>
          <cell r="J239">
            <v>0</v>
          </cell>
          <cell r="L239">
            <v>0</v>
          </cell>
          <cell r="N239">
            <v>0</v>
          </cell>
          <cell r="O239">
            <v>0</v>
          </cell>
          <cell r="P239">
            <v>0</v>
          </cell>
          <cell r="Q239">
            <v>0</v>
          </cell>
          <cell r="R239">
            <v>0</v>
          </cell>
          <cell r="S239">
            <v>0</v>
          </cell>
          <cell r="U239">
            <v>0</v>
          </cell>
          <cell r="V239">
            <v>0</v>
          </cell>
          <cell r="W239">
            <v>0</v>
          </cell>
          <cell r="X239">
            <v>0</v>
          </cell>
          <cell r="Y239">
            <v>0</v>
          </cell>
          <cell r="Z239">
            <v>0</v>
          </cell>
        </row>
        <row r="240">
          <cell r="A240">
            <v>0</v>
          </cell>
          <cell r="B240">
            <v>0</v>
          </cell>
          <cell r="C240">
            <v>1238</v>
          </cell>
          <cell r="E240">
            <v>0</v>
          </cell>
          <cell r="F240">
            <v>0</v>
          </cell>
          <cell r="G240">
            <v>0</v>
          </cell>
          <cell r="H240">
            <v>0</v>
          </cell>
          <cell r="I240">
            <v>0</v>
          </cell>
          <cell r="J240">
            <v>0</v>
          </cell>
          <cell r="L240">
            <v>0</v>
          </cell>
          <cell r="N240">
            <v>0</v>
          </cell>
          <cell r="O240">
            <v>0</v>
          </cell>
          <cell r="P240">
            <v>0</v>
          </cell>
          <cell r="Q240">
            <v>0</v>
          </cell>
          <cell r="R240">
            <v>0</v>
          </cell>
          <cell r="S240">
            <v>0</v>
          </cell>
          <cell r="U240">
            <v>0</v>
          </cell>
          <cell r="V240">
            <v>0</v>
          </cell>
          <cell r="W240">
            <v>0</v>
          </cell>
          <cell r="X240">
            <v>0</v>
          </cell>
          <cell r="Y240">
            <v>0</v>
          </cell>
          <cell r="Z240">
            <v>0</v>
          </cell>
        </row>
        <row r="241">
          <cell r="A241">
            <v>0</v>
          </cell>
          <cell r="B241">
            <v>0</v>
          </cell>
          <cell r="C241">
            <v>1239</v>
          </cell>
          <cell r="E241">
            <v>0</v>
          </cell>
          <cell r="F241">
            <v>0</v>
          </cell>
          <cell r="G241">
            <v>0</v>
          </cell>
          <cell r="H241">
            <v>0</v>
          </cell>
          <cell r="I241">
            <v>0</v>
          </cell>
          <cell r="J241">
            <v>0</v>
          </cell>
          <cell r="L241">
            <v>0</v>
          </cell>
          <cell r="N241">
            <v>0</v>
          </cell>
          <cell r="O241">
            <v>0</v>
          </cell>
          <cell r="P241">
            <v>0</v>
          </cell>
          <cell r="Q241">
            <v>0</v>
          </cell>
          <cell r="R241">
            <v>0</v>
          </cell>
          <cell r="S241">
            <v>0</v>
          </cell>
          <cell r="U241">
            <v>0</v>
          </cell>
          <cell r="V241">
            <v>0</v>
          </cell>
          <cell r="W241">
            <v>0</v>
          </cell>
          <cell r="X241">
            <v>0</v>
          </cell>
          <cell r="Y241">
            <v>0</v>
          </cell>
          <cell r="Z241">
            <v>0</v>
          </cell>
        </row>
        <row r="242">
          <cell r="A242">
            <v>0</v>
          </cell>
          <cell r="B242">
            <v>0</v>
          </cell>
          <cell r="C242">
            <v>1240</v>
          </cell>
          <cell r="E242">
            <v>0</v>
          </cell>
          <cell r="F242">
            <v>0</v>
          </cell>
          <cell r="G242">
            <v>0</v>
          </cell>
          <cell r="H242">
            <v>0</v>
          </cell>
          <cell r="I242">
            <v>0</v>
          </cell>
          <cell r="J242">
            <v>0</v>
          </cell>
          <cell r="L242">
            <v>0</v>
          </cell>
          <cell r="N242">
            <v>0</v>
          </cell>
          <cell r="O242">
            <v>0</v>
          </cell>
          <cell r="P242">
            <v>0</v>
          </cell>
          <cell r="Q242">
            <v>0</v>
          </cell>
          <cell r="R242">
            <v>0</v>
          </cell>
          <cell r="S242">
            <v>0</v>
          </cell>
          <cell r="U242">
            <v>0</v>
          </cell>
          <cell r="V242">
            <v>0</v>
          </cell>
          <cell r="W242">
            <v>0</v>
          </cell>
          <cell r="X242">
            <v>0</v>
          </cell>
          <cell r="Y242">
            <v>0</v>
          </cell>
          <cell r="Z242">
            <v>0</v>
          </cell>
        </row>
        <row r="243">
          <cell r="A243">
            <v>0</v>
          </cell>
          <cell r="B243">
            <v>0</v>
          </cell>
          <cell r="C243">
            <v>1241</v>
          </cell>
          <cell r="E243">
            <v>0</v>
          </cell>
          <cell r="F243">
            <v>0</v>
          </cell>
          <cell r="G243">
            <v>0</v>
          </cell>
          <cell r="H243">
            <v>0</v>
          </cell>
          <cell r="I243">
            <v>0</v>
          </cell>
          <cell r="J243">
            <v>0</v>
          </cell>
          <cell r="L243">
            <v>0</v>
          </cell>
          <cell r="N243">
            <v>0</v>
          </cell>
          <cell r="O243">
            <v>0</v>
          </cell>
          <cell r="P243">
            <v>0</v>
          </cell>
          <cell r="Q243">
            <v>0</v>
          </cell>
          <cell r="R243">
            <v>0</v>
          </cell>
          <cell r="S243">
            <v>0</v>
          </cell>
          <cell r="U243">
            <v>0</v>
          </cell>
          <cell r="V243">
            <v>0</v>
          </cell>
          <cell r="W243">
            <v>0</v>
          </cell>
          <cell r="X243">
            <v>0</v>
          </cell>
          <cell r="Y243">
            <v>0</v>
          </cell>
          <cell r="Z243">
            <v>0</v>
          </cell>
        </row>
        <row r="244">
          <cell r="A244">
            <v>0</v>
          </cell>
          <cell r="B244">
            <v>0</v>
          </cell>
          <cell r="C244">
            <v>1242</v>
          </cell>
          <cell r="E244">
            <v>0</v>
          </cell>
          <cell r="F244">
            <v>0</v>
          </cell>
          <cell r="G244">
            <v>0</v>
          </cell>
          <cell r="H244">
            <v>0</v>
          </cell>
          <cell r="I244">
            <v>0</v>
          </cell>
          <cell r="J244">
            <v>0</v>
          </cell>
          <cell r="L244">
            <v>0</v>
          </cell>
          <cell r="N244">
            <v>0</v>
          </cell>
          <cell r="O244">
            <v>0</v>
          </cell>
          <cell r="P244">
            <v>0</v>
          </cell>
          <cell r="Q244">
            <v>0</v>
          </cell>
          <cell r="R244">
            <v>0</v>
          </cell>
          <cell r="S244">
            <v>0</v>
          </cell>
          <cell r="U244">
            <v>0</v>
          </cell>
          <cell r="V244">
            <v>0</v>
          </cell>
          <cell r="W244">
            <v>0</v>
          </cell>
          <cell r="X244">
            <v>0</v>
          </cell>
          <cell r="Y244">
            <v>0</v>
          </cell>
          <cell r="Z244">
            <v>0</v>
          </cell>
        </row>
        <row r="245">
          <cell r="A245">
            <v>0</v>
          </cell>
          <cell r="B245">
            <v>0</v>
          </cell>
          <cell r="C245">
            <v>1243</v>
          </cell>
          <cell r="E245">
            <v>0</v>
          </cell>
          <cell r="F245">
            <v>0</v>
          </cell>
          <cell r="G245">
            <v>0</v>
          </cell>
          <cell r="H245">
            <v>0</v>
          </cell>
          <cell r="I245">
            <v>0</v>
          </cell>
          <cell r="J245">
            <v>0</v>
          </cell>
          <cell r="L245">
            <v>0</v>
          </cell>
          <cell r="N245">
            <v>0</v>
          </cell>
          <cell r="O245">
            <v>0</v>
          </cell>
          <cell r="P245">
            <v>0</v>
          </cell>
          <cell r="Q245">
            <v>0</v>
          </cell>
          <cell r="R245">
            <v>0</v>
          </cell>
          <cell r="S245">
            <v>0</v>
          </cell>
          <cell r="U245">
            <v>0</v>
          </cell>
          <cell r="V245">
            <v>0</v>
          </cell>
          <cell r="W245">
            <v>0</v>
          </cell>
          <cell r="X245">
            <v>0</v>
          </cell>
          <cell r="Y245">
            <v>0</v>
          </cell>
          <cell r="Z245">
            <v>0</v>
          </cell>
        </row>
        <row r="246">
          <cell r="A246">
            <v>0</v>
          </cell>
          <cell r="B246">
            <v>0</v>
          </cell>
          <cell r="C246">
            <v>1244</v>
          </cell>
          <cell r="E246">
            <v>0</v>
          </cell>
          <cell r="F246">
            <v>0</v>
          </cell>
          <cell r="G246">
            <v>0</v>
          </cell>
          <cell r="H246">
            <v>0</v>
          </cell>
          <cell r="I246">
            <v>0</v>
          </cell>
          <cell r="J246">
            <v>0</v>
          </cell>
          <cell r="L246">
            <v>0</v>
          </cell>
          <cell r="N246">
            <v>0</v>
          </cell>
          <cell r="O246">
            <v>0</v>
          </cell>
          <cell r="P246">
            <v>0</v>
          </cell>
          <cell r="Q246">
            <v>0</v>
          </cell>
          <cell r="R246">
            <v>0</v>
          </cell>
          <cell r="S246">
            <v>0</v>
          </cell>
          <cell r="U246">
            <v>0</v>
          </cell>
          <cell r="V246">
            <v>0</v>
          </cell>
          <cell r="W246">
            <v>0</v>
          </cell>
          <cell r="X246">
            <v>0</v>
          </cell>
          <cell r="Y246">
            <v>0</v>
          </cell>
          <cell r="Z246">
            <v>0</v>
          </cell>
        </row>
        <row r="247">
          <cell r="A247">
            <v>0</v>
          </cell>
          <cell r="B247">
            <v>0</v>
          </cell>
          <cell r="C247">
            <v>1245</v>
          </cell>
          <cell r="E247">
            <v>0</v>
          </cell>
          <cell r="F247">
            <v>0</v>
          </cell>
          <cell r="G247">
            <v>0</v>
          </cell>
          <cell r="H247">
            <v>0</v>
          </cell>
          <cell r="I247">
            <v>0</v>
          </cell>
          <cell r="J247">
            <v>0</v>
          </cell>
          <cell r="L247">
            <v>0</v>
          </cell>
          <cell r="N247">
            <v>0</v>
          </cell>
          <cell r="O247">
            <v>0</v>
          </cell>
          <cell r="P247">
            <v>0</v>
          </cell>
          <cell r="Q247">
            <v>0</v>
          </cell>
          <cell r="R247">
            <v>0</v>
          </cell>
          <cell r="S247">
            <v>0</v>
          </cell>
          <cell r="U247">
            <v>0</v>
          </cell>
          <cell r="V247">
            <v>0</v>
          </cell>
          <cell r="W247">
            <v>0</v>
          </cell>
          <cell r="X247">
            <v>0</v>
          </cell>
          <cell r="Y247">
            <v>0</v>
          </cell>
          <cell r="Z247">
            <v>0</v>
          </cell>
        </row>
        <row r="248">
          <cell r="A248">
            <v>0</v>
          </cell>
          <cell r="B248">
            <v>0</v>
          </cell>
          <cell r="C248">
            <v>1246</v>
          </cell>
          <cell r="E248">
            <v>0</v>
          </cell>
          <cell r="F248">
            <v>0</v>
          </cell>
          <cell r="G248">
            <v>0</v>
          </cell>
          <cell r="H248">
            <v>0</v>
          </cell>
          <cell r="I248">
            <v>0</v>
          </cell>
          <cell r="J248">
            <v>0</v>
          </cell>
          <cell r="L248">
            <v>0</v>
          </cell>
          <cell r="N248">
            <v>0</v>
          </cell>
          <cell r="O248">
            <v>0</v>
          </cell>
          <cell r="P248">
            <v>0</v>
          </cell>
          <cell r="Q248">
            <v>0</v>
          </cell>
          <cell r="R248">
            <v>0</v>
          </cell>
          <cell r="S248">
            <v>0</v>
          </cell>
          <cell r="U248">
            <v>0</v>
          </cell>
          <cell r="V248">
            <v>0</v>
          </cell>
          <cell r="W248">
            <v>0</v>
          </cell>
          <cell r="X248">
            <v>0</v>
          </cell>
          <cell r="Y248">
            <v>0</v>
          </cell>
          <cell r="Z248">
            <v>0</v>
          </cell>
        </row>
        <row r="249">
          <cell r="A249">
            <v>0</v>
          </cell>
          <cell r="B249">
            <v>0</v>
          </cell>
          <cell r="C249">
            <v>1247</v>
          </cell>
          <cell r="E249">
            <v>0</v>
          </cell>
          <cell r="F249">
            <v>0</v>
          </cell>
          <cell r="G249">
            <v>0</v>
          </cell>
          <cell r="H249">
            <v>0</v>
          </cell>
          <cell r="I249">
            <v>0</v>
          </cell>
          <cell r="J249">
            <v>0</v>
          </cell>
          <cell r="L249">
            <v>0</v>
          </cell>
          <cell r="N249">
            <v>0</v>
          </cell>
          <cell r="O249">
            <v>0</v>
          </cell>
          <cell r="P249">
            <v>0</v>
          </cell>
          <cell r="Q249">
            <v>0</v>
          </cell>
          <cell r="R249">
            <v>0</v>
          </cell>
          <cell r="S249">
            <v>0</v>
          </cell>
          <cell r="U249">
            <v>0</v>
          </cell>
          <cell r="V249">
            <v>0</v>
          </cell>
          <cell r="W249">
            <v>0</v>
          </cell>
          <cell r="X249">
            <v>0</v>
          </cell>
          <cell r="Y249">
            <v>0</v>
          </cell>
          <cell r="Z249">
            <v>0</v>
          </cell>
        </row>
        <row r="250">
          <cell r="A250">
            <v>0</v>
          </cell>
          <cell r="B250">
            <v>0</v>
          </cell>
          <cell r="C250">
            <v>1248</v>
          </cell>
          <cell r="E250">
            <v>0</v>
          </cell>
          <cell r="F250">
            <v>0</v>
          </cell>
          <cell r="G250">
            <v>0</v>
          </cell>
          <cell r="H250">
            <v>0</v>
          </cell>
          <cell r="I250">
            <v>0</v>
          </cell>
          <cell r="J250">
            <v>0</v>
          </cell>
          <cell r="L250">
            <v>0</v>
          </cell>
          <cell r="N250">
            <v>0</v>
          </cell>
          <cell r="O250">
            <v>0</v>
          </cell>
          <cell r="P250">
            <v>0</v>
          </cell>
          <cell r="Q250">
            <v>0</v>
          </cell>
          <cell r="R250">
            <v>0</v>
          </cell>
          <cell r="S250">
            <v>0</v>
          </cell>
          <cell r="U250">
            <v>0</v>
          </cell>
          <cell r="V250">
            <v>0</v>
          </cell>
          <cell r="W250">
            <v>0</v>
          </cell>
          <cell r="X250">
            <v>0</v>
          </cell>
          <cell r="Y250">
            <v>0</v>
          </cell>
          <cell r="Z250">
            <v>0</v>
          </cell>
        </row>
        <row r="251">
          <cell r="A251">
            <v>0</v>
          </cell>
          <cell r="B251">
            <v>0</v>
          </cell>
          <cell r="C251">
            <v>1249</v>
          </cell>
          <cell r="E251">
            <v>0</v>
          </cell>
          <cell r="F251">
            <v>0</v>
          </cell>
          <cell r="G251">
            <v>0</v>
          </cell>
          <cell r="H251">
            <v>0</v>
          </cell>
          <cell r="I251">
            <v>0</v>
          </cell>
          <cell r="J251">
            <v>0</v>
          </cell>
          <cell r="L251">
            <v>0</v>
          </cell>
          <cell r="N251">
            <v>0</v>
          </cell>
          <cell r="O251">
            <v>0</v>
          </cell>
          <cell r="P251">
            <v>0</v>
          </cell>
          <cell r="Q251">
            <v>0</v>
          </cell>
          <cell r="R251">
            <v>0</v>
          </cell>
          <cell r="S251">
            <v>0</v>
          </cell>
          <cell r="U251">
            <v>0</v>
          </cell>
          <cell r="V251">
            <v>0</v>
          </cell>
          <cell r="W251">
            <v>0</v>
          </cell>
          <cell r="X251">
            <v>0</v>
          </cell>
          <cell r="Y251">
            <v>0</v>
          </cell>
          <cell r="Z251">
            <v>0</v>
          </cell>
        </row>
        <row r="252">
          <cell r="A252">
            <v>0</v>
          </cell>
          <cell r="B252">
            <v>0</v>
          </cell>
          <cell r="C252">
            <v>1250</v>
          </cell>
          <cell r="E252">
            <v>0</v>
          </cell>
          <cell r="F252">
            <v>0</v>
          </cell>
          <cell r="G252">
            <v>0</v>
          </cell>
          <cell r="H252">
            <v>0</v>
          </cell>
          <cell r="I252">
            <v>0</v>
          </cell>
          <cell r="J252">
            <v>0</v>
          </cell>
          <cell r="L252">
            <v>0</v>
          </cell>
          <cell r="N252">
            <v>0</v>
          </cell>
          <cell r="O252">
            <v>0</v>
          </cell>
          <cell r="P252">
            <v>0</v>
          </cell>
          <cell r="Q252">
            <v>0</v>
          </cell>
          <cell r="R252">
            <v>0</v>
          </cell>
          <cell r="S252">
            <v>0</v>
          </cell>
          <cell r="U252">
            <v>0</v>
          </cell>
          <cell r="V252">
            <v>0</v>
          </cell>
          <cell r="W252">
            <v>0</v>
          </cell>
          <cell r="X252">
            <v>0</v>
          </cell>
          <cell r="Y252">
            <v>0</v>
          </cell>
          <cell r="Z252">
            <v>0</v>
          </cell>
        </row>
        <row r="253">
          <cell r="A253">
            <v>0</v>
          </cell>
          <cell r="B253">
            <v>0</v>
          </cell>
          <cell r="C253">
            <v>1251</v>
          </cell>
          <cell r="E253">
            <v>0</v>
          </cell>
          <cell r="F253">
            <v>0</v>
          </cell>
          <cell r="G253">
            <v>0</v>
          </cell>
          <cell r="H253">
            <v>0</v>
          </cell>
          <cell r="I253">
            <v>0</v>
          </cell>
          <cell r="J253">
            <v>0</v>
          </cell>
          <cell r="L253">
            <v>0</v>
          </cell>
          <cell r="N253">
            <v>0</v>
          </cell>
          <cell r="O253">
            <v>0</v>
          </cell>
          <cell r="P253">
            <v>0</v>
          </cell>
          <cell r="Q253">
            <v>0</v>
          </cell>
          <cell r="R253">
            <v>0</v>
          </cell>
          <cell r="S253">
            <v>0</v>
          </cell>
          <cell r="U253">
            <v>0</v>
          </cell>
          <cell r="V253">
            <v>0</v>
          </cell>
          <cell r="W253">
            <v>0</v>
          </cell>
          <cell r="X253">
            <v>0</v>
          </cell>
          <cell r="Y253">
            <v>0</v>
          </cell>
          <cell r="Z253">
            <v>0</v>
          </cell>
        </row>
        <row r="254">
          <cell r="A254">
            <v>0</v>
          </cell>
          <cell r="B254">
            <v>0</v>
          </cell>
          <cell r="C254">
            <v>1252</v>
          </cell>
          <cell r="E254">
            <v>0</v>
          </cell>
          <cell r="F254">
            <v>0</v>
          </cell>
          <cell r="G254">
            <v>0</v>
          </cell>
          <cell r="H254">
            <v>0</v>
          </cell>
          <cell r="I254">
            <v>0</v>
          </cell>
          <cell r="J254">
            <v>0</v>
          </cell>
          <cell r="L254">
            <v>0</v>
          </cell>
          <cell r="N254">
            <v>0</v>
          </cell>
          <cell r="O254">
            <v>0</v>
          </cell>
          <cell r="P254">
            <v>0</v>
          </cell>
          <cell r="Q254">
            <v>0</v>
          </cell>
          <cell r="R254">
            <v>0</v>
          </cell>
          <cell r="S254">
            <v>0</v>
          </cell>
          <cell r="U254">
            <v>0</v>
          </cell>
          <cell r="V254">
            <v>0</v>
          </cell>
          <cell r="W254">
            <v>0</v>
          </cell>
          <cell r="X254">
            <v>0</v>
          </cell>
          <cell r="Y254">
            <v>0</v>
          </cell>
          <cell r="Z254">
            <v>0</v>
          </cell>
        </row>
        <row r="255">
          <cell r="A255">
            <v>0</v>
          </cell>
          <cell r="B255">
            <v>0</v>
          </cell>
          <cell r="C255">
            <v>1253</v>
          </cell>
          <cell r="E255">
            <v>0</v>
          </cell>
          <cell r="F255">
            <v>0</v>
          </cell>
          <cell r="G255">
            <v>0</v>
          </cell>
          <cell r="H255">
            <v>0</v>
          </cell>
          <cell r="I255">
            <v>0</v>
          </cell>
          <cell r="J255">
            <v>0</v>
          </cell>
          <cell r="L255">
            <v>0</v>
          </cell>
          <cell r="N255">
            <v>0</v>
          </cell>
          <cell r="O255">
            <v>0</v>
          </cell>
          <cell r="P255">
            <v>0</v>
          </cell>
          <cell r="Q255">
            <v>0</v>
          </cell>
          <cell r="R255">
            <v>0</v>
          </cell>
          <cell r="S255">
            <v>0</v>
          </cell>
          <cell r="U255">
            <v>0</v>
          </cell>
          <cell r="V255">
            <v>0</v>
          </cell>
          <cell r="W255">
            <v>0</v>
          </cell>
          <cell r="X255">
            <v>0</v>
          </cell>
          <cell r="Y255">
            <v>0</v>
          </cell>
          <cell r="Z255">
            <v>0</v>
          </cell>
        </row>
        <row r="256">
          <cell r="A256">
            <v>0</v>
          </cell>
          <cell r="B256">
            <v>0</v>
          </cell>
          <cell r="C256">
            <v>1254</v>
          </cell>
          <cell r="E256">
            <v>0</v>
          </cell>
          <cell r="F256">
            <v>0</v>
          </cell>
          <cell r="G256">
            <v>0</v>
          </cell>
          <cell r="H256">
            <v>0</v>
          </cell>
          <cell r="I256">
            <v>0</v>
          </cell>
          <cell r="J256">
            <v>0</v>
          </cell>
          <cell r="L256">
            <v>0</v>
          </cell>
          <cell r="N256">
            <v>0</v>
          </cell>
          <cell r="O256">
            <v>0</v>
          </cell>
          <cell r="P256">
            <v>0</v>
          </cell>
          <cell r="Q256">
            <v>0</v>
          </cell>
          <cell r="R256">
            <v>0</v>
          </cell>
          <cell r="S256">
            <v>0</v>
          </cell>
          <cell r="U256">
            <v>0</v>
          </cell>
          <cell r="V256">
            <v>0</v>
          </cell>
          <cell r="W256">
            <v>0</v>
          </cell>
          <cell r="X256">
            <v>0</v>
          </cell>
          <cell r="Y256">
            <v>0</v>
          </cell>
          <cell r="Z256">
            <v>0</v>
          </cell>
        </row>
        <row r="257">
          <cell r="A257">
            <v>0</v>
          </cell>
          <cell r="B257">
            <v>0</v>
          </cell>
          <cell r="C257">
            <v>1255</v>
          </cell>
          <cell r="E257">
            <v>0</v>
          </cell>
          <cell r="F257">
            <v>0</v>
          </cell>
          <cell r="G257">
            <v>0</v>
          </cell>
          <cell r="H257">
            <v>0</v>
          </cell>
          <cell r="I257">
            <v>0</v>
          </cell>
          <cell r="J257">
            <v>0</v>
          </cell>
          <cell r="L257">
            <v>0</v>
          </cell>
          <cell r="N257">
            <v>0</v>
          </cell>
          <cell r="O257">
            <v>0</v>
          </cell>
          <cell r="P257">
            <v>0</v>
          </cell>
          <cell r="Q257">
            <v>0</v>
          </cell>
          <cell r="R257">
            <v>0</v>
          </cell>
          <cell r="S257">
            <v>0</v>
          </cell>
          <cell r="U257">
            <v>0</v>
          </cell>
          <cell r="V257">
            <v>0</v>
          </cell>
          <cell r="W257">
            <v>0</v>
          </cell>
          <cell r="X257">
            <v>0</v>
          </cell>
          <cell r="Y257">
            <v>0</v>
          </cell>
          <cell r="Z257">
            <v>0</v>
          </cell>
        </row>
        <row r="258">
          <cell r="A258">
            <v>0</v>
          </cell>
          <cell r="B258">
            <v>0</v>
          </cell>
          <cell r="C258">
            <v>1256</v>
          </cell>
          <cell r="E258">
            <v>0</v>
          </cell>
          <cell r="F258">
            <v>0</v>
          </cell>
          <cell r="G258">
            <v>0</v>
          </cell>
          <cell r="H258">
            <v>0</v>
          </cell>
          <cell r="I258">
            <v>0</v>
          </cell>
          <cell r="J258">
            <v>0</v>
          </cell>
          <cell r="L258">
            <v>0</v>
          </cell>
          <cell r="N258">
            <v>0</v>
          </cell>
          <cell r="O258">
            <v>0</v>
          </cell>
          <cell r="P258">
            <v>0</v>
          </cell>
          <cell r="Q258">
            <v>0</v>
          </cell>
          <cell r="R258">
            <v>0</v>
          </cell>
          <cell r="S258">
            <v>0</v>
          </cell>
          <cell r="U258">
            <v>0</v>
          </cell>
          <cell r="V258">
            <v>0</v>
          </cell>
          <cell r="W258">
            <v>0</v>
          </cell>
          <cell r="X258">
            <v>0</v>
          </cell>
          <cell r="Y258">
            <v>0</v>
          </cell>
          <cell r="Z258">
            <v>0</v>
          </cell>
        </row>
        <row r="259">
          <cell r="A259">
            <v>0</v>
          </cell>
          <cell r="B259">
            <v>0</v>
          </cell>
          <cell r="C259">
            <v>1257</v>
          </cell>
          <cell r="E259">
            <v>0</v>
          </cell>
          <cell r="F259">
            <v>0</v>
          </cell>
          <cell r="G259">
            <v>0</v>
          </cell>
          <cell r="H259">
            <v>0</v>
          </cell>
          <cell r="I259">
            <v>0</v>
          </cell>
          <cell r="J259">
            <v>0</v>
          </cell>
          <cell r="L259">
            <v>0</v>
          </cell>
          <cell r="N259">
            <v>0</v>
          </cell>
          <cell r="O259">
            <v>0</v>
          </cell>
          <cell r="P259">
            <v>0</v>
          </cell>
          <cell r="Q259">
            <v>0</v>
          </cell>
          <cell r="R259">
            <v>0</v>
          </cell>
          <cell r="S259">
            <v>0</v>
          </cell>
          <cell r="U259">
            <v>0</v>
          </cell>
          <cell r="V259">
            <v>0</v>
          </cell>
          <cell r="W259">
            <v>0</v>
          </cell>
          <cell r="X259">
            <v>0</v>
          </cell>
          <cell r="Y259">
            <v>0</v>
          </cell>
          <cell r="Z259">
            <v>0</v>
          </cell>
        </row>
        <row r="260">
          <cell r="A260">
            <v>0</v>
          </cell>
          <cell r="B260">
            <v>0</v>
          </cell>
          <cell r="C260">
            <v>1258</v>
          </cell>
          <cell r="E260">
            <v>0</v>
          </cell>
          <cell r="F260">
            <v>0</v>
          </cell>
          <cell r="G260">
            <v>0</v>
          </cell>
          <cell r="H260">
            <v>0</v>
          </cell>
          <cell r="I260">
            <v>0</v>
          </cell>
          <cell r="J260">
            <v>0</v>
          </cell>
          <cell r="L260">
            <v>0</v>
          </cell>
          <cell r="N260">
            <v>0</v>
          </cell>
          <cell r="O260">
            <v>0</v>
          </cell>
          <cell r="P260">
            <v>0</v>
          </cell>
          <cell r="Q260">
            <v>0</v>
          </cell>
          <cell r="R260">
            <v>0</v>
          </cell>
          <cell r="S260">
            <v>0</v>
          </cell>
          <cell r="U260">
            <v>0</v>
          </cell>
          <cell r="V260">
            <v>0</v>
          </cell>
          <cell r="W260">
            <v>0</v>
          </cell>
          <cell r="X260">
            <v>0</v>
          </cell>
          <cell r="Y260">
            <v>0</v>
          </cell>
          <cell r="Z260">
            <v>0</v>
          </cell>
        </row>
        <row r="261">
          <cell r="A261">
            <v>0</v>
          </cell>
          <cell r="B261">
            <v>0</v>
          </cell>
          <cell r="C261">
            <v>1259</v>
          </cell>
          <cell r="E261">
            <v>0</v>
          </cell>
          <cell r="F261">
            <v>0</v>
          </cell>
          <cell r="G261">
            <v>0</v>
          </cell>
          <cell r="H261">
            <v>0</v>
          </cell>
          <cell r="I261">
            <v>0</v>
          </cell>
          <cell r="J261">
            <v>0</v>
          </cell>
          <cell r="L261">
            <v>0</v>
          </cell>
          <cell r="N261">
            <v>0</v>
          </cell>
          <cell r="O261">
            <v>0</v>
          </cell>
          <cell r="P261">
            <v>0</v>
          </cell>
          <cell r="Q261">
            <v>0</v>
          </cell>
          <cell r="R261">
            <v>0</v>
          </cell>
          <cell r="S261">
            <v>0</v>
          </cell>
          <cell r="U261">
            <v>0</v>
          </cell>
          <cell r="V261">
            <v>0</v>
          </cell>
          <cell r="W261">
            <v>0</v>
          </cell>
          <cell r="X261">
            <v>0</v>
          </cell>
          <cell r="Y261">
            <v>0</v>
          </cell>
          <cell r="Z261">
            <v>0</v>
          </cell>
        </row>
        <row r="262">
          <cell r="A262">
            <v>0</v>
          </cell>
          <cell r="B262">
            <v>0</v>
          </cell>
          <cell r="C262">
            <v>1260</v>
          </cell>
          <cell r="E262">
            <v>0</v>
          </cell>
          <cell r="F262">
            <v>0</v>
          </cell>
          <cell r="G262">
            <v>0</v>
          </cell>
          <cell r="H262">
            <v>0</v>
          </cell>
          <cell r="I262">
            <v>0</v>
          </cell>
          <cell r="J262">
            <v>0</v>
          </cell>
          <cell r="L262">
            <v>0</v>
          </cell>
          <cell r="N262">
            <v>0</v>
          </cell>
          <cell r="O262">
            <v>0</v>
          </cell>
          <cell r="P262">
            <v>0</v>
          </cell>
          <cell r="Q262">
            <v>0</v>
          </cell>
          <cell r="R262">
            <v>0</v>
          </cell>
          <cell r="S262">
            <v>0</v>
          </cell>
          <cell r="U262">
            <v>0</v>
          </cell>
          <cell r="V262">
            <v>0</v>
          </cell>
          <cell r="W262">
            <v>0</v>
          </cell>
          <cell r="X262">
            <v>0</v>
          </cell>
          <cell r="Y262">
            <v>0</v>
          </cell>
          <cell r="Z262">
            <v>0</v>
          </cell>
        </row>
        <row r="263">
          <cell r="A263">
            <v>0</v>
          </cell>
          <cell r="B263">
            <v>0</v>
          </cell>
          <cell r="C263">
            <v>1261</v>
          </cell>
          <cell r="E263">
            <v>0</v>
          </cell>
          <cell r="F263">
            <v>0</v>
          </cell>
          <cell r="G263">
            <v>0</v>
          </cell>
          <cell r="H263">
            <v>0</v>
          </cell>
          <cell r="I263">
            <v>0</v>
          </cell>
          <cell r="J263">
            <v>0</v>
          </cell>
          <cell r="L263">
            <v>0</v>
          </cell>
          <cell r="N263">
            <v>0</v>
          </cell>
          <cell r="O263">
            <v>0</v>
          </cell>
          <cell r="P263">
            <v>0</v>
          </cell>
          <cell r="Q263">
            <v>0</v>
          </cell>
          <cell r="R263">
            <v>0</v>
          </cell>
          <cell r="S263">
            <v>0</v>
          </cell>
          <cell r="U263">
            <v>0</v>
          </cell>
          <cell r="V263">
            <v>0</v>
          </cell>
          <cell r="W263">
            <v>0</v>
          </cell>
          <cell r="X263">
            <v>0</v>
          </cell>
          <cell r="Y263">
            <v>0</v>
          </cell>
          <cell r="Z263">
            <v>0</v>
          </cell>
        </row>
        <row r="264">
          <cell r="A264">
            <v>0</v>
          </cell>
          <cell r="B264">
            <v>0</v>
          </cell>
          <cell r="C264">
            <v>1262</v>
          </cell>
          <cell r="E264">
            <v>0</v>
          </cell>
          <cell r="F264">
            <v>0</v>
          </cell>
          <cell r="G264">
            <v>0</v>
          </cell>
          <cell r="H264">
            <v>0</v>
          </cell>
          <cell r="I264">
            <v>0</v>
          </cell>
          <cell r="J264">
            <v>0</v>
          </cell>
          <cell r="L264">
            <v>0</v>
          </cell>
          <cell r="N264">
            <v>0</v>
          </cell>
          <cell r="O264">
            <v>0</v>
          </cell>
          <cell r="P264">
            <v>0</v>
          </cell>
          <cell r="Q264">
            <v>0</v>
          </cell>
          <cell r="R264">
            <v>0</v>
          </cell>
          <cell r="S264">
            <v>0</v>
          </cell>
          <cell r="U264">
            <v>0</v>
          </cell>
          <cell r="V264">
            <v>0</v>
          </cell>
          <cell r="W264">
            <v>0</v>
          </cell>
          <cell r="X264">
            <v>0</v>
          </cell>
          <cell r="Y264">
            <v>0</v>
          </cell>
          <cell r="Z264">
            <v>0</v>
          </cell>
        </row>
        <row r="265">
          <cell r="A265">
            <v>0</v>
          </cell>
          <cell r="B265">
            <v>0</v>
          </cell>
          <cell r="C265">
            <v>1263</v>
          </cell>
          <cell r="E265">
            <v>0</v>
          </cell>
          <cell r="F265">
            <v>0</v>
          </cell>
          <cell r="G265">
            <v>0</v>
          </cell>
          <cell r="H265">
            <v>0</v>
          </cell>
          <cell r="I265">
            <v>0</v>
          </cell>
          <cell r="J265">
            <v>0</v>
          </cell>
          <cell r="L265">
            <v>0</v>
          </cell>
          <cell r="N265">
            <v>0</v>
          </cell>
          <cell r="O265">
            <v>0</v>
          </cell>
          <cell r="P265">
            <v>0</v>
          </cell>
          <cell r="Q265">
            <v>0</v>
          </cell>
          <cell r="R265">
            <v>0</v>
          </cell>
          <cell r="S265">
            <v>0</v>
          </cell>
          <cell r="U265">
            <v>0</v>
          </cell>
          <cell r="V265">
            <v>0</v>
          </cell>
          <cell r="W265">
            <v>0</v>
          </cell>
          <cell r="X265">
            <v>0</v>
          </cell>
          <cell r="Y265">
            <v>0</v>
          </cell>
          <cell r="Z265">
            <v>0</v>
          </cell>
        </row>
        <row r="266">
          <cell r="A266">
            <v>0</v>
          </cell>
          <cell r="B266">
            <v>0</v>
          </cell>
          <cell r="C266">
            <v>1264</v>
          </cell>
          <cell r="E266">
            <v>0</v>
          </cell>
          <cell r="F266">
            <v>0</v>
          </cell>
          <cell r="G266">
            <v>0</v>
          </cell>
          <cell r="H266">
            <v>0</v>
          </cell>
          <cell r="I266">
            <v>0</v>
          </cell>
          <cell r="J266">
            <v>0</v>
          </cell>
          <cell r="L266">
            <v>0</v>
          </cell>
          <cell r="N266">
            <v>0</v>
          </cell>
          <cell r="O266">
            <v>0</v>
          </cell>
          <cell r="P266">
            <v>0</v>
          </cell>
          <cell r="Q266">
            <v>0</v>
          </cell>
          <cell r="R266">
            <v>0</v>
          </cell>
          <cell r="S266">
            <v>0</v>
          </cell>
          <cell r="U266">
            <v>0</v>
          </cell>
          <cell r="V266">
            <v>0</v>
          </cell>
          <cell r="W266">
            <v>0</v>
          </cell>
          <cell r="X266">
            <v>0</v>
          </cell>
          <cell r="Y266">
            <v>0</v>
          </cell>
          <cell r="Z266">
            <v>0</v>
          </cell>
        </row>
        <row r="267">
          <cell r="A267">
            <v>0</v>
          </cell>
          <cell r="B267">
            <v>0</v>
          </cell>
          <cell r="C267">
            <v>1265</v>
          </cell>
          <cell r="E267">
            <v>0</v>
          </cell>
          <cell r="F267">
            <v>0</v>
          </cell>
          <cell r="G267">
            <v>0</v>
          </cell>
          <cell r="H267">
            <v>0</v>
          </cell>
          <cell r="I267">
            <v>0</v>
          </cell>
          <cell r="J267">
            <v>0</v>
          </cell>
          <cell r="L267">
            <v>0</v>
          </cell>
          <cell r="N267">
            <v>0</v>
          </cell>
          <cell r="O267">
            <v>0</v>
          </cell>
          <cell r="P267">
            <v>0</v>
          </cell>
          <cell r="Q267">
            <v>0</v>
          </cell>
          <cell r="R267">
            <v>0</v>
          </cell>
          <cell r="S267">
            <v>0</v>
          </cell>
          <cell r="U267">
            <v>0</v>
          </cell>
          <cell r="V267">
            <v>0</v>
          </cell>
          <cell r="W267">
            <v>0</v>
          </cell>
          <cell r="X267">
            <v>0</v>
          </cell>
          <cell r="Y267">
            <v>0</v>
          </cell>
          <cell r="Z267">
            <v>0</v>
          </cell>
        </row>
        <row r="268">
          <cell r="A268">
            <v>0</v>
          </cell>
          <cell r="B268">
            <v>0</v>
          </cell>
          <cell r="C268">
            <v>1266</v>
          </cell>
          <cell r="E268">
            <v>0</v>
          </cell>
          <cell r="F268">
            <v>0</v>
          </cell>
          <cell r="G268">
            <v>0</v>
          </cell>
          <cell r="H268">
            <v>0</v>
          </cell>
          <cell r="I268">
            <v>0</v>
          </cell>
          <cell r="J268">
            <v>0</v>
          </cell>
          <cell r="L268">
            <v>0</v>
          </cell>
          <cell r="N268">
            <v>0</v>
          </cell>
          <cell r="O268">
            <v>0</v>
          </cell>
          <cell r="P268">
            <v>0</v>
          </cell>
          <cell r="Q268">
            <v>0</v>
          </cell>
          <cell r="R268">
            <v>0</v>
          </cell>
          <cell r="S268">
            <v>0</v>
          </cell>
          <cell r="U268">
            <v>0</v>
          </cell>
          <cell r="V268">
            <v>0</v>
          </cell>
          <cell r="W268">
            <v>0</v>
          </cell>
          <cell r="X268">
            <v>0</v>
          </cell>
          <cell r="Y268">
            <v>0</v>
          </cell>
          <cell r="Z268">
            <v>0</v>
          </cell>
        </row>
        <row r="269">
          <cell r="A269">
            <v>0</v>
          </cell>
          <cell r="B269">
            <v>0</v>
          </cell>
          <cell r="C269">
            <v>1267</v>
          </cell>
          <cell r="E269">
            <v>0</v>
          </cell>
          <cell r="F269">
            <v>0</v>
          </cell>
          <cell r="G269">
            <v>0</v>
          </cell>
          <cell r="H269">
            <v>0</v>
          </cell>
          <cell r="I269">
            <v>0</v>
          </cell>
          <cell r="J269">
            <v>0</v>
          </cell>
          <cell r="L269">
            <v>0</v>
          </cell>
          <cell r="N269">
            <v>0</v>
          </cell>
          <cell r="O269">
            <v>0</v>
          </cell>
          <cell r="P269">
            <v>0</v>
          </cell>
          <cell r="Q269">
            <v>0</v>
          </cell>
          <cell r="R269">
            <v>0</v>
          </cell>
          <cell r="S269">
            <v>0</v>
          </cell>
          <cell r="U269">
            <v>0</v>
          </cell>
          <cell r="V269">
            <v>0</v>
          </cell>
          <cell r="W269">
            <v>0</v>
          </cell>
          <cell r="X269">
            <v>0</v>
          </cell>
          <cell r="Y269">
            <v>0</v>
          </cell>
          <cell r="Z269">
            <v>0</v>
          </cell>
        </row>
        <row r="270">
          <cell r="A270">
            <v>0</v>
          </cell>
          <cell r="B270">
            <v>0</v>
          </cell>
          <cell r="C270">
            <v>1268</v>
          </cell>
          <cell r="E270">
            <v>0</v>
          </cell>
          <cell r="F270">
            <v>0</v>
          </cell>
          <cell r="G270">
            <v>0</v>
          </cell>
          <cell r="H270">
            <v>0</v>
          </cell>
          <cell r="I270">
            <v>0</v>
          </cell>
          <cell r="J270">
            <v>0</v>
          </cell>
          <cell r="L270">
            <v>0</v>
          </cell>
          <cell r="N270">
            <v>0</v>
          </cell>
          <cell r="O270">
            <v>0</v>
          </cell>
          <cell r="P270">
            <v>0</v>
          </cell>
          <cell r="Q270">
            <v>0</v>
          </cell>
          <cell r="R270">
            <v>0</v>
          </cell>
          <cell r="S270">
            <v>0</v>
          </cell>
          <cell r="U270">
            <v>0</v>
          </cell>
          <cell r="V270">
            <v>0</v>
          </cell>
          <cell r="W270">
            <v>0</v>
          </cell>
          <cell r="X270">
            <v>0</v>
          </cell>
          <cell r="Y270">
            <v>0</v>
          </cell>
          <cell r="Z270">
            <v>0</v>
          </cell>
        </row>
        <row r="271">
          <cell r="A271">
            <v>0</v>
          </cell>
          <cell r="B271">
            <v>0</v>
          </cell>
          <cell r="C271">
            <v>1269</v>
          </cell>
          <cell r="E271">
            <v>0</v>
          </cell>
          <cell r="F271">
            <v>0</v>
          </cell>
          <cell r="G271">
            <v>0</v>
          </cell>
          <cell r="H271">
            <v>0</v>
          </cell>
          <cell r="I271">
            <v>0</v>
          </cell>
          <cell r="J271">
            <v>0</v>
          </cell>
          <cell r="L271">
            <v>0</v>
          </cell>
          <cell r="N271">
            <v>0</v>
          </cell>
          <cell r="O271">
            <v>0</v>
          </cell>
          <cell r="P271">
            <v>0</v>
          </cell>
          <cell r="Q271">
            <v>0</v>
          </cell>
          <cell r="R271">
            <v>0</v>
          </cell>
          <cell r="S271">
            <v>0</v>
          </cell>
          <cell r="U271">
            <v>0</v>
          </cell>
          <cell r="V271">
            <v>0</v>
          </cell>
          <cell r="W271">
            <v>0</v>
          </cell>
          <cell r="X271">
            <v>0</v>
          </cell>
          <cell r="Y271">
            <v>0</v>
          </cell>
          <cell r="Z271">
            <v>0</v>
          </cell>
        </row>
        <row r="272">
          <cell r="A272">
            <v>0</v>
          </cell>
          <cell r="B272">
            <v>0</v>
          </cell>
          <cell r="C272">
            <v>1270</v>
          </cell>
          <cell r="E272">
            <v>0</v>
          </cell>
          <cell r="F272">
            <v>0</v>
          </cell>
          <cell r="G272">
            <v>0</v>
          </cell>
          <cell r="H272">
            <v>0</v>
          </cell>
          <cell r="I272">
            <v>0</v>
          </cell>
          <cell r="J272">
            <v>0</v>
          </cell>
          <cell r="L272">
            <v>0</v>
          </cell>
          <cell r="N272">
            <v>0</v>
          </cell>
          <cell r="O272">
            <v>0</v>
          </cell>
          <cell r="P272">
            <v>0</v>
          </cell>
          <cell r="Q272">
            <v>0</v>
          </cell>
          <cell r="R272">
            <v>0</v>
          </cell>
          <cell r="S272">
            <v>0</v>
          </cell>
          <cell r="U272">
            <v>0</v>
          </cell>
          <cell r="V272">
            <v>0</v>
          </cell>
          <cell r="W272">
            <v>0</v>
          </cell>
          <cell r="X272">
            <v>0</v>
          </cell>
          <cell r="Y272">
            <v>0</v>
          </cell>
          <cell r="Z272">
            <v>0</v>
          </cell>
        </row>
        <row r="273">
          <cell r="A273">
            <v>0</v>
          </cell>
          <cell r="B273">
            <v>0</v>
          </cell>
          <cell r="C273">
            <v>1271</v>
          </cell>
          <cell r="E273">
            <v>0</v>
          </cell>
          <cell r="F273">
            <v>0</v>
          </cell>
          <cell r="G273">
            <v>0</v>
          </cell>
          <cell r="H273">
            <v>0</v>
          </cell>
          <cell r="I273">
            <v>0</v>
          </cell>
          <cell r="J273">
            <v>0</v>
          </cell>
          <cell r="L273">
            <v>0</v>
          </cell>
          <cell r="N273">
            <v>0</v>
          </cell>
          <cell r="O273">
            <v>0</v>
          </cell>
          <cell r="P273">
            <v>0</v>
          </cell>
          <cell r="Q273">
            <v>0</v>
          </cell>
          <cell r="R273">
            <v>0</v>
          </cell>
          <cell r="S273">
            <v>0</v>
          </cell>
          <cell r="U273">
            <v>0</v>
          </cell>
          <cell r="V273">
            <v>0</v>
          </cell>
          <cell r="W273">
            <v>0</v>
          </cell>
          <cell r="X273">
            <v>0</v>
          </cell>
          <cell r="Y273">
            <v>0</v>
          </cell>
          <cell r="Z273">
            <v>0</v>
          </cell>
        </row>
        <row r="274">
          <cell r="A274">
            <v>0</v>
          </cell>
          <cell r="B274">
            <v>0</v>
          </cell>
          <cell r="C274">
            <v>1272</v>
          </cell>
          <cell r="E274">
            <v>0</v>
          </cell>
          <cell r="F274">
            <v>0</v>
          </cell>
          <cell r="G274">
            <v>0</v>
          </cell>
          <cell r="H274">
            <v>0</v>
          </cell>
          <cell r="I274">
            <v>0</v>
          </cell>
          <cell r="J274">
            <v>0</v>
          </cell>
          <cell r="L274">
            <v>0</v>
          </cell>
          <cell r="N274">
            <v>0</v>
          </cell>
          <cell r="O274">
            <v>0</v>
          </cell>
          <cell r="P274">
            <v>0</v>
          </cell>
          <cell r="Q274">
            <v>0</v>
          </cell>
          <cell r="R274">
            <v>0</v>
          </cell>
          <cell r="S274">
            <v>0</v>
          </cell>
          <cell r="U274">
            <v>0</v>
          </cell>
          <cell r="V274">
            <v>0</v>
          </cell>
          <cell r="W274">
            <v>0</v>
          </cell>
          <cell r="X274">
            <v>0</v>
          </cell>
          <cell r="Y274">
            <v>0</v>
          </cell>
          <cell r="Z274">
            <v>0</v>
          </cell>
        </row>
        <row r="275">
          <cell r="A275">
            <v>0</v>
          </cell>
          <cell r="B275">
            <v>0</v>
          </cell>
          <cell r="C275">
            <v>1273</v>
          </cell>
          <cell r="E275">
            <v>0</v>
          </cell>
          <cell r="F275">
            <v>0</v>
          </cell>
          <cell r="G275">
            <v>0</v>
          </cell>
          <cell r="H275">
            <v>0</v>
          </cell>
          <cell r="I275">
            <v>0</v>
          </cell>
          <cell r="J275">
            <v>0</v>
          </cell>
          <cell r="L275">
            <v>0</v>
          </cell>
          <cell r="N275">
            <v>0</v>
          </cell>
          <cell r="O275">
            <v>0</v>
          </cell>
          <cell r="P275">
            <v>0</v>
          </cell>
          <cell r="Q275">
            <v>0</v>
          </cell>
          <cell r="R275">
            <v>0</v>
          </cell>
          <cell r="S275">
            <v>0</v>
          </cell>
          <cell r="U275">
            <v>0</v>
          </cell>
          <cell r="V275">
            <v>0</v>
          </cell>
          <cell r="W275">
            <v>0</v>
          </cell>
          <cell r="X275">
            <v>0</v>
          </cell>
          <cell r="Y275">
            <v>0</v>
          </cell>
          <cell r="Z275">
            <v>0</v>
          </cell>
        </row>
        <row r="276">
          <cell r="A276">
            <v>0</v>
          </cell>
          <cell r="B276">
            <v>0</v>
          </cell>
          <cell r="C276">
            <v>1274</v>
          </cell>
          <cell r="E276">
            <v>0</v>
          </cell>
          <cell r="F276">
            <v>0</v>
          </cell>
          <cell r="G276">
            <v>0</v>
          </cell>
          <cell r="H276">
            <v>0</v>
          </cell>
          <cell r="I276">
            <v>0</v>
          </cell>
          <cell r="J276">
            <v>0</v>
          </cell>
          <cell r="L276">
            <v>0</v>
          </cell>
          <cell r="N276">
            <v>0</v>
          </cell>
          <cell r="O276">
            <v>0</v>
          </cell>
          <cell r="P276">
            <v>0</v>
          </cell>
          <cell r="Q276">
            <v>0</v>
          </cell>
          <cell r="R276">
            <v>0</v>
          </cell>
          <cell r="S276">
            <v>0</v>
          </cell>
          <cell r="U276">
            <v>0</v>
          </cell>
          <cell r="V276">
            <v>0</v>
          </cell>
          <cell r="W276">
            <v>0</v>
          </cell>
          <cell r="X276">
            <v>0</v>
          </cell>
          <cell r="Y276">
            <v>0</v>
          </cell>
          <cell r="Z276">
            <v>0</v>
          </cell>
        </row>
        <row r="277">
          <cell r="A277">
            <v>0</v>
          </cell>
          <cell r="B277">
            <v>0</v>
          </cell>
          <cell r="C277">
            <v>1275</v>
          </cell>
          <cell r="E277">
            <v>0</v>
          </cell>
          <cell r="F277">
            <v>0</v>
          </cell>
          <cell r="G277">
            <v>0</v>
          </cell>
          <cell r="H277">
            <v>0</v>
          </cell>
          <cell r="I277">
            <v>0</v>
          </cell>
          <cell r="J277">
            <v>0</v>
          </cell>
          <cell r="L277">
            <v>0</v>
          </cell>
          <cell r="N277">
            <v>0</v>
          </cell>
          <cell r="O277">
            <v>0</v>
          </cell>
          <cell r="P277">
            <v>0</v>
          </cell>
          <cell r="Q277">
            <v>0</v>
          </cell>
          <cell r="R277">
            <v>0</v>
          </cell>
          <cell r="S277">
            <v>0</v>
          </cell>
          <cell r="U277">
            <v>0</v>
          </cell>
          <cell r="V277">
            <v>0</v>
          </cell>
          <cell r="W277">
            <v>0</v>
          </cell>
          <cell r="X277">
            <v>0</v>
          </cell>
          <cell r="Y277">
            <v>0</v>
          </cell>
          <cell r="Z277">
            <v>0</v>
          </cell>
        </row>
        <row r="278">
          <cell r="A278">
            <v>0</v>
          </cell>
          <cell r="B278">
            <v>0</v>
          </cell>
          <cell r="C278">
            <v>1276</v>
          </cell>
          <cell r="E278">
            <v>0</v>
          </cell>
          <cell r="F278">
            <v>0</v>
          </cell>
          <cell r="G278">
            <v>0</v>
          </cell>
          <cell r="H278">
            <v>0</v>
          </cell>
          <cell r="I278">
            <v>0</v>
          </cell>
          <cell r="J278">
            <v>0</v>
          </cell>
          <cell r="L278">
            <v>0</v>
          </cell>
          <cell r="N278">
            <v>0</v>
          </cell>
          <cell r="O278">
            <v>0</v>
          </cell>
          <cell r="P278">
            <v>0</v>
          </cell>
          <cell r="Q278">
            <v>0</v>
          </cell>
          <cell r="R278">
            <v>0</v>
          </cell>
          <cell r="S278">
            <v>0</v>
          </cell>
          <cell r="U278">
            <v>0</v>
          </cell>
          <cell r="V278">
            <v>0</v>
          </cell>
          <cell r="W278">
            <v>0</v>
          </cell>
          <cell r="X278">
            <v>0</v>
          </cell>
          <cell r="Y278">
            <v>0</v>
          </cell>
          <cell r="Z278">
            <v>0</v>
          </cell>
        </row>
        <row r="279">
          <cell r="A279">
            <v>0</v>
          </cell>
          <cell r="B279">
            <v>0</v>
          </cell>
          <cell r="C279">
            <v>1277</v>
          </cell>
          <cell r="E279">
            <v>0</v>
          </cell>
          <cell r="F279">
            <v>0</v>
          </cell>
          <cell r="G279">
            <v>0</v>
          </cell>
          <cell r="H279">
            <v>0</v>
          </cell>
          <cell r="I279">
            <v>0</v>
          </cell>
          <cell r="J279">
            <v>0</v>
          </cell>
          <cell r="L279">
            <v>0</v>
          </cell>
          <cell r="N279">
            <v>0</v>
          </cell>
          <cell r="O279">
            <v>0</v>
          </cell>
          <cell r="P279">
            <v>0</v>
          </cell>
          <cell r="Q279">
            <v>0</v>
          </cell>
          <cell r="R279">
            <v>0</v>
          </cell>
          <cell r="S279">
            <v>0</v>
          </cell>
          <cell r="U279">
            <v>0</v>
          </cell>
          <cell r="V279">
            <v>0</v>
          </cell>
          <cell r="W279">
            <v>0</v>
          </cell>
          <cell r="X279">
            <v>0</v>
          </cell>
          <cell r="Y279">
            <v>0</v>
          </cell>
          <cell r="Z279">
            <v>0</v>
          </cell>
        </row>
        <row r="280">
          <cell r="A280">
            <v>0</v>
          </cell>
          <cell r="B280">
            <v>0</v>
          </cell>
          <cell r="C280">
            <v>1278</v>
          </cell>
          <cell r="E280">
            <v>0</v>
          </cell>
          <cell r="F280">
            <v>0</v>
          </cell>
          <cell r="G280">
            <v>0</v>
          </cell>
          <cell r="H280">
            <v>0</v>
          </cell>
          <cell r="I280">
            <v>0</v>
          </cell>
          <cell r="J280">
            <v>0</v>
          </cell>
          <cell r="L280">
            <v>0</v>
          </cell>
          <cell r="N280">
            <v>0</v>
          </cell>
          <cell r="O280">
            <v>0</v>
          </cell>
          <cell r="P280">
            <v>0</v>
          </cell>
          <cell r="Q280">
            <v>0</v>
          </cell>
          <cell r="R280">
            <v>0</v>
          </cell>
          <cell r="S280">
            <v>0</v>
          </cell>
          <cell r="U280">
            <v>0</v>
          </cell>
          <cell r="V280">
            <v>0</v>
          </cell>
          <cell r="W280">
            <v>0</v>
          </cell>
          <cell r="X280">
            <v>0</v>
          </cell>
          <cell r="Y280">
            <v>0</v>
          </cell>
          <cell r="Z280">
            <v>0</v>
          </cell>
        </row>
        <row r="281">
          <cell r="A281">
            <v>0</v>
          </cell>
          <cell r="B281">
            <v>0</v>
          </cell>
          <cell r="C281">
            <v>1279</v>
          </cell>
          <cell r="E281">
            <v>0</v>
          </cell>
          <cell r="F281">
            <v>0</v>
          </cell>
          <cell r="G281">
            <v>0</v>
          </cell>
          <cell r="H281">
            <v>0</v>
          </cell>
          <cell r="I281">
            <v>0</v>
          </cell>
          <cell r="J281">
            <v>0</v>
          </cell>
          <cell r="L281">
            <v>0</v>
          </cell>
          <cell r="N281">
            <v>0</v>
          </cell>
          <cell r="O281">
            <v>0</v>
          </cell>
          <cell r="P281">
            <v>0</v>
          </cell>
          <cell r="Q281">
            <v>0</v>
          </cell>
          <cell r="R281">
            <v>0</v>
          </cell>
          <cell r="S281">
            <v>0</v>
          </cell>
          <cell r="U281">
            <v>0</v>
          </cell>
          <cell r="V281">
            <v>0</v>
          </cell>
          <cell r="W281">
            <v>0</v>
          </cell>
          <cell r="X281">
            <v>0</v>
          </cell>
          <cell r="Y281">
            <v>0</v>
          </cell>
          <cell r="Z281">
            <v>0</v>
          </cell>
        </row>
        <row r="282">
          <cell r="A282">
            <v>0</v>
          </cell>
          <cell r="B282">
            <v>0</v>
          </cell>
          <cell r="C282">
            <v>1280</v>
          </cell>
          <cell r="E282">
            <v>0</v>
          </cell>
          <cell r="F282">
            <v>0</v>
          </cell>
          <cell r="G282">
            <v>0</v>
          </cell>
          <cell r="H282">
            <v>0</v>
          </cell>
          <cell r="I282">
            <v>0</v>
          </cell>
          <cell r="J282">
            <v>0</v>
          </cell>
          <cell r="L282">
            <v>0</v>
          </cell>
          <cell r="N282">
            <v>0</v>
          </cell>
          <cell r="O282">
            <v>0</v>
          </cell>
          <cell r="P282">
            <v>0</v>
          </cell>
          <cell r="Q282">
            <v>0</v>
          </cell>
          <cell r="R282">
            <v>0</v>
          </cell>
          <cell r="S282">
            <v>0</v>
          </cell>
          <cell r="U282">
            <v>0</v>
          </cell>
          <cell r="V282">
            <v>0</v>
          </cell>
          <cell r="W282">
            <v>0</v>
          </cell>
          <cell r="X282">
            <v>0</v>
          </cell>
          <cell r="Y282">
            <v>0</v>
          </cell>
          <cell r="Z282">
            <v>0</v>
          </cell>
        </row>
        <row r="283">
          <cell r="A283">
            <v>0</v>
          </cell>
          <cell r="B283">
            <v>0</v>
          </cell>
          <cell r="C283">
            <v>1281</v>
          </cell>
          <cell r="E283">
            <v>0</v>
          </cell>
          <cell r="F283">
            <v>0</v>
          </cell>
          <cell r="G283">
            <v>0</v>
          </cell>
          <cell r="H283">
            <v>0</v>
          </cell>
          <cell r="I283">
            <v>0</v>
          </cell>
          <cell r="J283">
            <v>0</v>
          </cell>
          <cell r="L283">
            <v>0</v>
          </cell>
          <cell r="N283">
            <v>0</v>
          </cell>
          <cell r="O283">
            <v>0</v>
          </cell>
          <cell r="P283">
            <v>0</v>
          </cell>
          <cell r="Q283">
            <v>0</v>
          </cell>
          <cell r="R283">
            <v>0</v>
          </cell>
          <cell r="S283">
            <v>0</v>
          </cell>
          <cell r="U283">
            <v>0</v>
          </cell>
          <cell r="V283">
            <v>0</v>
          </cell>
          <cell r="W283">
            <v>0</v>
          </cell>
          <cell r="X283">
            <v>0</v>
          </cell>
          <cell r="Y283">
            <v>0</v>
          </cell>
          <cell r="Z283">
            <v>0</v>
          </cell>
        </row>
        <row r="284">
          <cell r="A284">
            <v>0</v>
          </cell>
          <cell r="B284">
            <v>0</v>
          </cell>
          <cell r="C284">
            <v>1282</v>
          </cell>
          <cell r="E284">
            <v>0</v>
          </cell>
          <cell r="F284">
            <v>0</v>
          </cell>
          <cell r="G284">
            <v>0</v>
          </cell>
          <cell r="H284">
            <v>0</v>
          </cell>
          <cell r="I284">
            <v>0</v>
          </cell>
          <cell r="J284">
            <v>0</v>
          </cell>
          <cell r="L284">
            <v>0</v>
          </cell>
          <cell r="N284">
            <v>0</v>
          </cell>
          <cell r="O284">
            <v>0</v>
          </cell>
          <cell r="P284">
            <v>0</v>
          </cell>
          <cell r="Q284">
            <v>0</v>
          </cell>
          <cell r="R284">
            <v>0</v>
          </cell>
          <cell r="S284">
            <v>0</v>
          </cell>
          <cell r="U284">
            <v>0</v>
          </cell>
          <cell r="V284">
            <v>0</v>
          </cell>
          <cell r="W284">
            <v>0</v>
          </cell>
          <cell r="X284">
            <v>0</v>
          </cell>
          <cell r="Y284">
            <v>0</v>
          </cell>
          <cell r="Z284">
            <v>0</v>
          </cell>
        </row>
        <row r="285">
          <cell r="A285">
            <v>0</v>
          </cell>
          <cell r="B285">
            <v>0</v>
          </cell>
          <cell r="C285">
            <v>1283</v>
          </cell>
          <cell r="E285">
            <v>0</v>
          </cell>
          <cell r="F285">
            <v>0</v>
          </cell>
          <cell r="G285">
            <v>0</v>
          </cell>
          <cell r="H285">
            <v>0</v>
          </cell>
          <cell r="I285">
            <v>0</v>
          </cell>
          <cell r="J285">
            <v>0</v>
          </cell>
          <cell r="L285">
            <v>0</v>
          </cell>
          <cell r="N285">
            <v>0</v>
          </cell>
          <cell r="O285">
            <v>0</v>
          </cell>
          <cell r="P285">
            <v>0</v>
          </cell>
          <cell r="Q285">
            <v>0</v>
          </cell>
          <cell r="R285">
            <v>0</v>
          </cell>
          <cell r="S285">
            <v>0</v>
          </cell>
          <cell r="U285">
            <v>0</v>
          </cell>
          <cell r="V285">
            <v>0</v>
          </cell>
          <cell r="W285">
            <v>0</v>
          </cell>
          <cell r="X285">
            <v>0</v>
          </cell>
          <cell r="Y285">
            <v>0</v>
          </cell>
          <cell r="Z285">
            <v>0</v>
          </cell>
        </row>
        <row r="286">
          <cell r="A286">
            <v>0</v>
          </cell>
          <cell r="B286">
            <v>0</v>
          </cell>
          <cell r="C286">
            <v>1284</v>
          </cell>
          <cell r="E286">
            <v>0</v>
          </cell>
          <cell r="F286">
            <v>0</v>
          </cell>
          <cell r="G286">
            <v>0</v>
          </cell>
          <cell r="H286">
            <v>0</v>
          </cell>
          <cell r="I286">
            <v>0</v>
          </cell>
          <cell r="J286">
            <v>0</v>
          </cell>
          <cell r="L286">
            <v>0</v>
          </cell>
          <cell r="N286">
            <v>0</v>
          </cell>
          <cell r="O286">
            <v>0</v>
          </cell>
          <cell r="P286">
            <v>0</v>
          </cell>
          <cell r="Q286">
            <v>0</v>
          </cell>
          <cell r="R286">
            <v>0</v>
          </cell>
          <cell r="S286">
            <v>0</v>
          </cell>
          <cell r="U286">
            <v>0</v>
          </cell>
          <cell r="V286">
            <v>0</v>
          </cell>
          <cell r="W286">
            <v>0</v>
          </cell>
          <cell r="X286">
            <v>0</v>
          </cell>
          <cell r="Y286">
            <v>0</v>
          </cell>
          <cell r="Z286">
            <v>0</v>
          </cell>
        </row>
        <row r="287">
          <cell r="A287">
            <v>0</v>
          </cell>
          <cell r="B287">
            <v>0</v>
          </cell>
          <cell r="C287">
            <v>1285</v>
          </cell>
          <cell r="E287">
            <v>0</v>
          </cell>
          <cell r="F287">
            <v>0</v>
          </cell>
          <cell r="G287">
            <v>0</v>
          </cell>
          <cell r="H287">
            <v>0</v>
          </cell>
          <cell r="I287">
            <v>0</v>
          </cell>
          <cell r="J287">
            <v>0</v>
          </cell>
          <cell r="L287">
            <v>0</v>
          </cell>
          <cell r="N287">
            <v>0</v>
          </cell>
          <cell r="O287">
            <v>0</v>
          </cell>
          <cell r="P287">
            <v>0</v>
          </cell>
          <cell r="Q287">
            <v>0</v>
          </cell>
          <cell r="R287">
            <v>0</v>
          </cell>
          <cell r="S287">
            <v>0</v>
          </cell>
          <cell r="U287">
            <v>0</v>
          </cell>
          <cell r="V287">
            <v>0</v>
          </cell>
          <cell r="W287">
            <v>0</v>
          </cell>
          <cell r="X287">
            <v>0</v>
          </cell>
          <cell r="Y287">
            <v>0</v>
          </cell>
          <cell r="Z287">
            <v>0</v>
          </cell>
        </row>
        <row r="288">
          <cell r="A288">
            <v>0</v>
          </cell>
          <cell r="B288">
            <v>0</v>
          </cell>
          <cell r="C288">
            <v>1286</v>
          </cell>
          <cell r="E288">
            <v>0</v>
          </cell>
          <cell r="F288">
            <v>0</v>
          </cell>
          <cell r="G288">
            <v>0</v>
          </cell>
          <cell r="H288">
            <v>0</v>
          </cell>
          <cell r="I288">
            <v>0</v>
          </cell>
          <cell r="J288">
            <v>0</v>
          </cell>
          <cell r="L288">
            <v>0</v>
          </cell>
          <cell r="N288">
            <v>0</v>
          </cell>
          <cell r="O288">
            <v>0</v>
          </cell>
          <cell r="P288">
            <v>0</v>
          </cell>
          <cell r="Q288">
            <v>0</v>
          </cell>
          <cell r="R288">
            <v>0</v>
          </cell>
          <cell r="S288">
            <v>0</v>
          </cell>
          <cell r="U288">
            <v>0</v>
          </cell>
          <cell r="V288">
            <v>0</v>
          </cell>
          <cell r="W288">
            <v>0</v>
          </cell>
          <cell r="X288">
            <v>0</v>
          </cell>
          <cell r="Y288">
            <v>0</v>
          </cell>
          <cell r="Z288">
            <v>0</v>
          </cell>
        </row>
        <row r="289">
          <cell r="A289">
            <v>0</v>
          </cell>
          <cell r="B289">
            <v>0</v>
          </cell>
          <cell r="C289">
            <v>1287</v>
          </cell>
          <cell r="E289">
            <v>0</v>
          </cell>
          <cell r="F289">
            <v>0</v>
          </cell>
          <cell r="G289">
            <v>0</v>
          </cell>
          <cell r="H289">
            <v>0</v>
          </cell>
          <cell r="I289">
            <v>0</v>
          </cell>
          <cell r="J289">
            <v>0</v>
          </cell>
          <cell r="L289">
            <v>0</v>
          </cell>
          <cell r="N289">
            <v>0</v>
          </cell>
          <cell r="O289">
            <v>0</v>
          </cell>
          <cell r="P289">
            <v>0</v>
          </cell>
          <cell r="Q289">
            <v>0</v>
          </cell>
          <cell r="R289">
            <v>0</v>
          </cell>
          <cell r="S289">
            <v>0</v>
          </cell>
          <cell r="U289">
            <v>0</v>
          </cell>
          <cell r="V289">
            <v>0</v>
          </cell>
          <cell r="W289">
            <v>0</v>
          </cell>
          <cell r="X289">
            <v>0</v>
          </cell>
          <cell r="Y289">
            <v>0</v>
          </cell>
          <cell r="Z289">
            <v>0</v>
          </cell>
        </row>
        <row r="290">
          <cell r="A290">
            <v>0</v>
          </cell>
          <cell r="B290">
            <v>0</v>
          </cell>
          <cell r="C290">
            <v>1288</v>
          </cell>
          <cell r="E290">
            <v>0</v>
          </cell>
          <cell r="F290">
            <v>0</v>
          </cell>
          <cell r="G290">
            <v>0</v>
          </cell>
          <cell r="H290">
            <v>0</v>
          </cell>
          <cell r="I290">
            <v>0</v>
          </cell>
          <cell r="J290">
            <v>0</v>
          </cell>
          <cell r="L290">
            <v>0</v>
          </cell>
          <cell r="N290">
            <v>0</v>
          </cell>
          <cell r="O290">
            <v>0</v>
          </cell>
          <cell r="P290">
            <v>0</v>
          </cell>
          <cell r="Q290">
            <v>0</v>
          </cell>
          <cell r="R290">
            <v>0</v>
          </cell>
          <cell r="S290">
            <v>0</v>
          </cell>
          <cell r="U290">
            <v>0</v>
          </cell>
          <cell r="V290">
            <v>0</v>
          </cell>
          <cell r="W290">
            <v>0</v>
          </cell>
          <cell r="X290">
            <v>0</v>
          </cell>
          <cell r="Y290">
            <v>0</v>
          </cell>
          <cell r="Z290">
            <v>0</v>
          </cell>
        </row>
        <row r="291">
          <cell r="A291">
            <v>0</v>
          </cell>
          <cell r="B291">
            <v>0</v>
          </cell>
          <cell r="C291">
            <v>1289</v>
          </cell>
          <cell r="E291">
            <v>0</v>
          </cell>
          <cell r="F291">
            <v>0</v>
          </cell>
          <cell r="G291">
            <v>0</v>
          </cell>
          <cell r="H291">
            <v>0</v>
          </cell>
          <cell r="I291">
            <v>0</v>
          </cell>
          <cell r="J291">
            <v>0</v>
          </cell>
          <cell r="L291">
            <v>0</v>
          </cell>
          <cell r="N291">
            <v>0</v>
          </cell>
          <cell r="O291">
            <v>0</v>
          </cell>
          <cell r="P291">
            <v>0</v>
          </cell>
          <cell r="Q291">
            <v>0</v>
          </cell>
          <cell r="R291">
            <v>0</v>
          </cell>
          <cell r="S291">
            <v>0</v>
          </cell>
          <cell r="U291">
            <v>0</v>
          </cell>
          <cell r="V291">
            <v>0</v>
          </cell>
          <cell r="W291">
            <v>0</v>
          </cell>
          <cell r="X291">
            <v>0</v>
          </cell>
          <cell r="Y291">
            <v>0</v>
          </cell>
          <cell r="Z291">
            <v>0</v>
          </cell>
        </row>
        <row r="292">
          <cell r="A292">
            <v>0</v>
          </cell>
          <cell r="B292">
            <v>0</v>
          </cell>
          <cell r="C292">
            <v>1290</v>
          </cell>
          <cell r="E292">
            <v>0</v>
          </cell>
          <cell r="F292">
            <v>0</v>
          </cell>
          <cell r="G292">
            <v>0</v>
          </cell>
          <cell r="H292">
            <v>0</v>
          </cell>
          <cell r="I292">
            <v>0</v>
          </cell>
          <cell r="J292">
            <v>0</v>
          </cell>
          <cell r="L292">
            <v>0</v>
          </cell>
          <cell r="N292">
            <v>0</v>
          </cell>
          <cell r="O292">
            <v>0</v>
          </cell>
          <cell r="P292">
            <v>0</v>
          </cell>
          <cell r="Q292">
            <v>0</v>
          </cell>
          <cell r="R292">
            <v>0</v>
          </cell>
          <cell r="S292">
            <v>0</v>
          </cell>
          <cell r="U292">
            <v>0</v>
          </cell>
          <cell r="V292">
            <v>0</v>
          </cell>
          <cell r="W292">
            <v>0</v>
          </cell>
          <cell r="X292">
            <v>0</v>
          </cell>
          <cell r="Y292">
            <v>0</v>
          </cell>
          <cell r="Z292">
            <v>0</v>
          </cell>
        </row>
        <row r="293">
          <cell r="A293">
            <v>0</v>
          </cell>
          <cell r="B293">
            <v>0</v>
          </cell>
          <cell r="C293">
            <v>1291</v>
          </cell>
          <cell r="E293">
            <v>0</v>
          </cell>
          <cell r="F293">
            <v>0</v>
          </cell>
          <cell r="G293">
            <v>0</v>
          </cell>
          <cell r="H293">
            <v>0</v>
          </cell>
          <cell r="I293">
            <v>0</v>
          </cell>
          <cell r="J293">
            <v>0</v>
          </cell>
          <cell r="L293">
            <v>0</v>
          </cell>
          <cell r="N293">
            <v>0</v>
          </cell>
          <cell r="O293">
            <v>0</v>
          </cell>
          <cell r="P293">
            <v>0</v>
          </cell>
          <cell r="Q293">
            <v>0</v>
          </cell>
          <cell r="R293">
            <v>0</v>
          </cell>
          <cell r="S293">
            <v>0</v>
          </cell>
          <cell r="U293">
            <v>0</v>
          </cell>
          <cell r="V293">
            <v>0</v>
          </cell>
          <cell r="W293">
            <v>0</v>
          </cell>
          <cell r="X293">
            <v>0</v>
          </cell>
          <cell r="Y293">
            <v>0</v>
          </cell>
          <cell r="Z293">
            <v>0</v>
          </cell>
        </row>
        <row r="294">
          <cell r="A294">
            <v>0</v>
          </cell>
          <cell r="B294">
            <v>0</v>
          </cell>
          <cell r="C294">
            <v>1292</v>
          </cell>
          <cell r="E294">
            <v>0</v>
          </cell>
          <cell r="F294">
            <v>0</v>
          </cell>
          <cell r="G294">
            <v>0</v>
          </cell>
          <cell r="H294">
            <v>0</v>
          </cell>
          <cell r="I294">
            <v>0</v>
          </cell>
          <cell r="J294">
            <v>0</v>
          </cell>
          <cell r="L294">
            <v>0</v>
          </cell>
          <cell r="N294">
            <v>0</v>
          </cell>
          <cell r="O294">
            <v>0</v>
          </cell>
          <cell r="P294">
            <v>0</v>
          </cell>
          <cell r="Q294">
            <v>0</v>
          </cell>
          <cell r="R294">
            <v>0</v>
          </cell>
          <cell r="S294">
            <v>0</v>
          </cell>
          <cell r="U294">
            <v>0</v>
          </cell>
          <cell r="V294">
            <v>0</v>
          </cell>
          <cell r="W294">
            <v>0</v>
          </cell>
          <cell r="X294">
            <v>0</v>
          </cell>
          <cell r="Y294">
            <v>0</v>
          </cell>
          <cell r="Z294">
            <v>0</v>
          </cell>
        </row>
        <row r="295">
          <cell r="A295">
            <v>0</v>
          </cell>
          <cell r="B295">
            <v>0</v>
          </cell>
          <cell r="C295">
            <v>1293</v>
          </cell>
          <cell r="E295">
            <v>0</v>
          </cell>
          <cell r="F295">
            <v>0</v>
          </cell>
          <cell r="G295">
            <v>0</v>
          </cell>
          <cell r="H295">
            <v>0</v>
          </cell>
          <cell r="I295">
            <v>0</v>
          </cell>
          <cell r="J295">
            <v>0</v>
          </cell>
          <cell r="L295">
            <v>0</v>
          </cell>
          <cell r="N295">
            <v>0</v>
          </cell>
          <cell r="O295">
            <v>0</v>
          </cell>
          <cell r="P295">
            <v>0</v>
          </cell>
          <cell r="Q295">
            <v>0</v>
          </cell>
          <cell r="R295">
            <v>0</v>
          </cell>
          <cell r="S295">
            <v>0</v>
          </cell>
          <cell r="U295">
            <v>0</v>
          </cell>
          <cell r="V295">
            <v>0</v>
          </cell>
          <cell r="W295">
            <v>0</v>
          </cell>
          <cell r="X295">
            <v>0</v>
          </cell>
          <cell r="Y295">
            <v>0</v>
          </cell>
          <cell r="Z295">
            <v>0</v>
          </cell>
        </row>
        <row r="296">
          <cell r="A296">
            <v>0</v>
          </cell>
          <cell r="B296">
            <v>0</v>
          </cell>
          <cell r="C296">
            <v>1294</v>
          </cell>
          <cell r="E296">
            <v>0</v>
          </cell>
          <cell r="F296">
            <v>0</v>
          </cell>
          <cell r="G296">
            <v>0</v>
          </cell>
          <cell r="H296">
            <v>0</v>
          </cell>
          <cell r="I296">
            <v>0</v>
          </cell>
          <cell r="J296">
            <v>0</v>
          </cell>
          <cell r="L296">
            <v>0</v>
          </cell>
          <cell r="N296">
            <v>0</v>
          </cell>
          <cell r="O296">
            <v>0</v>
          </cell>
          <cell r="P296">
            <v>0</v>
          </cell>
          <cell r="Q296">
            <v>0</v>
          </cell>
          <cell r="R296">
            <v>0</v>
          </cell>
          <cell r="S296">
            <v>0</v>
          </cell>
          <cell r="U296">
            <v>0</v>
          </cell>
          <cell r="V296">
            <v>0</v>
          </cell>
          <cell r="W296">
            <v>0</v>
          </cell>
          <cell r="X296">
            <v>0</v>
          </cell>
          <cell r="Y296">
            <v>0</v>
          </cell>
          <cell r="Z296">
            <v>0</v>
          </cell>
        </row>
        <row r="297">
          <cell r="A297">
            <v>0</v>
          </cell>
          <cell r="B297">
            <v>0</v>
          </cell>
          <cell r="C297">
            <v>1295</v>
          </cell>
          <cell r="E297">
            <v>0</v>
          </cell>
          <cell r="F297">
            <v>0</v>
          </cell>
          <cell r="G297">
            <v>0</v>
          </cell>
          <cell r="H297">
            <v>0</v>
          </cell>
          <cell r="I297">
            <v>0</v>
          </cell>
          <cell r="J297">
            <v>0</v>
          </cell>
          <cell r="L297">
            <v>0</v>
          </cell>
          <cell r="N297">
            <v>0</v>
          </cell>
          <cell r="O297">
            <v>0</v>
          </cell>
          <cell r="P297">
            <v>0</v>
          </cell>
          <cell r="Q297">
            <v>0</v>
          </cell>
          <cell r="R297">
            <v>0</v>
          </cell>
          <cell r="S297">
            <v>0</v>
          </cell>
          <cell r="U297">
            <v>0</v>
          </cell>
          <cell r="V297">
            <v>0</v>
          </cell>
          <cell r="W297">
            <v>0</v>
          </cell>
          <cell r="X297">
            <v>0</v>
          </cell>
          <cell r="Y297">
            <v>0</v>
          </cell>
          <cell r="Z297">
            <v>0</v>
          </cell>
        </row>
        <row r="298">
          <cell r="A298">
            <v>0</v>
          </cell>
          <cell r="B298">
            <v>0</v>
          </cell>
          <cell r="C298">
            <v>1296</v>
          </cell>
          <cell r="E298">
            <v>0</v>
          </cell>
          <cell r="F298">
            <v>0</v>
          </cell>
          <cell r="G298">
            <v>0</v>
          </cell>
          <cell r="H298">
            <v>0</v>
          </cell>
          <cell r="I298">
            <v>0</v>
          </cell>
          <cell r="J298">
            <v>0</v>
          </cell>
          <cell r="L298">
            <v>0</v>
          </cell>
          <cell r="N298">
            <v>0</v>
          </cell>
          <cell r="O298">
            <v>0</v>
          </cell>
          <cell r="P298">
            <v>0</v>
          </cell>
          <cell r="Q298">
            <v>0</v>
          </cell>
          <cell r="R298">
            <v>0</v>
          </cell>
          <cell r="S298">
            <v>0</v>
          </cell>
          <cell r="U298">
            <v>0</v>
          </cell>
          <cell r="V298">
            <v>0</v>
          </cell>
          <cell r="W298">
            <v>0</v>
          </cell>
          <cell r="X298">
            <v>0</v>
          </cell>
          <cell r="Y298">
            <v>0</v>
          </cell>
          <cell r="Z298">
            <v>0</v>
          </cell>
        </row>
        <row r="299">
          <cell r="A299">
            <v>0</v>
          </cell>
          <cell r="B299">
            <v>0</v>
          </cell>
          <cell r="C299">
            <v>1297</v>
          </cell>
          <cell r="E299">
            <v>0</v>
          </cell>
          <cell r="F299">
            <v>0</v>
          </cell>
          <cell r="G299">
            <v>0</v>
          </cell>
          <cell r="H299">
            <v>0</v>
          </cell>
          <cell r="I299">
            <v>0</v>
          </cell>
          <cell r="J299">
            <v>0</v>
          </cell>
          <cell r="L299">
            <v>0</v>
          </cell>
          <cell r="N299">
            <v>0</v>
          </cell>
          <cell r="O299">
            <v>0</v>
          </cell>
          <cell r="P299">
            <v>0</v>
          </cell>
          <cell r="Q299">
            <v>0</v>
          </cell>
          <cell r="R299">
            <v>0</v>
          </cell>
          <cell r="S299">
            <v>0</v>
          </cell>
          <cell r="U299">
            <v>0</v>
          </cell>
          <cell r="V299">
            <v>0</v>
          </cell>
          <cell r="W299">
            <v>0</v>
          </cell>
          <cell r="X299">
            <v>0</v>
          </cell>
          <cell r="Y299">
            <v>0</v>
          </cell>
          <cell r="Z299">
            <v>0</v>
          </cell>
        </row>
        <row r="300">
          <cell r="A300">
            <v>0</v>
          </cell>
          <cell r="B300">
            <v>0</v>
          </cell>
          <cell r="C300">
            <v>1298</v>
          </cell>
          <cell r="E300">
            <v>0</v>
          </cell>
          <cell r="F300">
            <v>0</v>
          </cell>
          <cell r="G300">
            <v>0</v>
          </cell>
          <cell r="H300">
            <v>0</v>
          </cell>
          <cell r="I300">
            <v>0</v>
          </cell>
          <cell r="J300">
            <v>0</v>
          </cell>
          <cell r="L300">
            <v>0</v>
          </cell>
          <cell r="N300">
            <v>0</v>
          </cell>
          <cell r="O300">
            <v>0</v>
          </cell>
          <cell r="P300">
            <v>0</v>
          </cell>
          <cell r="Q300">
            <v>0</v>
          </cell>
          <cell r="R300">
            <v>0</v>
          </cell>
          <cell r="S300">
            <v>0</v>
          </cell>
          <cell r="U300">
            <v>0</v>
          </cell>
          <cell r="V300">
            <v>0</v>
          </cell>
          <cell r="W300">
            <v>0</v>
          </cell>
          <cell r="X300">
            <v>0</v>
          </cell>
          <cell r="Y300">
            <v>0</v>
          </cell>
          <cell r="Z300">
            <v>0</v>
          </cell>
        </row>
        <row r="301">
          <cell r="A301">
            <v>0</v>
          </cell>
          <cell r="B301">
            <v>0</v>
          </cell>
          <cell r="C301">
            <v>1299</v>
          </cell>
          <cell r="E301">
            <v>0</v>
          </cell>
          <cell r="F301">
            <v>0</v>
          </cell>
          <cell r="G301">
            <v>0</v>
          </cell>
          <cell r="H301">
            <v>0</v>
          </cell>
          <cell r="I301">
            <v>0</v>
          </cell>
          <cell r="J301">
            <v>0</v>
          </cell>
          <cell r="L301">
            <v>0</v>
          </cell>
          <cell r="N301">
            <v>0</v>
          </cell>
          <cell r="O301">
            <v>0</v>
          </cell>
          <cell r="P301">
            <v>0</v>
          </cell>
          <cell r="Q301">
            <v>0</v>
          </cell>
          <cell r="R301">
            <v>0</v>
          </cell>
          <cell r="S301">
            <v>0</v>
          </cell>
          <cell r="U301">
            <v>0</v>
          </cell>
          <cell r="V301">
            <v>0</v>
          </cell>
          <cell r="W301">
            <v>0</v>
          </cell>
          <cell r="X301">
            <v>0</v>
          </cell>
          <cell r="Y301">
            <v>0</v>
          </cell>
          <cell r="Z301">
            <v>0</v>
          </cell>
        </row>
        <row r="302">
          <cell r="A302">
            <v>0</v>
          </cell>
          <cell r="B302">
            <v>0</v>
          </cell>
          <cell r="C302">
            <v>1300</v>
          </cell>
          <cell r="E302">
            <v>0</v>
          </cell>
          <cell r="F302">
            <v>0</v>
          </cell>
          <cell r="G302">
            <v>0</v>
          </cell>
          <cell r="H302">
            <v>0</v>
          </cell>
          <cell r="I302">
            <v>0</v>
          </cell>
          <cell r="J302">
            <v>0</v>
          </cell>
          <cell r="L302">
            <v>0</v>
          </cell>
          <cell r="N302">
            <v>0</v>
          </cell>
          <cell r="O302">
            <v>0</v>
          </cell>
          <cell r="P302">
            <v>0</v>
          </cell>
          <cell r="Q302">
            <v>0</v>
          </cell>
          <cell r="R302">
            <v>0</v>
          </cell>
          <cell r="S302">
            <v>0</v>
          </cell>
          <cell r="U302">
            <v>0</v>
          </cell>
          <cell r="V302">
            <v>0</v>
          </cell>
          <cell r="W302">
            <v>0</v>
          </cell>
          <cell r="X302">
            <v>0</v>
          </cell>
          <cell r="Y302">
            <v>0</v>
          </cell>
          <cell r="Z302">
            <v>0</v>
          </cell>
        </row>
        <row r="303">
          <cell r="A303">
            <v>0</v>
          </cell>
          <cell r="B303">
            <v>0</v>
          </cell>
          <cell r="C303">
            <v>1301</v>
          </cell>
          <cell r="E303">
            <v>0</v>
          </cell>
          <cell r="F303">
            <v>0</v>
          </cell>
          <cell r="G303">
            <v>0</v>
          </cell>
          <cell r="H303">
            <v>0</v>
          </cell>
          <cell r="I303">
            <v>0</v>
          </cell>
          <cell r="J303">
            <v>0</v>
          </cell>
          <cell r="L303">
            <v>0</v>
          </cell>
          <cell r="N303">
            <v>0</v>
          </cell>
          <cell r="O303">
            <v>0</v>
          </cell>
          <cell r="P303">
            <v>0</v>
          </cell>
          <cell r="Q303">
            <v>0</v>
          </cell>
          <cell r="R303">
            <v>0</v>
          </cell>
          <cell r="S303">
            <v>0</v>
          </cell>
          <cell r="U303">
            <v>0</v>
          </cell>
          <cell r="V303">
            <v>0</v>
          </cell>
          <cell r="W303">
            <v>0</v>
          </cell>
          <cell r="X303">
            <v>0</v>
          </cell>
          <cell r="Y303">
            <v>0</v>
          </cell>
          <cell r="Z303">
            <v>0</v>
          </cell>
        </row>
        <row r="304">
          <cell r="A304">
            <v>0</v>
          </cell>
          <cell r="B304">
            <v>0</v>
          </cell>
          <cell r="C304">
            <v>1302</v>
          </cell>
          <cell r="E304">
            <v>0</v>
          </cell>
          <cell r="F304">
            <v>0</v>
          </cell>
          <cell r="G304">
            <v>0</v>
          </cell>
          <cell r="H304">
            <v>0</v>
          </cell>
          <cell r="I304">
            <v>0</v>
          </cell>
          <cell r="J304">
            <v>0</v>
          </cell>
          <cell r="L304">
            <v>0</v>
          </cell>
          <cell r="N304">
            <v>0</v>
          </cell>
          <cell r="O304">
            <v>0</v>
          </cell>
          <cell r="P304">
            <v>0</v>
          </cell>
          <cell r="Q304">
            <v>0</v>
          </cell>
          <cell r="R304">
            <v>0</v>
          </cell>
          <cell r="S304">
            <v>0</v>
          </cell>
          <cell r="U304">
            <v>0</v>
          </cell>
          <cell r="V304">
            <v>0</v>
          </cell>
          <cell r="W304">
            <v>0</v>
          </cell>
          <cell r="X304">
            <v>0</v>
          </cell>
          <cell r="Y304">
            <v>0</v>
          </cell>
          <cell r="Z304">
            <v>0</v>
          </cell>
        </row>
        <row r="305">
          <cell r="A305">
            <v>0</v>
          </cell>
          <cell r="B305">
            <v>0</v>
          </cell>
          <cell r="C305">
            <v>1303</v>
          </cell>
          <cell r="E305">
            <v>0</v>
          </cell>
          <cell r="F305">
            <v>0</v>
          </cell>
          <cell r="G305">
            <v>0</v>
          </cell>
          <cell r="H305">
            <v>0</v>
          </cell>
          <cell r="I305">
            <v>0</v>
          </cell>
          <cell r="J305">
            <v>0</v>
          </cell>
          <cell r="L305">
            <v>0</v>
          </cell>
          <cell r="N305">
            <v>0</v>
          </cell>
          <cell r="O305">
            <v>0</v>
          </cell>
          <cell r="P305">
            <v>0</v>
          </cell>
          <cell r="Q305">
            <v>0</v>
          </cell>
          <cell r="R305">
            <v>0</v>
          </cell>
          <cell r="S305">
            <v>0</v>
          </cell>
          <cell r="U305">
            <v>0</v>
          </cell>
          <cell r="V305">
            <v>0</v>
          </cell>
          <cell r="W305">
            <v>0</v>
          </cell>
          <cell r="X305">
            <v>0</v>
          </cell>
          <cell r="Y305">
            <v>0</v>
          </cell>
          <cell r="Z305">
            <v>0</v>
          </cell>
        </row>
        <row r="306">
          <cell r="A306">
            <v>0</v>
          </cell>
          <cell r="B306">
            <v>0</v>
          </cell>
          <cell r="C306">
            <v>1304</v>
          </cell>
          <cell r="E306">
            <v>0</v>
          </cell>
          <cell r="F306">
            <v>0</v>
          </cell>
          <cell r="G306">
            <v>0</v>
          </cell>
          <cell r="H306">
            <v>0</v>
          </cell>
          <cell r="I306">
            <v>0</v>
          </cell>
          <cell r="J306">
            <v>0</v>
          </cell>
          <cell r="L306">
            <v>0</v>
          </cell>
          <cell r="N306">
            <v>0</v>
          </cell>
          <cell r="O306">
            <v>0</v>
          </cell>
          <cell r="P306">
            <v>0</v>
          </cell>
          <cell r="Q306">
            <v>0</v>
          </cell>
          <cell r="R306">
            <v>0</v>
          </cell>
          <cell r="S306">
            <v>0</v>
          </cell>
          <cell r="U306">
            <v>0</v>
          </cell>
          <cell r="V306">
            <v>0</v>
          </cell>
          <cell r="W306">
            <v>0</v>
          </cell>
          <cell r="X306">
            <v>0</v>
          </cell>
          <cell r="Y306">
            <v>0</v>
          </cell>
          <cell r="Z306">
            <v>0</v>
          </cell>
        </row>
        <row r="307">
          <cell r="A307">
            <v>0</v>
          </cell>
          <cell r="B307">
            <v>0</v>
          </cell>
          <cell r="C307">
            <v>1305</v>
          </cell>
          <cell r="E307">
            <v>0</v>
          </cell>
          <cell r="F307">
            <v>0</v>
          </cell>
          <cell r="G307">
            <v>0</v>
          </cell>
          <cell r="H307">
            <v>0</v>
          </cell>
          <cell r="I307">
            <v>0</v>
          </cell>
          <cell r="J307">
            <v>0</v>
          </cell>
          <cell r="L307">
            <v>0</v>
          </cell>
          <cell r="N307">
            <v>0</v>
          </cell>
          <cell r="O307">
            <v>0</v>
          </cell>
          <cell r="P307">
            <v>0</v>
          </cell>
          <cell r="Q307">
            <v>0</v>
          </cell>
          <cell r="R307">
            <v>0</v>
          </cell>
          <cell r="S307">
            <v>0</v>
          </cell>
          <cell r="U307">
            <v>0</v>
          </cell>
          <cell r="V307">
            <v>0</v>
          </cell>
          <cell r="W307">
            <v>0</v>
          </cell>
          <cell r="X307">
            <v>0</v>
          </cell>
          <cell r="Y307">
            <v>0</v>
          </cell>
          <cell r="Z307">
            <v>0</v>
          </cell>
        </row>
        <row r="308">
          <cell r="A308">
            <v>0</v>
          </cell>
          <cell r="B308">
            <v>0</v>
          </cell>
          <cell r="C308">
            <v>1306</v>
          </cell>
          <cell r="E308">
            <v>0</v>
          </cell>
          <cell r="F308">
            <v>0</v>
          </cell>
          <cell r="G308">
            <v>0</v>
          </cell>
          <cell r="H308">
            <v>0</v>
          </cell>
          <cell r="I308">
            <v>0</v>
          </cell>
          <cell r="J308">
            <v>0</v>
          </cell>
          <cell r="L308">
            <v>0</v>
          </cell>
          <cell r="N308">
            <v>0</v>
          </cell>
          <cell r="O308">
            <v>0</v>
          </cell>
          <cell r="P308">
            <v>0</v>
          </cell>
          <cell r="Q308">
            <v>0</v>
          </cell>
          <cell r="R308">
            <v>0</v>
          </cell>
          <cell r="S308">
            <v>0</v>
          </cell>
          <cell r="U308">
            <v>0</v>
          </cell>
          <cell r="V308">
            <v>0</v>
          </cell>
          <cell r="W308">
            <v>0</v>
          </cell>
          <cell r="X308">
            <v>0</v>
          </cell>
          <cell r="Y308">
            <v>0</v>
          </cell>
          <cell r="Z308">
            <v>0</v>
          </cell>
        </row>
        <row r="309">
          <cell r="A309">
            <v>0</v>
          </cell>
          <cell r="B309">
            <v>0</v>
          </cell>
          <cell r="C309">
            <v>1307</v>
          </cell>
          <cell r="E309">
            <v>0</v>
          </cell>
          <cell r="F309">
            <v>0</v>
          </cell>
          <cell r="G309">
            <v>0</v>
          </cell>
          <cell r="H309">
            <v>0</v>
          </cell>
          <cell r="I309">
            <v>0</v>
          </cell>
          <cell r="J309">
            <v>0</v>
          </cell>
          <cell r="L309">
            <v>0</v>
          </cell>
          <cell r="N309">
            <v>0</v>
          </cell>
          <cell r="O309">
            <v>0</v>
          </cell>
          <cell r="P309">
            <v>0</v>
          </cell>
          <cell r="Q309">
            <v>0</v>
          </cell>
          <cell r="R309">
            <v>0</v>
          </cell>
          <cell r="S309">
            <v>0</v>
          </cell>
          <cell r="U309">
            <v>0</v>
          </cell>
          <cell r="V309">
            <v>0</v>
          </cell>
          <cell r="W309">
            <v>0</v>
          </cell>
          <cell r="X309">
            <v>0</v>
          </cell>
          <cell r="Y309">
            <v>0</v>
          </cell>
          <cell r="Z309">
            <v>0</v>
          </cell>
        </row>
        <row r="310">
          <cell r="A310">
            <v>0</v>
          </cell>
          <cell r="B310">
            <v>0</v>
          </cell>
          <cell r="C310">
            <v>1308</v>
          </cell>
          <cell r="E310">
            <v>0</v>
          </cell>
          <cell r="F310">
            <v>0</v>
          </cell>
          <cell r="G310">
            <v>0</v>
          </cell>
          <cell r="H310">
            <v>0</v>
          </cell>
          <cell r="I310">
            <v>0</v>
          </cell>
          <cell r="J310">
            <v>0</v>
          </cell>
          <cell r="L310">
            <v>0</v>
          </cell>
          <cell r="N310">
            <v>0</v>
          </cell>
          <cell r="O310">
            <v>0</v>
          </cell>
          <cell r="P310">
            <v>0</v>
          </cell>
          <cell r="Q310">
            <v>0</v>
          </cell>
          <cell r="R310">
            <v>0</v>
          </cell>
          <cell r="S310">
            <v>0</v>
          </cell>
          <cell r="U310">
            <v>0</v>
          </cell>
          <cell r="V310">
            <v>0</v>
          </cell>
          <cell r="W310">
            <v>0</v>
          </cell>
          <cell r="X310">
            <v>0</v>
          </cell>
          <cell r="Y310">
            <v>0</v>
          </cell>
          <cell r="Z310">
            <v>0</v>
          </cell>
        </row>
        <row r="311">
          <cell r="A311">
            <v>0</v>
          </cell>
          <cell r="B311">
            <v>0</v>
          </cell>
          <cell r="C311">
            <v>1309</v>
          </cell>
          <cell r="E311">
            <v>0</v>
          </cell>
          <cell r="F311">
            <v>0</v>
          </cell>
          <cell r="G311">
            <v>0</v>
          </cell>
          <cell r="H311">
            <v>0</v>
          </cell>
          <cell r="I311">
            <v>0</v>
          </cell>
          <cell r="J311">
            <v>0</v>
          </cell>
          <cell r="L311">
            <v>0</v>
          </cell>
          <cell r="N311">
            <v>0</v>
          </cell>
          <cell r="O311">
            <v>0</v>
          </cell>
          <cell r="P311">
            <v>0</v>
          </cell>
          <cell r="Q311">
            <v>0</v>
          </cell>
          <cell r="R311">
            <v>0</v>
          </cell>
          <cell r="S311">
            <v>0</v>
          </cell>
          <cell r="U311">
            <v>0</v>
          </cell>
          <cell r="V311">
            <v>0</v>
          </cell>
          <cell r="W311">
            <v>0</v>
          </cell>
          <cell r="X311">
            <v>0</v>
          </cell>
          <cell r="Y311">
            <v>0</v>
          </cell>
          <cell r="Z311">
            <v>0</v>
          </cell>
        </row>
        <row r="312">
          <cell r="A312">
            <v>0</v>
          </cell>
          <cell r="B312">
            <v>0</v>
          </cell>
          <cell r="C312">
            <v>1310</v>
          </cell>
          <cell r="E312">
            <v>0</v>
          </cell>
          <cell r="F312">
            <v>0</v>
          </cell>
          <cell r="G312">
            <v>0</v>
          </cell>
          <cell r="H312">
            <v>0</v>
          </cell>
          <cell r="I312">
            <v>0</v>
          </cell>
          <cell r="J312">
            <v>0</v>
          </cell>
          <cell r="L312">
            <v>0</v>
          </cell>
          <cell r="N312">
            <v>0</v>
          </cell>
          <cell r="O312">
            <v>0</v>
          </cell>
          <cell r="P312">
            <v>0</v>
          </cell>
          <cell r="Q312">
            <v>0</v>
          </cell>
          <cell r="R312">
            <v>0</v>
          </cell>
          <cell r="S312">
            <v>0</v>
          </cell>
          <cell r="U312">
            <v>0</v>
          </cell>
          <cell r="V312">
            <v>0</v>
          </cell>
          <cell r="W312">
            <v>0</v>
          </cell>
          <cell r="X312">
            <v>0</v>
          </cell>
          <cell r="Y312">
            <v>0</v>
          </cell>
          <cell r="Z312">
            <v>0</v>
          </cell>
        </row>
        <row r="313">
          <cell r="A313">
            <v>0</v>
          </cell>
          <cell r="B313">
            <v>0</v>
          </cell>
          <cell r="C313">
            <v>1311</v>
          </cell>
          <cell r="E313">
            <v>0</v>
          </cell>
          <cell r="F313">
            <v>0</v>
          </cell>
          <cell r="G313">
            <v>0</v>
          </cell>
          <cell r="H313">
            <v>0</v>
          </cell>
          <cell r="I313">
            <v>0</v>
          </cell>
          <cell r="J313">
            <v>0</v>
          </cell>
          <cell r="L313">
            <v>0</v>
          </cell>
          <cell r="N313">
            <v>0</v>
          </cell>
          <cell r="O313">
            <v>0</v>
          </cell>
          <cell r="P313">
            <v>0</v>
          </cell>
          <cell r="Q313">
            <v>0</v>
          </cell>
          <cell r="R313">
            <v>0</v>
          </cell>
          <cell r="S313">
            <v>0</v>
          </cell>
          <cell r="U313">
            <v>0</v>
          </cell>
          <cell r="V313">
            <v>0</v>
          </cell>
          <cell r="W313">
            <v>0</v>
          </cell>
          <cell r="X313">
            <v>0</v>
          </cell>
          <cell r="Y313">
            <v>0</v>
          </cell>
          <cell r="Z313">
            <v>0</v>
          </cell>
        </row>
        <row r="314">
          <cell r="A314">
            <v>0</v>
          </cell>
          <cell r="B314">
            <v>0</v>
          </cell>
          <cell r="C314">
            <v>1312</v>
          </cell>
          <cell r="E314">
            <v>0</v>
          </cell>
          <cell r="F314">
            <v>0</v>
          </cell>
          <cell r="G314">
            <v>0</v>
          </cell>
          <cell r="H314">
            <v>0</v>
          </cell>
          <cell r="I314">
            <v>0</v>
          </cell>
          <cell r="J314">
            <v>0</v>
          </cell>
          <cell r="L314">
            <v>0</v>
          </cell>
          <cell r="N314">
            <v>0</v>
          </cell>
          <cell r="O314">
            <v>0</v>
          </cell>
          <cell r="P314">
            <v>0</v>
          </cell>
          <cell r="Q314">
            <v>0</v>
          </cell>
          <cell r="R314">
            <v>0</v>
          </cell>
          <cell r="S314">
            <v>0</v>
          </cell>
          <cell r="U314">
            <v>0</v>
          </cell>
          <cell r="V314">
            <v>0</v>
          </cell>
          <cell r="W314">
            <v>0</v>
          </cell>
          <cell r="X314">
            <v>0</v>
          </cell>
          <cell r="Y314">
            <v>0</v>
          </cell>
          <cell r="Z314">
            <v>0</v>
          </cell>
        </row>
        <row r="315">
          <cell r="A315">
            <v>0</v>
          </cell>
          <cell r="B315">
            <v>0</v>
          </cell>
          <cell r="C315">
            <v>1313</v>
          </cell>
          <cell r="E315">
            <v>0</v>
          </cell>
          <cell r="F315">
            <v>0</v>
          </cell>
          <cell r="G315">
            <v>0</v>
          </cell>
          <cell r="H315">
            <v>0</v>
          </cell>
          <cell r="I315">
            <v>0</v>
          </cell>
          <cell r="J315">
            <v>0</v>
          </cell>
          <cell r="L315">
            <v>0</v>
          </cell>
          <cell r="N315">
            <v>0</v>
          </cell>
          <cell r="O315">
            <v>0</v>
          </cell>
          <cell r="P315">
            <v>0</v>
          </cell>
          <cell r="Q315">
            <v>0</v>
          </cell>
          <cell r="R315">
            <v>0</v>
          </cell>
          <cell r="S315">
            <v>0</v>
          </cell>
          <cell r="U315">
            <v>0</v>
          </cell>
          <cell r="V315">
            <v>0</v>
          </cell>
          <cell r="W315">
            <v>0</v>
          </cell>
          <cell r="X315">
            <v>0</v>
          </cell>
          <cell r="Y315">
            <v>0</v>
          </cell>
          <cell r="Z315">
            <v>0</v>
          </cell>
        </row>
        <row r="316">
          <cell r="A316">
            <v>0</v>
          </cell>
          <cell r="B316">
            <v>0</v>
          </cell>
          <cell r="C316">
            <v>1314</v>
          </cell>
          <cell r="E316">
            <v>0</v>
          </cell>
          <cell r="F316">
            <v>0</v>
          </cell>
          <cell r="G316">
            <v>0</v>
          </cell>
          <cell r="H316">
            <v>0</v>
          </cell>
          <cell r="I316">
            <v>0</v>
          </cell>
          <cell r="J316">
            <v>0</v>
          </cell>
          <cell r="L316">
            <v>0</v>
          </cell>
          <cell r="N316">
            <v>0</v>
          </cell>
          <cell r="O316">
            <v>0</v>
          </cell>
          <cell r="P316">
            <v>0</v>
          </cell>
          <cell r="Q316">
            <v>0</v>
          </cell>
          <cell r="R316">
            <v>0</v>
          </cell>
          <cell r="S316">
            <v>0</v>
          </cell>
          <cell r="U316">
            <v>0</v>
          </cell>
          <cell r="V316">
            <v>0</v>
          </cell>
          <cell r="W316">
            <v>0</v>
          </cell>
          <cell r="X316">
            <v>0</v>
          </cell>
          <cell r="Y316">
            <v>0</v>
          </cell>
          <cell r="Z316">
            <v>0</v>
          </cell>
        </row>
        <row r="317">
          <cell r="A317">
            <v>0</v>
          </cell>
          <cell r="B317">
            <v>0</v>
          </cell>
          <cell r="C317">
            <v>1315</v>
          </cell>
          <cell r="E317">
            <v>0</v>
          </cell>
          <cell r="F317">
            <v>0</v>
          </cell>
          <cell r="G317">
            <v>0</v>
          </cell>
          <cell r="H317">
            <v>0</v>
          </cell>
          <cell r="I317">
            <v>0</v>
          </cell>
          <cell r="J317">
            <v>0</v>
          </cell>
          <cell r="L317">
            <v>0</v>
          </cell>
          <cell r="N317">
            <v>0</v>
          </cell>
          <cell r="O317">
            <v>0</v>
          </cell>
          <cell r="P317">
            <v>0</v>
          </cell>
          <cell r="Q317">
            <v>0</v>
          </cell>
          <cell r="R317">
            <v>0</v>
          </cell>
          <cell r="S317">
            <v>0</v>
          </cell>
          <cell r="U317">
            <v>0</v>
          </cell>
          <cell r="V317">
            <v>0</v>
          </cell>
          <cell r="W317">
            <v>0</v>
          </cell>
          <cell r="X317">
            <v>0</v>
          </cell>
          <cell r="Y317">
            <v>0</v>
          </cell>
          <cell r="Z317">
            <v>0</v>
          </cell>
        </row>
        <row r="318">
          <cell r="A318">
            <v>0</v>
          </cell>
          <cell r="B318">
            <v>0</v>
          </cell>
          <cell r="C318">
            <v>1316</v>
          </cell>
          <cell r="E318">
            <v>0</v>
          </cell>
          <cell r="F318">
            <v>0</v>
          </cell>
          <cell r="G318">
            <v>0</v>
          </cell>
          <cell r="H318">
            <v>0</v>
          </cell>
          <cell r="I318">
            <v>0</v>
          </cell>
          <cell r="J318">
            <v>0</v>
          </cell>
          <cell r="L318">
            <v>0</v>
          </cell>
          <cell r="N318">
            <v>0</v>
          </cell>
          <cell r="O318">
            <v>0</v>
          </cell>
          <cell r="P318">
            <v>0</v>
          </cell>
          <cell r="Q318">
            <v>0</v>
          </cell>
          <cell r="R318">
            <v>0</v>
          </cell>
          <cell r="S318">
            <v>0</v>
          </cell>
          <cell r="U318">
            <v>0</v>
          </cell>
          <cell r="V318">
            <v>0</v>
          </cell>
          <cell r="W318">
            <v>0</v>
          </cell>
          <cell r="X318">
            <v>0</v>
          </cell>
          <cell r="Y318">
            <v>0</v>
          </cell>
          <cell r="Z318">
            <v>0</v>
          </cell>
        </row>
        <row r="319">
          <cell r="A319">
            <v>0</v>
          </cell>
          <cell r="B319">
            <v>0</v>
          </cell>
          <cell r="C319">
            <v>1317</v>
          </cell>
          <cell r="E319">
            <v>0</v>
          </cell>
          <cell r="F319">
            <v>0</v>
          </cell>
          <cell r="G319">
            <v>0</v>
          </cell>
          <cell r="H319">
            <v>0</v>
          </cell>
          <cell r="I319">
            <v>0</v>
          </cell>
          <cell r="J319">
            <v>0</v>
          </cell>
          <cell r="L319">
            <v>0</v>
          </cell>
          <cell r="N319">
            <v>0</v>
          </cell>
          <cell r="O319">
            <v>0</v>
          </cell>
          <cell r="P319">
            <v>0</v>
          </cell>
          <cell r="Q319">
            <v>0</v>
          </cell>
          <cell r="R319">
            <v>0</v>
          </cell>
          <cell r="S319">
            <v>0</v>
          </cell>
          <cell r="U319">
            <v>0</v>
          </cell>
          <cell r="V319">
            <v>0</v>
          </cell>
          <cell r="W319">
            <v>0</v>
          </cell>
          <cell r="X319">
            <v>0</v>
          </cell>
          <cell r="Y319">
            <v>0</v>
          </cell>
          <cell r="Z319">
            <v>0</v>
          </cell>
        </row>
        <row r="320">
          <cell r="A320">
            <v>0</v>
          </cell>
          <cell r="B320">
            <v>0</v>
          </cell>
          <cell r="C320">
            <v>1318</v>
          </cell>
          <cell r="E320">
            <v>0</v>
          </cell>
          <cell r="F320">
            <v>0</v>
          </cell>
          <cell r="G320">
            <v>0</v>
          </cell>
          <cell r="H320">
            <v>0</v>
          </cell>
          <cell r="I320">
            <v>0</v>
          </cell>
          <cell r="J320">
            <v>0</v>
          </cell>
          <cell r="L320">
            <v>0</v>
          </cell>
          <cell r="N320">
            <v>0</v>
          </cell>
          <cell r="O320">
            <v>0</v>
          </cell>
          <cell r="P320">
            <v>0</v>
          </cell>
          <cell r="Q320">
            <v>0</v>
          </cell>
          <cell r="R320">
            <v>0</v>
          </cell>
          <cell r="S320">
            <v>0</v>
          </cell>
          <cell r="U320">
            <v>0</v>
          </cell>
          <cell r="V320">
            <v>0</v>
          </cell>
          <cell r="W320">
            <v>0</v>
          </cell>
          <cell r="X320">
            <v>0</v>
          </cell>
          <cell r="Y320">
            <v>0</v>
          </cell>
          <cell r="Z320">
            <v>0</v>
          </cell>
        </row>
        <row r="321">
          <cell r="A321">
            <v>0</v>
          </cell>
          <cell r="B321">
            <v>0</v>
          </cell>
          <cell r="C321">
            <v>1319</v>
          </cell>
          <cell r="E321">
            <v>0</v>
          </cell>
          <cell r="F321">
            <v>0</v>
          </cell>
          <cell r="G321">
            <v>0</v>
          </cell>
          <cell r="H321">
            <v>0</v>
          </cell>
          <cell r="I321">
            <v>0</v>
          </cell>
          <cell r="J321">
            <v>0</v>
          </cell>
          <cell r="L321">
            <v>0</v>
          </cell>
          <cell r="N321">
            <v>0</v>
          </cell>
          <cell r="O321">
            <v>0</v>
          </cell>
          <cell r="P321">
            <v>0</v>
          </cell>
          <cell r="Q321">
            <v>0</v>
          </cell>
          <cell r="R321">
            <v>0</v>
          </cell>
          <cell r="S321">
            <v>0</v>
          </cell>
          <cell r="U321">
            <v>0</v>
          </cell>
          <cell r="V321">
            <v>0</v>
          </cell>
          <cell r="W321">
            <v>0</v>
          </cell>
          <cell r="X321">
            <v>0</v>
          </cell>
          <cell r="Y321">
            <v>0</v>
          </cell>
          <cell r="Z321">
            <v>0</v>
          </cell>
        </row>
        <row r="322">
          <cell r="A322">
            <v>0</v>
          </cell>
          <cell r="B322">
            <v>0</v>
          </cell>
          <cell r="C322">
            <v>1320</v>
          </cell>
          <cell r="E322">
            <v>0</v>
          </cell>
          <cell r="F322">
            <v>0</v>
          </cell>
          <cell r="G322">
            <v>0</v>
          </cell>
          <cell r="H322">
            <v>0</v>
          </cell>
          <cell r="I322">
            <v>0</v>
          </cell>
          <cell r="J322">
            <v>0</v>
          </cell>
          <cell r="L322">
            <v>0</v>
          </cell>
          <cell r="N322">
            <v>0</v>
          </cell>
          <cell r="O322">
            <v>0</v>
          </cell>
          <cell r="P322">
            <v>0</v>
          </cell>
          <cell r="Q322">
            <v>0</v>
          </cell>
          <cell r="R322">
            <v>0</v>
          </cell>
          <cell r="S322">
            <v>0</v>
          </cell>
          <cell r="U322">
            <v>0</v>
          </cell>
          <cell r="V322">
            <v>0</v>
          </cell>
          <cell r="W322">
            <v>0</v>
          </cell>
          <cell r="X322">
            <v>0</v>
          </cell>
          <cell r="Y322">
            <v>0</v>
          </cell>
          <cell r="Z322">
            <v>0</v>
          </cell>
        </row>
        <row r="323">
          <cell r="A323">
            <v>0</v>
          </cell>
          <cell r="B323">
            <v>0</v>
          </cell>
          <cell r="C323">
            <v>1321</v>
          </cell>
          <cell r="E323">
            <v>0</v>
          </cell>
          <cell r="F323">
            <v>0</v>
          </cell>
          <cell r="G323">
            <v>0</v>
          </cell>
          <cell r="H323">
            <v>0</v>
          </cell>
          <cell r="I323">
            <v>0</v>
          </cell>
          <cell r="J323">
            <v>0</v>
          </cell>
          <cell r="L323">
            <v>0</v>
          </cell>
          <cell r="N323">
            <v>0</v>
          </cell>
          <cell r="O323">
            <v>0</v>
          </cell>
          <cell r="P323">
            <v>0</v>
          </cell>
          <cell r="Q323">
            <v>0</v>
          </cell>
          <cell r="R323">
            <v>0</v>
          </cell>
          <cell r="S323">
            <v>0</v>
          </cell>
          <cell r="U323">
            <v>0</v>
          </cell>
          <cell r="V323">
            <v>0</v>
          </cell>
          <cell r="W323">
            <v>0</v>
          </cell>
          <cell r="X323">
            <v>0</v>
          </cell>
          <cell r="Y323">
            <v>0</v>
          </cell>
          <cell r="Z323">
            <v>0</v>
          </cell>
        </row>
        <row r="324">
          <cell r="A324">
            <v>0</v>
          </cell>
          <cell r="B324">
            <v>0</v>
          </cell>
          <cell r="C324">
            <v>1322</v>
          </cell>
          <cell r="E324">
            <v>0</v>
          </cell>
          <cell r="F324">
            <v>0</v>
          </cell>
          <cell r="G324">
            <v>0</v>
          </cell>
          <cell r="H324">
            <v>0</v>
          </cell>
          <cell r="I324">
            <v>0</v>
          </cell>
          <cell r="J324">
            <v>0</v>
          </cell>
          <cell r="L324">
            <v>0</v>
          </cell>
          <cell r="N324">
            <v>0</v>
          </cell>
          <cell r="O324">
            <v>0</v>
          </cell>
          <cell r="P324">
            <v>0</v>
          </cell>
          <cell r="Q324">
            <v>0</v>
          </cell>
          <cell r="R324">
            <v>0</v>
          </cell>
          <cell r="S324">
            <v>0</v>
          </cell>
          <cell r="U324">
            <v>0</v>
          </cell>
          <cell r="V324">
            <v>0</v>
          </cell>
          <cell r="W324">
            <v>0</v>
          </cell>
          <cell r="X324">
            <v>0</v>
          </cell>
          <cell r="Y324">
            <v>0</v>
          </cell>
          <cell r="Z324">
            <v>0</v>
          </cell>
        </row>
        <row r="325">
          <cell r="A325">
            <v>0</v>
          </cell>
          <cell r="B325">
            <v>0</v>
          </cell>
          <cell r="C325">
            <v>1323</v>
          </cell>
          <cell r="E325">
            <v>0</v>
          </cell>
          <cell r="F325">
            <v>0</v>
          </cell>
          <cell r="G325">
            <v>0</v>
          </cell>
          <cell r="H325">
            <v>0</v>
          </cell>
          <cell r="I325">
            <v>0</v>
          </cell>
          <cell r="J325">
            <v>0</v>
          </cell>
          <cell r="L325">
            <v>0</v>
          </cell>
          <cell r="N325">
            <v>0</v>
          </cell>
          <cell r="O325">
            <v>0</v>
          </cell>
          <cell r="P325">
            <v>0</v>
          </cell>
          <cell r="Q325">
            <v>0</v>
          </cell>
          <cell r="R325">
            <v>0</v>
          </cell>
          <cell r="S325">
            <v>0</v>
          </cell>
          <cell r="U325">
            <v>0</v>
          </cell>
          <cell r="V325">
            <v>0</v>
          </cell>
          <cell r="W325">
            <v>0</v>
          </cell>
          <cell r="X325">
            <v>0</v>
          </cell>
          <cell r="Y325">
            <v>0</v>
          </cell>
          <cell r="Z325">
            <v>0</v>
          </cell>
        </row>
        <row r="326">
          <cell r="A326">
            <v>0</v>
          </cell>
          <cell r="B326">
            <v>0</v>
          </cell>
          <cell r="C326">
            <v>1324</v>
          </cell>
          <cell r="E326">
            <v>0</v>
          </cell>
          <cell r="F326">
            <v>0</v>
          </cell>
          <cell r="G326">
            <v>0</v>
          </cell>
          <cell r="H326">
            <v>0</v>
          </cell>
          <cell r="I326">
            <v>0</v>
          </cell>
          <cell r="J326">
            <v>0</v>
          </cell>
          <cell r="L326">
            <v>0</v>
          </cell>
          <cell r="N326">
            <v>0</v>
          </cell>
          <cell r="O326">
            <v>0</v>
          </cell>
          <cell r="P326">
            <v>0</v>
          </cell>
          <cell r="Q326">
            <v>0</v>
          </cell>
          <cell r="R326">
            <v>0</v>
          </cell>
          <cell r="S326">
            <v>0</v>
          </cell>
          <cell r="U326">
            <v>0</v>
          </cell>
          <cell r="V326">
            <v>0</v>
          </cell>
          <cell r="W326">
            <v>0</v>
          </cell>
          <cell r="X326">
            <v>0</v>
          </cell>
          <cell r="Y326">
            <v>0</v>
          </cell>
          <cell r="Z326">
            <v>0</v>
          </cell>
        </row>
        <row r="327">
          <cell r="A327">
            <v>0</v>
          </cell>
          <cell r="B327">
            <v>0</v>
          </cell>
          <cell r="C327">
            <v>1325</v>
          </cell>
          <cell r="E327">
            <v>0</v>
          </cell>
          <cell r="F327">
            <v>0</v>
          </cell>
          <cell r="G327">
            <v>0</v>
          </cell>
          <cell r="H327">
            <v>0</v>
          </cell>
          <cell r="I327">
            <v>0</v>
          </cell>
          <cell r="J327">
            <v>0</v>
          </cell>
          <cell r="L327">
            <v>0</v>
          </cell>
          <cell r="N327">
            <v>0</v>
          </cell>
          <cell r="O327">
            <v>0</v>
          </cell>
          <cell r="P327">
            <v>0</v>
          </cell>
          <cell r="Q327">
            <v>0</v>
          </cell>
          <cell r="R327">
            <v>0</v>
          </cell>
          <cell r="S327">
            <v>0</v>
          </cell>
          <cell r="U327">
            <v>0</v>
          </cell>
          <cell r="V327">
            <v>0</v>
          </cell>
          <cell r="W327">
            <v>0</v>
          </cell>
          <cell r="X327">
            <v>0</v>
          </cell>
          <cell r="Y327">
            <v>0</v>
          </cell>
          <cell r="Z327">
            <v>0</v>
          </cell>
        </row>
        <row r="328">
          <cell r="A328">
            <v>0</v>
          </cell>
          <cell r="B328">
            <v>0</v>
          </cell>
          <cell r="C328">
            <v>1326</v>
          </cell>
          <cell r="E328">
            <v>0</v>
          </cell>
          <cell r="F328">
            <v>0</v>
          </cell>
          <cell r="G328">
            <v>0</v>
          </cell>
          <cell r="H328">
            <v>0</v>
          </cell>
          <cell r="I328">
            <v>0</v>
          </cell>
          <cell r="J328">
            <v>0</v>
          </cell>
          <cell r="L328">
            <v>0</v>
          </cell>
          <cell r="N328">
            <v>0</v>
          </cell>
          <cell r="O328">
            <v>0</v>
          </cell>
          <cell r="P328">
            <v>0</v>
          </cell>
          <cell r="Q328">
            <v>0</v>
          </cell>
          <cell r="R328">
            <v>0</v>
          </cell>
          <cell r="S328">
            <v>0</v>
          </cell>
          <cell r="U328">
            <v>0</v>
          </cell>
          <cell r="V328">
            <v>0</v>
          </cell>
          <cell r="W328">
            <v>0</v>
          </cell>
          <cell r="X328">
            <v>0</v>
          </cell>
          <cell r="Y328">
            <v>0</v>
          </cell>
          <cell r="Z328">
            <v>0</v>
          </cell>
        </row>
        <row r="329">
          <cell r="A329">
            <v>0</v>
          </cell>
          <cell r="B329">
            <v>0</v>
          </cell>
          <cell r="C329">
            <v>1327</v>
          </cell>
          <cell r="E329">
            <v>0</v>
          </cell>
          <cell r="F329">
            <v>0</v>
          </cell>
          <cell r="G329">
            <v>0</v>
          </cell>
          <cell r="H329">
            <v>0</v>
          </cell>
          <cell r="I329">
            <v>0</v>
          </cell>
          <cell r="J329">
            <v>0</v>
          </cell>
          <cell r="L329">
            <v>0</v>
          </cell>
          <cell r="N329">
            <v>0</v>
          </cell>
          <cell r="O329">
            <v>0</v>
          </cell>
          <cell r="P329">
            <v>0</v>
          </cell>
          <cell r="Q329">
            <v>0</v>
          </cell>
          <cell r="R329">
            <v>0</v>
          </cell>
          <cell r="S329">
            <v>0</v>
          </cell>
          <cell r="U329">
            <v>0</v>
          </cell>
          <cell r="V329">
            <v>0</v>
          </cell>
          <cell r="W329">
            <v>0</v>
          </cell>
          <cell r="X329">
            <v>0</v>
          </cell>
          <cell r="Y329">
            <v>0</v>
          </cell>
          <cell r="Z329">
            <v>0</v>
          </cell>
        </row>
        <row r="330">
          <cell r="A330">
            <v>0</v>
          </cell>
          <cell r="B330">
            <v>0</v>
          </cell>
          <cell r="C330">
            <v>1328</v>
          </cell>
          <cell r="E330">
            <v>0</v>
          </cell>
          <cell r="F330">
            <v>0</v>
          </cell>
          <cell r="G330">
            <v>0</v>
          </cell>
          <cell r="H330">
            <v>0</v>
          </cell>
          <cell r="I330">
            <v>0</v>
          </cell>
          <cell r="J330">
            <v>0</v>
          </cell>
          <cell r="L330">
            <v>0</v>
          </cell>
          <cell r="N330">
            <v>0</v>
          </cell>
          <cell r="O330">
            <v>0</v>
          </cell>
          <cell r="P330">
            <v>0</v>
          </cell>
          <cell r="Q330">
            <v>0</v>
          </cell>
          <cell r="R330">
            <v>0</v>
          </cell>
          <cell r="S330">
            <v>0</v>
          </cell>
          <cell r="U330">
            <v>0</v>
          </cell>
          <cell r="V330">
            <v>0</v>
          </cell>
          <cell r="W330">
            <v>0</v>
          </cell>
          <cell r="X330">
            <v>0</v>
          </cell>
          <cell r="Y330">
            <v>0</v>
          </cell>
          <cell r="Z330">
            <v>0</v>
          </cell>
        </row>
        <row r="331">
          <cell r="A331">
            <v>0</v>
          </cell>
          <cell r="B331">
            <v>0</v>
          </cell>
          <cell r="C331">
            <v>1329</v>
          </cell>
          <cell r="E331">
            <v>0</v>
          </cell>
          <cell r="F331">
            <v>0</v>
          </cell>
          <cell r="G331">
            <v>0</v>
          </cell>
          <cell r="H331">
            <v>0</v>
          </cell>
          <cell r="I331">
            <v>0</v>
          </cell>
          <cell r="J331">
            <v>0</v>
          </cell>
          <cell r="L331">
            <v>0</v>
          </cell>
          <cell r="N331">
            <v>0</v>
          </cell>
          <cell r="O331">
            <v>0</v>
          </cell>
          <cell r="P331">
            <v>0</v>
          </cell>
          <cell r="Q331">
            <v>0</v>
          </cell>
          <cell r="R331">
            <v>0</v>
          </cell>
          <cell r="S331">
            <v>0</v>
          </cell>
          <cell r="U331">
            <v>0</v>
          </cell>
          <cell r="V331">
            <v>0</v>
          </cell>
          <cell r="W331">
            <v>0</v>
          </cell>
          <cell r="X331">
            <v>0</v>
          </cell>
          <cell r="Y331">
            <v>0</v>
          </cell>
          <cell r="Z331">
            <v>0</v>
          </cell>
        </row>
        <row r="332">
          <cell r="A332">
            <v>0</v>
          </cell>
          <cell r="B332">
            <v>0</v>
          </cell>
          <cell r="C332">
            <v>1330</v>
          </cell>
          <cell r="E332">
            <v>0</v>
          </cell>
          <cell r="F332">
            <v>0</v>
          </cell>
          <cell r="G332">
            <v>0</v>
          </cell>
          <cell r="H332">
            <v>0</v>
          </cell>
          <cell r="I332">
            <v>0</v>
          </cell>
          <cell r="J332">
            <v>0</v>
          </cell>
          <cell r="L332">
            <v>0</v>
          </cell>
          <cell r="N332">
            <v>0</v>
          </cell>
          <cell r="O332">
            <v>0</v>
          </cell>
          <cell r="P332">
            <v>0</v>
          </cell>
          <cell r="Q332">
            <v>0</v>
          </cell>
          <cell r="R332">
            <v>0</v>
          </cell>
          <cell r="S332">
            <v>0</v>
          </cell>
          <cell r="U332">
            <v>0</v>
          </cell>
          <cell r="V332">
            <v>0</v>
          </cell>
          <cell r="W332">
            <v>0</v>
          </cell>
          <cell r="X332">
            <v>0</v>
          </cell>
          <cell r="Y332">
            <v>0</v>
          </cell>
          <cell r="Z332">
            <v>0</v>
          </cell>
        </row>
        <row r="333">
          <cell r="A333">
            <v>0</v>
          </cell>
          <cell r="B333">
            <v>0</v>
          </cell>
          <cell r="C333">
            <v>1331</v>
          </cell>
          <cell r="E333">
            <v>0</v>
          </cell>
          <cell r="F333">
            <v>0</v>
          </cell>
          <cell r="G333">
            <v>0</v>
          </cell>
          <cell r="H333">
            <v>0</v>
          </cell>
          <cell r="I333">
            <v>0</v>
          </cell>
          <cell r="J333">
            <v>0</v>
          </cell>
          <cell r="L333">
            <v>0</v>
          </cell>
          <cell r="N333">
            <v>0</v>
          </cell>
          <cell r="O333">
            <v>0</v>
          </cell>
          <cell r="P333">
            <v>0</v>
          </cell>
          <cell r="Q333">
            <v>0</v>
          </cell>
          <cell r="R333">
            <v>0</v>
          </cell>
          <cell r="S333">
            <v>0</v>
          </cell>
          <cell r="U333">
            <v>0</v>
          </cell>
          <cell r="V333">
            <v>0</v>
          </cell>
          <cell r="W333">
            <v>0</v>
          </cell>
          <cell r="X333">
            <v>0</v>
          </cell>
          <cell r="Y333">
            <v>0</v>
          </cell>
          <cell r="Z333">
            <v>0</v>
          </cell>
        </row>
        <row r="334">
          <cell r="A334">
            <v>0</v>
          </cell>
          <cell r="B334">
            <v>0</v>
          </cell>
          <cell r="C334">
            <v>1332</v>
          </cell>
          <cell r="E334">
            <v>0</v>
          </cell>
          <cell r="F334">
            <v>0</v>
          </cell>
          <cell r="G334">
            <v>0</v>
          </cell>
          <cell r="H334">
            <v>0</v>
          </cell>
          <cell r="I334">
            <v>0</v>
          </cell>
          <cell r="J334">
            <v>0</v>
          </cell>
          <cell r="L334">
            <v>0</v>
          </cell>
          <cell r="N334">
            <v>0</v>
          </cell>
          <cell r="O334">
            <v>0</v>
          </cell>
          <cell r="P334">
            <v>0</v>
          </cell>
          <cell r="Q334">
            <v>0</v>
          </cell>
          <cell r="R334">
            <v>0</v>
          </cell>
          <cell r="S334">
            <v>0</v>
          </cell>
          <cell r="U334">
            <v>0</v>
          </cell>
          <cell r="V334">
            <v>0</v>
          </cell>
          <cell r="W334">
            <v>0</v>
          </cell>
          <cell r="X334">
            <v>0</v>
          </cell>
          <cell r="Y334">
            <v>0</v>
          </cell>
          <cell r="Z334">
            <v>0</v>
          </cell>
        </row>
        <row r="335">
          <cell r="A335">
            <v>0</v>
          </cell>
          <cell r="B335">
            <v>0</v>
          </cell>
          <cell r="C335">
            <v>1333</v>
          </cell>
          <cell r="E335">
            <v>0</v>
          </cell>
          <cell r="F335">
            <v>0</v>
          </cell>
          <cell r="G335">
            <v>0</v>
          </cell>
          <cell r="H335">
            <v>0</v>
          </cell>
          <cell r="I335">
            <v>0</v>
          </cell>
          <cell r="J335">
            <v>0</v>
          </cell>
          <cell r="L335">
            <v>0</v>
          </cell>
          <cell r="N335">
            <v>0</v>
          </cell>
          <cell r="O335">
            <v>0</v>
          </cell>
          <cell r="P335">
            <v>0</v>
          </cell>
          <cell r="Q335">
            <v>0</v>
          </cell>
          <cell r="R335">
            <v>0</v>
          </cell>
          <cell r="S335">
            <v>0</v>
          </cell>
          <cell r="U335">
            <v>0</v>
          </cell>
          <cell r="V335">
            <v>0</v>
          </cell>
          <cell r="W335">
            <v>0</v>
          </cell>
          <cell r="X335">
            <v>0</v>
          </cell>
          <cell r="Y335">
            <v>0</v>
          </cell>
          <cell r="Z335">
            <v>0</v>
          </cell>
        </row>
        <row r="336">
          <cell r="A336">
            <v>0</v>
          </cell>
          <cell r="B336">
            <v>0</v>
          </cell>
          <cell r="C336">
            <v>1334</v>
          </cell>
          <cell r="E336">
            <v>0</v>
          </cell>
          <cell r="F336">
            <v>0</v>
          </cell>
          <cell r="G336">
            <v>0</v>
          </cell>
          <cell r="H336">
            <v>0</v>
          </cell>
          <cell r="I336">
            <v>0</v>
          </cell>
          <cell r="J336">
            <v>0</v>
          </cell>
          <cell r="L336">
            <v>0</v>
          </cell>
          <cell r="N336">
            <v>0</v>
          </cell>
          <cell r="O336">
            <v>0</v>
          </cell>
          <cell r="P336">
            <v>0</v>
          </cell>
          <cell r="Q336">
            <v>0</v>
          </cell>
          <cell r="R336">
            <v>0</v>
          </cell>
          <cell r="S336">
            <v>0</v>
          </cell>
          <cell r="U336">
            <v>0</v>
          </cell>
          <cell r="V336">
            <v>0</v>
          </cell>
          <cell r="W336">
            <v>0</v>
          </cell>
          <cell r="X336">
            <v>0</v>
          </cell>
          <cell r="Y336">
            <v>0</v>
          </cell>
          <cell r="Z336">
            <v>0</v>
          </cell>
        </row>
        <row r="337">
          <cell r="A337">
            <v>0</v>
          </cell>
          <cell r="B337">
            <v>0</v>
          </cell>
          <cell r="C337">
            <v>1335</v>
          </cell>
          <cell r="E337">
            <v>0</v>
          </cell>
          <cell r="F337">
            <v>0</v>
          </cell>
          <cell r="G337">
            <v>0</v>
          </cell>
          <cell r="H337">
            <v>0</v>
          </cell>
          <cell r="I337">
            <v>0</v>
          </cell>
          <cell r="J337">
            <v>0</v>
          </cell>
          <cell r="L337">
            <v>0</v>
          </cell>
          <cell r="N337">
            <v>0</v>
          </cell>
          <cell r="O337">
            <v>0</v>
          </cell>
          <cell r="P337">
            <v>0</v>
          </cell>
          <cell r="Q337">
            <v>0</v>
          </cell>
          <cell r="R337">
            <v>0</v>
          </cell>
          <cell r="S337">
            <v>0</v>
          </cell>
          <cell r="U337">
            <v>0</v>
          </cell>
          <cell r="V337">
            <v>0</v>
          </cell>
          <cell r="W337">
            <v>0</v>
          </cell>
          <cell r="X337">
            <v>0</v>
          </cell>
          <cell r="Y337">
            <v>0</v>
          </cell>
          <cell r="Z337">
            <v>0</v>
          </cell>
        </row>
        <row r="338">
          <cell r="A338">
            <v>0</v>
          </cell>
          <cell r="B338">
            <v>0</v>
          </cell>
          <cell r="C338">
            <v>1336</v>
          </cell>
          <cell r="E338">
            <v>0</v>
          </cell>
          <cell r="F338">
            <v>0</v>
          </cell>
          <cell r="G338">
            <v>0</v>
          </cell>
          <cell r="H338">
            <v>0</v>
          </cell>
          <cell r="I338">
            <v>0</v>
          </cell>
          <cell r="J338">
            <v>0</v>
          </cell>
          <cell r="L338">
            <v>0</v>
          </cell>
          <cell r="N338">
            <v>0</v>
          </cell>
          <cell r="O338">
            <v>0</v>
          </cell>
          <cell r="P338">
            <v>0</v>
          </cell>
          <cell r="Q338">
            <v>0</v>
          </cell>
          <cell r="R338">
            <v>0</v>
          </cell>
          <cell r="S338">
            <v>0</v>
          </cell>
          <cell r="U338">
            <v>0</v>
          </cell>
          <cell r="V338">
            <v>0</v>
          </cell>
          <cell r="W338">
            <v>0</v>
          </cell>
          <cell r="X338">
            <v>0</v>
          </cell>
          <cell r="Y338">
            <v>0</v>
          </cell>
          <cell r="Z338">
            <v>0</v>
          </cell>
        </row>
        <row r="339">
          <cell r="A339">
            <v>0</v>
          </cell>
          <cell r="B339">
            <v>0</v>
          </cell>
          <cell r="C339">
            <v>1337</v>
          </cell>
          <cell r="E339">
            <v>0</v>
          </cell>
          <cell r="F339">
            <v>0</v>
          </cell>
          <cell r="G339">
            <v>0</v>
          </cell>
          <cell r="H339">
            <v>0</v>
          </cell>
          <cell r="I339">
            <v>0</v>
          </cell>
          <cell r="J339">
            <v>0</v>
          </cell>
          <cell r="L339">
            <v>0</v>
          </cell>
          <cell r="N339">
            <v>0</v>
          </cell>
          <cell r="O339">
            <v>0</v>
          </cell>
          <cell r="P339">
            <v>0</v>
          </cell>
          <cell r="Q339">
            <v>0</v>
          </cell>
          <cell r="R339">
            <v>0</v>
          </cell>
          <cell r="S339">
            <v>0</v>
          </cell>
          <cell r="U339">
            <v>0</v>
          </cell>
          <cell r="V339">
            <v>0</v>
          </cell>
          <cell r="W339">
            <v>0</v>
          </cell>
          <cell r="X339">
            <v>0</v>
          </cell>
          <cell r="Y339">
            <v>0</v>
          </cell>
          <cell r="Z339">
            <v>0</v>
          </cell>
        </row>
        <row r="340">
          <cell r="A340">
            <v>0</v>
          </cell>
          <cell r="B340">
            <v>0</v>
          </cell>
          <cell r="C340">
            <v>1338</v>
          </cell>
          <cell r="E340">
            <v>0</v>
          </cell>
          <cell r="F340">
            <v>0</v>
          </cell>
          <cell r="G340">
            <v>0</v>
          </cell>
          <cell r="H340">
            <v>0</v>
          </cell>
          <cell r="I340">
            <v>0</v>
          </cell>
          <cell r="J340">
            <v>0</v>
          </cell>
          <cell r="L340">
            <v>0</v>
          </cell>
          <cell r="N340">
            <v>0</v>
          </cell>
          <cell r="O340">
            <v>0</v>
          </cell>
          <cell r="P340">
            <v>0</v>
          </cell>
          <cell r="Q340">
            <v>0</v>
          </cell>
          <cell r="R340">
            <v>0</v>
          </cell>
          <cell r="S340">
            <v>0</v>
          </cell>
          <cell r="U340">
            <v>0</v>
          </cell>
          <cell r="V340">
            <v>0</v>
          </cell>
          <cell r="W340">
            <v>0</v>
          </cell>
          <cell r="X340">
            <v>0</v>
          </cell>
          <cell r="Y340">
            <v>0</v>
          </cell>
          <cell r="Z340">
            <v>0</v>
          </cell>
        </row>
        <row r="341">
          <cell r="A341">
            <v>0</v>
          </cell>
          <cell r="B341">
            <v>0</v>
          </cell>
          <cell r="C341">
            <v>1339</v>
          </cell>
          <cell r="E341">
            <v>0</v>
          </cell>
          <cell r="F341">
            <v>0</v>
          </cell>
          <cell r="G341">
            <v>0</v>
          </cell>
          <cell r="H341">
            <v>0</v>
          </cell>
          <cell r="I341">
            <v>0</v>
          </cell>
          <cell r="J341">
            <v>0</v>
          </cell>
          <cell r="L341">
            <v>0</v>
          </cell>
          <cell r="N341">
            <v>0</v>
          </cell>
          <cell r="O341">
            <v>0</v>
          </cell>
          <cell r="P341">
            <v>0</v>
          </cell>
          <cell r="Q341">
            <v>0</v>
          </cell>
          <cell r="R341">
            <v>0</v>
          </cell>
          <cell r="S341">
            <v>0</v>
          </cell>
          <cell r="U341">
            <v>0</v>
          </cell>
          <cell r="V341">
            <v>0</v>
          </cell>
          <cell r="W341">
            <v>0</v>
          </cell>
          <cell r="X341">
            <v>0</v>
          </cell>
          <cell r="Y341">
            <v>0</v>
          </cell>
          <cell r="Z341">
            <v>0</v>
          </cell>
        </row>
        <row r="342">
          <cell r="A342">
            <v>0</v>
          </cell>
          <cell r="B342">
            <v>0</v>
          </cell>
          <cell r="C342">
            <v>1340</v>
          </cell>
          <cell r="E342">
            <v>0</v>
          </cell>
          <cell r="F342">
            <v>0</v>
          </cell>
          <cell r="G342">
            <v>0</v>
          </cell>
          <cell r="H342">
            <v>0</v>
          </cell>
          <cell r="I342">
            <v>0</v>
          </cell>
          <cell r="J342">
            <v>0</v>
          </cell>
          <cell r="L342">
            <v>0</v>
          </cell>
          <cell r="N342">
            <v>0</v>
          </cell>
          <cell r="O342">
            <v>0</v>
          </cell>
          <cell r="P342">
            <v>0</v>
          </cell>
          <cell r="Q342">
            <v>0</v>
          </cell>
          <cell r="R342">
            <v>0</v>
          </cell>
          <cell r="S342">
            <v>0</v>
          </cell>
          <cell r="U342">
            <v>0</v>
          </cell>
          <cell r="V342">
            <v>0</v>
          </cell>
          <cell r="W342">
            <v>0</v>
          </cell>
          <cell r="X342">
            <v>0</v>
          </cell>
          <cell r="Y342">
            <v>0</v>
          </cell>
          <cell r="Z342">
            <v>0</v>
          </cell>
        </row>
        <row r="343">
          <cell r="A343">
            <v>0</v>
          </cell>
          <cell r="B343">
            <v>0</v>
          </cell>
          <cell r="C343">
            <v>1341</v>
          </cell>
          <cell r="E343">
            <v>0</v>
          </cell>
          <cell r="F343">
            <v>0</v>
          </cell>
          <cell r="G343">
            <v>0</v>
          </cell>
          <cell r="H343">
            <v>0</v>
          </cell>
          <cell r="I343">
            <v>0</v>
          </cell>
          <cell r="J343">
            <v>0</v>
          </cell>
          <cell r="L343">
            <v>0</v>
          </cell>
          <cell r="N343">
            <v>0</v>
          </cell>
          <cell r="O343">
            <v>0</v>
          </cell>
          <cell r="P343">
            <v>0</v>
          </cell>
          <cell r="Q343">
            <v>0</v>
          </cell>
          <cell r="R343">
            <v>0</v>
          </cell>
          <cell r="S343">
            <v>0</v>
          </cell>
          <cell r="U343">
            <v>0</v>
          </cell>
          <cell r="V343">
            <v>0</v>
          </cell>
          <cell r="W343">
            <v>0</v>
          </cell>
          <cell r="X343">
            <v>0</v>
          </cell>
          <cell r="Y343">
            <v>0</v>
          </cell>
          <cell r="Z343">
            <v>0</v>
          </cell>
        </row>
        <row r="344">
          <cell r="A344">
            <v>0</v>
          </cell>
          <cell r="B344">
            <v>0</v>
          </cell>
          <cell r="C344">
            <v>1342</v>
          </cell>
          <cell r="E344">
            <v>0</v>
          </cell>
          <cell r="F344">
            <v>0</v>
          </cell>
          <cell r="G344">
            <v>0</v>
          </cell>
          <cell r="H344">
            <v>0</v>
          </cell>
          <cell r="I344">
            <v>0</v>
          </cell>
          <cell r="J344">
            <v>0</v>
          </cell>
          <cell r="L344">
            <v>0</v>
          </cell>
          <cell r="N344">
            <v>0</v>
          </cell>
          <cell r="O344">
            <v>0</v>
          </cell>
          <cell r="P344">
            <v>0</v>
          </cell>
          <cell r="Q344">
            <v>0</v>
          </cell>
          <cell r="R344">
            <v>0</v>
          </cell>
          <cell r="S344">
            <v>0</v>
          </cell>
          <cell r="U344">
            <v>0</v>
          </cell>
          <cell r="V344">
            <v>0</v>
          </cell>
          <cell r="W344">
            <v>0</v>
          </cell>
          <cell r="X344">
            <v>0</v>
          </cell>
          <cell r="Y344">
            <v>0</v>
          </cell>
          <cell r="Z344">
            <v>0</v>
          </cell>
        </row>
        <row r="345">
          <cell r="A345">
            <v>0</v>
          </cell>
          <cell r="B345">
            <v>0</v>
          </cell>
          <cell r="C345">
            <v>1343</v>
          </cell>
          <cell r="E345">
            <v>0</v>
          </cell>
          <cell r="F345">
            <v>0</v>
          </cell>
          <cell r="G345">
            <v>0</v>
          </cell>
          <cell r="H345">
            <v>0</v>
          </cell>
          <cell r="I345">
            <v>0</v>
          </cell>
          <cell r="J345">
            <v>0</v>
          </cell>
          <cell r="L345">
            <v>0</v>
          </cell>
          <cell r="N345">
            <v>0</v>
          </cell>
          <cell r="O345">
            <v>0</v>
          </cell>
          <cell r="P345">
            <v>0</v>
          </cell>
          <cell r="Q345">
            <v>0</v>
          </cell>
          <cell r="R345">
            <v>0</v>
          </cell>
          <cell r="S345">
            <v>0</v>
          </cell>
          <cell r="U345">
            <v>0</v>
          </cell>
          <cell r="V345">
            <v>0</v>
          </cell>
          <cell r="W345">
            <v>0</v>
          </cell>
          <cell r="X345">
            <v>0</v>
          </cell>
          <cell r="Y345">
            <v>0</v>
          </cell>
          <cell r="Z345">
            <v>0</v>
          </cell>
        </row>
        <row r="346">
          <cell r="A346">
            <v>0</v>
          </cell>
          <cell r="B346">
            <v>0</v>
          </cell>
          <cell r="C346">
            <v>1344</v>
          </cell>
          <cell r="E346">
            <v>0</v>
          </cell>
          <cell r="F346">
            <v>0</v>
          </cell>
          <cell r="G346">
            <v>0</v>
          </cell>
          <cell r="H346">
            <v>0</v>
          </cell>
          <cell r="I346">
            <v>0</v>
          </cell>
          <cell r="J346">
            <v>0</v>
          </cell>
          <cell r="L346">
            <v>0</v>
          </cell>
          <cell r="N346">
            <v>0</v>
          </cell>
          <cell r="O346">
            <v>0</v>
          </cell>
          <cell r="P346">
            <v>0</v>
          </cell>
          <cell r="Q346">
            <v>0</v>
          </cell>
          <cell r="R346">
            <v>0</v>
          </cell>
          <cell r="S346">
            <v>0</v>
          </cell>
          <cell r="U346">
            <v>0</v>
          </cell>
          <cell r="V346">
            <v>0</v>
          </cell>
          <cell r="W346">
            <v>0</v>
          </cell>
          <cell r="X346">
            <v>0</v>
          </cell>
          <cell r="Y346">
            <v>0</v>
          </cell>
          <cell r="Z346">
            <v>0</v>
          </cell>
        </row>
        <row r="347">
          <cell r="A347">
            <v>0</v>
          </cell>
          <cell r="B347">
            <v>0</v>
          </cell>
          <cell r="C347">
            <v>1345</v>
          </cell>
          <cell r="E347">
            <v>0</v>
          </cell>
          <cell r="F347">
            <v>0</v>
          </cell>
          <cell r="G347">
            <v>0</v>
          </cell>
          <cell r="H347">
            <v>0</v>
          </cell>
          <cell r="I347">
            <v>0</v>
          </cell>
          <cell r="J347">
            <v>0</v>
          </cell>
          <cell r="L347">
            <v>0</v>
          </cell>
          <cell r="N347">
            <v>0</v>
          </cell>
          <cell r="O347">
            <v>0</v>
          </cell>
          <cell r="P347">
            <v>0</v>
          </cell>
          <cell r="Q347">
            <v>0</v>
          </cell>
          <cell r="R347">
            <v>0</v>
          </cell>
          <cell r="S347">
            <v>0</v>
          </cell>
          <cell r="U347">
            <v>0</v>
          </cell>
          <cell r="V347">
            <v>0</v>
          </cell>
          <cell r="W347">
            <v>0</v>
          </cell>
          <cell r="X347">
            <v>0</v>
          </cell>
          <cell r="Y347">
            <v>0</v>
          </cell>
          <cell r="Z347">
            <v>0</v>
          </cell>
        </row>
        <row r="348">
          <cell r="A348">
            <v>0</v>
          </cell>
          <cell r="B348">
            <v>0</v>
          </cell>
          <cell r="C348">
            <v>1346</v>
          </cell>
          <cell r="E348">
            <v>0</v>
          </cell>
          <cell r="F348">
            <v>0</v>
          </cell>
          <cell r="G348">
            <v>0</v>
          </cell>
          <cell r="H348">
            <v>0</v>
          </cell>
          <cell r="I348">
            <v>0</v>
          </cell>
          <cell r="J348">
            <v>0</v>
          </cell>
          <cell r="L348">
            <v>0</v>
          </cell>
          <cell r="N348">
            <v>0</v>
          </cell>
          <cell r="O348">
            <v>0</v>
          </cell>
          <cell r="P348">
            <v>0</v>
          </cell>
          <cell r="Q348">
            <v>0</v>
          </cell>
          <cell r="R348">
            <v>0</v>
          </cell>
          <cell r="S348">
            <v>0</v>
          </cell>
          <cell r="U348">
            <v>0</v>
          </cell>
          <cell r="V348">
            <v>0</v>
          </cell>
          <cell r="W348">
            <v>0</v>
          </cell>
          <cell r="X348">
            <v>0</v>
          </cell>
          <cell r="Y348">
            <v>0</v>
          </cell>
          <cell r="Z348">
            <v>0</v>
          </cell>
        </row>
        <row r="349">
          <cell r="A349">
            <v>0</v>
          </cell>
          <cell r="B349">
            <v>0</v>
          </cell>
          <cell r="C349">
            <v>1347</v>
          </cell>
          <cell r="E349">
            <v>0</v>
          </cell>
          <cell r="F349">
            <v>0</v>
          </cell>
          <cell r="G349">
            <v>0</v>
          </cell>
          <cell r="H349">
            <v>0</v>
          </cell>
          <cell r="I349">
            <v>0</v>
          </cell>
          <cell r="J349">
            <v>0</v>
          </cell>
          <cell r="L349">
            <v>0</v>
          </cell>
          <cell r="N349">
            <v>0</v>
          </cell>
          <cell r="O349">
            <v>0</v>
          </cell>
          <cell r="P349">
            <v>0</v>
          </cell>
          <cell r="Q349">
            <v>0</v>
          </cell>
          <cell r="R349">
            <v>0</v>
          </cell>
          <cell r="S349">
            <v>0</v>
          </cell>
          <cell r="U349">
            <v>0</v>
          </cell>
          <cell r="V349">
            <v>0</v>
          </cell>
          <cell r="W349">
            <v>0</v>
          </cell>
          <cell r="X349">
            <v>0</v>
          </cell>
          <cell r="Y349">
            <v>0</v>
          </cell>
          <cell r="Z349">
            <v>0</v>
          </cell>
        </row>
        <row r="350">
          <cell r="A350">
            <v>0</v>
          </cell>
          <cell r="B350">
            <v>0</v>
          </cell>
          <cell r="C350">
            <v>1348</v>
          </cell>
          <cell r="E350">
            <v>0</v>
          </cell>
          <cell r="F350">
            <v>0</v>
          </cell>
          <cell r="G350">
            <v>0</v>
          </cell>
          <cell r="H350">
            <v>0</v>
          </cell>
          <cell r="I350">
            <v>0</v>
          </cell>
          <cell r="J350">
            <v>0</v>
          </cell>
          <cell r="L350">
            <v>0</v>
          </cell>
          <cell r="N350">
            <v>0</v>
          </cell>
          <cell r="O350">
            <v>0</v>
          </cell>
          <cell r="P350">
            <v>0</v>
          </cell>
          <cell r="Q350">
            <v>0</v>
          </cell>
          <cell r="R350">
            <v>0</v>
          </cell>
          <cell r="S350">
            <v>0</v>
          </cell>
          <cell r="U350">
            <v>0</v>
          </cell>
          <cell r="V350">
            <v>0</v>
          </cell>
          <cell r="W350">
            <v>0</v>
          </cell>
          <cell r="X350">
            <v>0</v>
          </cell>
          <cell r="Y350">
            <v>0</v>
          </cell>
          <cell r="Z350">
            <v>0</v>
          </cell>
        </row>
        <row r="351">
          <cell r="A351">
            <v>0</v>
          </cell>
          <cell r="B351">
            <v>0</v>
          </cell>
          <cell r="C351">
            <v>1349</v>
          </cell>
          <cell r="E351">
            <v>0</v>
          </cell>
          <cell r="F351">
            <v>0</v>
          </cell>
          <cell r="G351">
            <v>0</v>
          </cell>
          <cell r="H351">
            <v>0</v>
          </cell>
          <cell r="I351">
            <v>0</v>
          </cell>
          <cell r="J351">
            <v>0</v>
          </cell>
          <cell r="L351">
            <v>0</v>
          </cell>
          <cell r="N351">
            <v>0</v>
          </cell>
          <cell r="O351">
            <v>0</v>
          </cell>
          <cell r="P351">
            <v>0</v>
          </cell>
          <cell r="Q351">
            <v>0</v>
          </cell>
          <cell r="R351">
            <v>0</v>
          </cell>
          <cell r="S351">
            <v>0</v>
          </cell>
          <cell r="U351">
            <v>0</v>
          </cell>
          <cell r="V351">
            <v>0</v>
          </cell>
          <cell r="W351">
            <v>0</v>
          </cell>
          <cell r="X351">
            <v>0</v>
          </cell>
          <cell r="Y351">
            <v>0</v>
          </cell>
          <cell r="Z351">
            <v>0</v>
          </cell>
        </row>
        <row r="352">
          <cell r="A352">
            <v>0</v>
          </cell>
          <cell r="B352">
            <v>0</v>
          </cell>
          <cell r="C352">
            <v>1350</v>
          </cell>
          <cell r="E352">
            <v>0</v>
          </cell>
          <cell r="F352">
            <v>0</v>
          </cell>
          <cell r="G352">
            <v>0</v>
          </cell>
          <cell r="H352">
            <v>0</v>
          </cell>
          <cell r="I352">
            <v>0</v>
          </cell>
          <cell r="J352">
            <v>0</v>
          </cell>
          <cell r="L352">
            <v>0</v>
          </cell>
          <cell r="N352">
            <v>0</v>
          </cell>
          <cell r="O352">
            <v>0</v>
          </cell>
          <cell r="P352">
            <v>0</v>
          </cell>
          <cell r="Q352">
            <v>0</v>
          </cell>
          <cell r="R352">
            <v>0</v>
          </cell>
          <cell r="S352">
            <v>0</v>
          </cell>
          <cell r="U352">
            <v>0</v>
          </cell>
          <cell r="V352">
            <v>0</v>
          </cell>
          <cell r="W352">
            <v>0</v>
          </cell>
          <cell r="X352">
            <v>0</v>
          </cell>
          <cell r="Y352">
            <v>0</v>
          </cell>
          <cell r="Z352">
            <v>0</v>
          </cell>
        </row>
        <row r="353">
          <cell r="A353">
            <v>0</v>
          </cell>
          <cell r="B353">
            <v>0</v>
          </cell>
          <cell r="C353">
            <v>1351</v>
          </cell>
          <cell r="E353">
            <v>0</v>
          </cell>
          <cell r="F353">
            <v>0</v>
          </cell>
          <cell r="G353">
            <v>0</v>
          </cell>
          <cell r="H353">
            <v>0</v>
          </cell>
          <cell r="I353">
            <v>0</v>
          </cell>
          <cell r="J353">
            <v>0</v>
          </cell>
          <cell r="L353">
            <v>0</v>
          </cell>
          <cell r="N353">
            <v>0</v>
          </cell>
          <cell r="O353">
            <v>0</v>
          </cell>
          <cell r="P353">
            <v>0</v>
          </cell>
          <cell r="Q353">
            <v>0</v>
          </cell>
          <cell r="R353">
            <v>0</v>
          </cell>
          <cell r="S353">
            <v>0</v>
          </cell>
          <cell r="U353">
            <v>0</v>
          </cell>
          <cell r="V353">
            <v>0</v>
          </cell>
          <cell r="W353">
            <v>0</v>
          </cell>
          <cell r="X353">
            <v>0</v>
          </cell>
          <cell r="Y353">
            <v>0</v>
          </cell>
          <cell r="Z353">
            <v>0</v>
          </cell>
        </row>
        <row r="354">
          <cell r="A354">
            <v>0</v>
          </cell>
          <cell r="B354">
            <v>0</v>
          </cell>
          <cell r="C354">
            <v>1352</v>
          </cell>
          <cell r="E354">
            <v>0</v>
          </cell>
          <cell r="F354">
            <v>0</v>
          </cell>
          <cell r="G354">
            <v>0</v>
          </cell>
          <cell r="H354">
            <v>0</v>
          </cell>
          <cell r="I354">
            <v>0</v>
          </cell>
          <cell r="J354">
            <v>0</v>
          </cell>
          <cell r="L354">
            <v>0</v>
          </cell>
          <cell r="N354">
            <v>0</v>
          </cell>
          <cell r="O354">
            <v>0</v>
          </cell>
          <cell r="P354">
            <v>0</v>
          </cell>
          <cell r="Q354">
            <v>0</v>
          </cell>
          <cell r="R354">
            <v>0</v>
          </cell>
          <cell r="S354">
            <v>0</v>
          </cell>
          <cell r="U354">
            <v>0</v>
          </cell>
          <cell r="V354">
            <v>0</v>
          </cell>
          <cell r="W354">
            <v>0</v>
          </cell>
          <cell r="X354">
            <v>0</v>
          </cell>
          <cell r="Y354">
            <v>0</v>
          </cell>
          <cell r="Z354">
            <v>0</v>
          </cell>
        </row>
        <row r="355">
          <cell r="A355">
            <v>0</v>
          </cell>
          <cell r="B355">
            <v>0</v>
          </cell>
          <cell r="C355">
            <v>1353</v>
          </cell>
          <cell r="E355">
            <v>0</v>
          </cell>
          <cell r="F355">
            <v>0</v>
          </cell>
          <cell r="G355">
            <v>0</v>
          </cell>
          <cell r="H355">
            <v>0</v>
          </cell>
          <cell r="I355">
            <v>0</v>
          </cell>
          <cell r="J355">
            <v>0</v>
          </cell>
          <cell r="L355">
            <v>0</v>
          </cell>
          <cell r="N355">
            <v>0</v>
          </cell>
          <cell r="O355">
            <v>0</v>
          </cell>
          <cell r="P355">
            <v>0</v>
          </cell>
          <cell r="Q355">
            <v>0</v>
          </cell>
          <cell r="R355">
            <v>0</v>
          </cell>
          <cell r="S355">
            <v>0</v>
          </cell>
          <cell r="U355">
            <v>0</v>
          </cell>
          <cell r="V355">
            <v>0</v>
          </cell>
          <cell r="W355">
            <v>0</v>
          </cell>
          <cell r="X355">
            <v>0</v>
          </cell>
          <cell r="Y355">
            <v>0</v>
          </cell>
          <cell r="Z355">
            <v>0</v>
          </cell>
        </row>
        <row r="356">
          <cell r="A356">
            <v>0</v>
          </cell>
          <cell r="B356">
            <v>0</v>
          </cell>
          <cell r="C356">
            <v>1354</v>
          </cell>
          <cell r="E356">
            <v>0</v>
          </cell>
          <cell r="F356">
            <v>0</v>
          </cell>
          <cell r="G356">
            <v>0</v>
          </cell>
          <cell r="H356">
            <v>0</v>
          </cell>
          <cell r="I356">
            <v>0</v>
          </cell>
          <cell r="J356">
            <v>0</v>
          </cell>
          <cell r="L356">
            <v>0</v>
          </cell>
          <cell r="N356">
            <v>0</v>
          </cell>
          <cell r="O356">
            <v>0</v>
          </cell>
          <cell r="P356">
            <v>0</v>
          </cell>
          <cell r="Q356">
            <v>0</v>
          </cell>
          <cell r="R356">
            <v>0</v>
          </cell>
          <cell r="S356">
            <v>0</v>
          </cell>
          <cell r="U356">
            <v>0</v>
          </cell>
          <cell r="V356">
            <v>0</v>
          </cell>
          <cell r="W356">
            <v>0</v>
          </cell>
          <cell r="X356">
            <v>0</v>
          </cell>
          <cell r="Y356">
            <v>0</v>
          </cell>
          <cell r="Z356">
            <v>0</v>
          </cell>
        </row>
        <row r="357">
          <cell r="A357">
            <v>0</v>
          </cell>
          <cell r="B357">
            <v>0</v>
          </cell>
          <cell r="C357">
            <v>1355</v>
          </cell>
          <cell r="E357">
            <v>0</v>
          </cell>
          <cell r="F357">
            <v>0</v>
          </cell>
          <cell r="G357">
            <v>0</v>
          </cell>
          <cell r="H357">
            <v>0</v>
          </cell>
          <cell r="I357">
            <v>0</v>
          </cell>
          <cell r="J357">
            <v>0</v>
          </cell>
          <cell r="L357">
            <v>0</v>
          </cell>
          <cell r="N357">
            <v>0</v>
          </cell>
          <cell r="O357">
            <v>0</v>
          </cell>
          <cell r="P357">
            <v>0</v>
          </cell>
          <cell r="Q357">
            <v>0</v>
          </cell>
          <cell r="R357">
            <v>0</v>
          </cell>
          <cell r="S357">
            <v>0</v>
          </cell>
          <cell r="U357">
            <v>0</v>
          </cell>
          <cell r="V357">
            <v>0</v>
          </cell>
          <cell r="W357">
            <v>0</v>
          </cell>
          <cell r="X357">
            <v>0</v>
          </cell>
          <cell r="Y357">
            <v>0</v>
          </cell>
          <cell r="Z357">
            <v>0</v>
          </cell>
        </row>
        <row r="358">
          <cell r="A358">
            <v>0</v>
          </cell>
          <cell r="B358">
            <v>0</v>
          </cell>
          <cell r="C358">
            <v>1356</v>
          </cell>
          <cell r="E358">
            <v>0</v>
          </cell>
          <cell r="F358">
            <v>0</v>
          </cell>
          <cell r="G358">
            <v>0</v>
          </cell>
          <cell r="H358">
            <v>0</v>
          </cell>
          <cell r="I358">
            <v>0</v>
          </cell>
          <cell r="J358">
            <v>0</v>
          </cell>
          <cell r="L358">
            <v>0</v>
          </cell>
          <cell r="N358">
            <v>0</v>
          </cell>
          <cell r="O358">
            <v>0</v>
          </cell>
          <cell r="P358">
            <v>0</v>
          </cell>
          <cell r="Q358">
            <v>0</v>
          </cell>
          <cell r="R358">
            <v>0</v>
          </cell>
          <cell r="S358">
            <v>0</v>
          </cell>
          <cell r="U358">
            <v>0</v>
          </cell>
          <cell r="V358">
            <v>0</v>
          </cell>
          <cell r="W358">
            <v>0</v>
          </cell>
          <cell r="X358">
            <v>0</v>
          </cell>
          <cell r="Y358">
            <v>0</v>
          </cell>
          <cell r="Z358">
            <v>0</v>
          </cell>
        </row>
        <row r="359">
          <cell r="A359">
            <v>0</v>
          </cell>
          <cell r="B359">
            <v>0</v>
          </cell>
          <cell r="C359">
            <v>1357</v>
          </cell>
          <cell r="E359">
            <v>0</v>
          </cell>
          <cell r="F359">
            <v>0</v>
          </cell>
          <cell r="G359">
            <v>0</v>
          </cell>
          <cell r="H359">
            <v>0</v>
          </cell>
          <cell r="I359">
            <v>0</v>
          </cell>
          <cell r="J359">
            <v>0</v>
          </cell>
          <cell r="L359">
            <v>0</v>
          </cell>
          <cell r="N359">
            <v>0</v>
          </cell>
          <cell r="O359">
            <v>0</v>
          </cell>
          <cell r="P359">
            <v>0</v>
          </cell>
          <cell r="Q359">
            <v>0</v>
          </cell>
          <cell r="R359">
            <v>0</v>
          </cell>
          <cell r="S359">
            <v>0</v>
          </cell>
          <cell r="U359">
            <v>0</v>
          </cell>
          <cell r="V359">
            <v>0</v>
          </cell>
          <cell r="W359">
            <v>0</v>
          </cell>
          <cell r="X359">
            <v>0</v>
          </cell>
          <cell r="Y359">
            <v>0</v>
          </cell>
          <cell r="Z359">
            <v>0</v>
          </cell>
        </row>
        <row r="360">
          <cell r="A360">
            <v>0</v>
          </cell>
          <cell r="B360">
            <v>0</v>
          </cell>
          <cell r="C360">
            <v>1358</v>
          </cell>
          <cell r="E360">
            <v>0</v>
          </cell>
          <cell r="F360">
            <v>0</v>
          </cell>
          <cell r="G360">
            <v>0</v>
          </cell>
          <cell r="H360">
            <v>0</v>
          </cell>
          <cell r="I360">
            <v>0</v>
          </cell>
          <cell r="J360">
            <v>0</v>
          </cell>
          <cell r="L360">
            <v>0</v>
          </cell>
          <cell r="N360">
            <v>0</v>
          </cell>
          <cell r="O360">
            <v>0</v>
          </cell>
          <cell r="P360">
            <v>0</v>
          </cell>
          <cell r="Q360">
            <v>0</v>
          </cell>
          <cell r="R360">
            <v>0</v>
          </cell>
          <cell r="S360">
            <v>0</v>
          </cell>
          <cell r="U360">
            <v>0</v>
          </cell>
          <cell r="V360">
            <v>0</v>
          </cell>
          <cell r="W360">
            <v>0</v>
          </cell>
          <cell r="X360">
            <v>0</v>
          </cell>
          <cell r="Y360">
            <v>0</v>
          </cell>
          <cell r="Z360">
            <v>0</v>
          </cell>
        </row>
        <row r="361">
          <cell r="A361">
            <v>0</v>
          </cell>
          <cell r="B361">
            <v>0</v>
          </cell>
          <cell r="C361">
            <v>1359</v>
          </cell>
          <cell r="E361">
            <v>0</v>
          </cell>
          <cell r="F361">
            <v>0</v>
          </cell>
          <cell r="G361">
            <v>0</v>
          </cell>
          <cell r="H361">
            <v>0</v>
          </cell>
          <cell r="I361">
            <v>0</v>
          </cell>
          <cell r="J361">
            <v>0</v>
          </cell>
          <cell r="L361">
            <v>0</v>
          </cell>
          <cell r="N361">
            <v>0</v>
          </cell>
          <cell r="O361">
            <v>0</v>
          </cell>
          <cell r="P361">
            <v>0</v>
          </cell>
          <cell r="Q361">
            <v>0</v>
          </cell>
          <cell r="R361">
            <v>0</v>
          </cell>
          <cell r="S361">
            <v>0</v>
          </cell>
          <cell r="U361">
            <v>0</v>
          </cell>
          <cell r="V361">
            <v>0</v>
          </cell>
          <cell r="W361">
            <v>0</v>
          </cell>
          <cell r="X361">
            <v>0</v>
          </cell>
          <cell r="Y361">
            <v>0</v>
          </cell>
          <cell r="Z361">
            <v>0</v>
          </cell>
        </row>
        <row r="362">
          <cell r="A362">
            <v>0</v>
          </cell>
          <cell r="B362">
            <v>0</v>
          </cell>
          <cell r="C362">
            <v>1360</v>
          </cell>
          <cell r="E362">
            <v>0</v>
          </cell>
          <cell r="F362">
            <v>0</v>
          </cell>
          <cell r="G362">
            <v>0</v>
          </cell>
          <cell r="H362">
            <v>0</v>
          </cell>
          <cell r="I362">
            <v>0</v>
          </cell>
          <cell r="J362">
            <v>0</v>
          </cell>
          <cell r="L362">
            <v>0</v>
          </cell>
          <cell r="N362">
            <v>0</v>
          </cell>
          <cell r="O362">
            <v>0</v>
          </cell>
          <cell r="P362">
            <v>0</v>
          </cell>
          <cell r="Q362">
            <v>0</v>
          </cell>
          <cell r="R362">
            <v>0</v>
          </cell>
          <cell r="S362">
            <v>0</v>
          </cell>
          <cell r="U362">
            <v>0</v>
          </cell>
          <cell r="V362">
            <v>0</v>
          </cell>
          <cell r="W362">
            <v>0</v>
          </cell>
          <cell r="X362">
            <v>0</v>
          </cell>
          <cell r="Y362">
            <v>0</v>
          </cell>
          <cell r="Z362">
            <v>0</v>
          </cell>
        </row>
        <row r="363">
          <cell r="A363">
            <v>0</v>
          </cell>
          <cell r="B363">
            <v>0</v>
          </cell>
          <cell r="C363">
            <v>1361</v>
          </cell>
          <cell r="E363">
            <v>0</v>
          </cell>
          <cell r="F363">
            <v>0</v>
          </cell>
          <cell r="G363">
            <v>0</v>
          </cell>
          <cell r="H363">
            <v>0</v>
          </cell>
          <cell r="I363">
            <v>0</v>
          </cell>
          <cell r="J363">
            <v>0</v>
          </cell>
          <cell r="L363">
            <v>0</v>
          </cell>
          <cell r="N363">
            <v>0</v>
          </cell>
          <cell r="O363">
            <v>0</v>
          </cell>
          <cell r="P363">
            <v>0</v>
          </cell>
          <cell r="Q363">
            <v>0</v>
          </cell>
          <cell r="R363">
            <v>0</v>
          </cell>
          <cell r="S363">
            <v>0</v>
          </cell>
          <cell r="U363">
            <v>0</v>
          </cell>
          <cell r="V363">
            <v>0</v>
          </cell>
          <cell r="W363">
            <v>0</v>
          </cell>
          <cell r="X363">
            <v>0</v>
          </cell>
          <cell r="Y363">
            <v>0</v>
          </cell>
          <cell r="Z363">
            <v>0</v>
          </cell>
        </row>
        <row r="364">
          <cell r="A364">
            <v>0</v>
          </cell>
          <cell r="B364">
            <v>0</v>
          </cell>
          <cell r="C364">
            <v>1362</v>
          </cell>
          <cell r="E364">
            <v>0</v>
          </cell>
          <cell r="F364">
            <v>0</v>
          </cell>
          <cell r="G364">
            <v>0</v>
          </cell>
          <cell r="H364">
            <v>0</v>
          </cell>
          <cell r="I364">
            <v>0</v>
          </cell>
          <cell r="J364">
            <v>0</v>
          </cell>
          <cell r="L364">
            <v>0</v>
          </cell>
          <cell r="N364">
            <v>0</v>
          </cell>
          <cell r="O364">
            <v>0</v>
          </cell>
          <cell r="P364">
            <v>0</v>
          </cell>
          <cell r="Q364">
            <v>0</v>
          </cell>
          <cell r="R364">
            <v>0</v>
          </cell>
          <cell r="S364">
            <v>0</v>
          </cell>
          <cell r="U364">
            <v>0</v>
          </cell>
          <cell r="V364">
            <v>0</v>
          </cell>
          <cell r="W364">
            <v>0</v>
          </cell>
          <cell r="X364">
            <v>0</v>
          </cell>
          <cell r="Y364">
            <v>0</v>
          </cell>
          <cell r="Z364">
            <v>0</v>
          </cell>
        </row>
        <row r="365">
          <cell r="A365">
            <v>0</v>
          </cell>
          <cell r="B365">
            <v>0</v>
          </cell>
          <cell r="C365">
            <v>1363</v>
          </cell>
          <cell r="E365">
            <v>0</v>
          </cell>
          <cell r="F365">
            <v>0</v>
          </cell>
          <cell r="G365">
            <v>0</v>
          </cell>
          <cell r="H365">
            <v>0</v>
          </cell>
          <cell r="I365">
            <v>0</v>
          </cell>
          <cell r="J365">
            <v>0</v>
          </cell>
          <cell r="L365">
            <v>0</v>
          </cell>
          <cell r="N365">
            <v>0</v>
          </cell>
          <cell r="O365">
            <v>0</v>
          </cell>
          <cell r="P365">
            <v>0</v>
          </cell>
          <cell r="Q365">
            <v>0</v>
          </cell>
          <cell r="R365">
            <v>0</v>
          </cell>
          <cell r="S365">
            <v>0</v>
          </cell>
          <cell r="U365">
            <v>0</v>
          </cell>
          <cell r="V365">
            <v>0</v>
          </cell>
          <cell r="W365">
            <v>0</v>
          </cell>
          <cell r="X365">
            <v>0</v>
          </cell>
          <cell r="Y365">
            <v>0</v>
          </cell>
          <cell r="Z365">
            <v>0</v>
          </cell>
        </row>
        <row r="366">
          <cell r="A366">
            <v>0</v>
          </cell>
          <cell r="B366">
            <v>0</v>
          </cell>
          <cell r="C366">
            <v>1364</v>
          </cell>
          <cell r="E366">
            <v>0</v>
          </cell>
          <cell r="F366">
            <v>0</v>
          </cell>
          <cell r="G366">
            <v>0</v>
          </cell>
          <cell r="H366">
            <v>0</v>
          </cell>
          <cell r="I366">
            <v>0</v>
          </cell>
          <cell r="J366">
            <v>0</v>
          </cell>
          <cell r="L366">
            <v>0</v>
          </cell>
          <cell r="N366">
            <v>0</v>
          </cell>
          <cell r="O366">
            <v>0</v>
          </cell>
          <cell r="P366">
            <v>0</v>
          </cell>
          <cell r="Q366">
            <v>0</v>
          </cell>
          <cell r="R366">
            <v>0</v>
          </cell>
          <cell r="S366">
            <v>0</v>
          </cell>
          <cell r="U366">
            <v>0</v>
          </cell>
          <cell r="V366">
            <v>0</v>
          </cell>
          <cell r="W366">
            <v>0</v>
          </cell>
          <cell r="X366">
            <v>0</v>
          </cell>
          <cell r="Y366">
            <v>0</v>
          </cell>
          <cell r="Z366">
            <v>0</v>
          </cell>
        </row>
        <row r="367">
          <cell r="A367">
            <v>0</v>
          </cell>
          <cell r="B367">
            <v>0</v>
          </cell>
          <cell r="C367">
            <v>1365</v>
          </cell>
          <cell r="E367">
            <v>0</v>
          </cell>
          <cell r="F367">
            <v>0</v>
          </cell>
          <cell r="G367">
            <v>0</v>
          </cell>
          <cell r="H367">
            <v>0</v>
          </cell>
          <cell r="I367">
            <v>0</v>
          </cell>
          <cell r="J367">
            <v>0</v>
          </cell>
          <cell r="L367">
            <v>0</v>
          </cell>
          <cell r="N367">
            <v>0</v>
          </cell>
          <cell r="O367">
            <v>0</v>
          </cell>
          <cell r="P367">
            <v>0</v>
          </cell>
          <cell r="Q367">
            <v>0</v>
          </cell>
          <cell r="R367">
            <v>0</v>
          </cell>
          <cell r="S367">
            <v>0</v>
          </cell>
          <cell r="U367">
            <v>0</v>
          </cell>
          <cell r="V367">
            <v>0</v>
          </cell>
          <cell r="W367">
            <v>0</v>
          </cell>
          <cell r="X367">
            <v>0</v>
          </cell>
          <cell r="Y367">
            <v>0</v>
          </cell>
          <cell r="Z367">
            <v>0</v>
          </cell>
        </row>
        <row r="368">
          <cell r="A368">
            <v>0</v>
          </cell>
          <cell r="B368">
            <v>0</v>
          </cell>
          <cell r="C368">
            <v>1366</v>
          </cell>
          <cell r="E368">
            <v>0</v>
          </cell>
          <cell r="F368">
            <v>0</v>
          </cell>
          <cell r="G368">
            <v>0</v>
          </cell>
          <cell r="H368">
            <v>0</v>
          </cell>
          <cell r="I368">
            <v>0</v>
          </cell>
          <cell r="J368">
            <v>0</v>
          </cell>
          <cell r="L368">
            <v>0</v>
          </cell>
          <cell r="N368">
            <v>0</v>
          </cell>
          <cell r="O368">
            <v>0</v>
          </cell>
          <cell r="P368">
            <v>0</v>
          </cell>
          <cell r="Q368">
            <v>0</v>
          </cell>
          <cell r="R368">
            <v>0</v>
          </cell>
          <cell r="S368">
            <v>0</v>
          </cell>
          <cell r="U368">
            <v>0</v>
          </cell>
          <cell r="V368">
            <v>0</v>
          </cell>
          <cell r="W368">
            <v>0</v>
          </cell>
          <cell r="X368">
            <v>0</v>
          </cell>
          <cell r="Y368">
            <v>0</v>
          </cell>
          <cell r="Z368">
            <v>0</v>
          </cell>
        </row>
        <row r="369">
          <cell r="A369">
            <v>0</v>
          </cell>
          <cell r="B369">
            <v>0</v>
          </cell>
          <cell r="C369">
            <v>1367</v>
          </cell>
          <cell r="E369">
            <v>0</v>
          </cell>
          <cell r="F369">
            <v>0</v>
          </cell>
          <cell r="G369">
            <v>0</v>
          </cell>
          <cell r="H369">
            <v>0</v>
          </cell>
          <cell r="I369">
            <v>0</v>
          </cell>
          <cell r="J369">
            <v>0</v>
          </cell>
          <cell r="L369">
            <v>0</v>
          </cell>
          <cell r="N369">
            <v>0</v>
          </cell>
          <cell r="O369">
            <v>0</v>
          </cell>
          <cell r="P369">
            <v>0</v>
          </cell>
          <cell r="Q369">
            <v>0</v>
          </cell>
          <cell r="R369">
            <v>0</v>
          </cell>
          <cell r="S369">
            <v>0</v>
          </cell>
          <cell r="U369">
            <v>0</v>
          </cell>
          <cell r="V369">
            <v>0</v>
          </cell>
          <cell r="W369">
            <v>0</v>
          </cell>
          <cell r="X369">
            <v>0</v>
          </cell>
          <cell r="Y369">
            <v>0</v>
          </cell>
          <cell r="Z369">
            <v>0</v>
          </cell>
        </row>
        <row r="370">
          <cell r="A370">
            <v>0</v>
          </cell>
          <cell r="B370">
            <v>0</v>
          </cell>
          <cell r="C370">
            <v>1368</v>
          </cell>
          <cell r="E370">
            <v>0</v>
          </cell>
          <cell r="F370">
            <v>0</v>
          </cell>
          <cell r="G370">
            <v>0</v>
          </cell>
          <cell r="H370">
            <v>0</v>
          </cell>
          <cell r="I370">
            <v>0</v>
          </cell>
          <cell r="J370">
            <v>0</v>
          </cell>
          <cell r="L370">
            <v>0</v>
          </cell>
          <cell r="N370">
            <v>0</v>
          </cell>
          <cell r="O370">
            <v>0</v>
          </cell>
          <cell r="P370">
            <v>0</v>
          </cell>
          <cell r="Q370">
            <v>0</v>
          </cell>
          <cell r="R370">
            <v>0</v>
          </cell>
          <cell r="S370">
            <v>0</v>
          </cell>
          <cell r="U370">
            <v>0</v>
          </cell>
          <cell r="V370">
            <v>0</v>
          </cell>
          <cell r="W370">
            <v>0</v>
          </cell>
          <cell r="X370">
            <v>0</v>
          </cell>
          <cell r="Y370">
            <v>0</v>
          </cell>
          <cell r="Z370">
            <v>0</v>
          </cell>
        </row>
        <row r="371">
          <cell r="A371">
            <v>0</v>
          </cell>
          <cell r="B371">
            <v>0</v>
          </cell>
          <cell r="C371">
            <v>1369</v>
          </cell>
          <cell r="E371">
            <v>0</v>
          </cell>
          <cell r="F371">
            <v>0</v>
          </cell>
          <cell r="G371">
            <v>0</v>
          </cell>
          <cell r="H371">
            <v>0</v>
          </cell>
          <cell r="I371">
            <v>0</v>
          </cell>
          <cell r="J371">
            <v>0</v>
          </cell>
          <cell r="L371">
            <v>0</v>
          </cell>
          <cell r="N371">
            <v>0</v>
          </cell>
          <cell r="O371">
            <v>0</v>
          </cell>
          <cell r="P371">
            <v>0</v>
          </cell>
          <cell r="Q371">
            <v>0</v>
          </cell>
          <cell r="R371">
            <v>0</v>
          </cell>
          <cell r="S371">
            <v>0</v>
          </cell>
          <cell r="U371">
            <v>0</v>
          </cell>
          <cell r="V371">
            <v>0</v>
          </cell>
          <cell r="W371">
            <v>0</v>
          </cell>
          <cell r="X371">
            <v>0</v>
          </cell>
          <cell r="Y371">
            <v>0</v>
          </cell>
          <cell r="Z371">
            <v>0</v>
          </cell>
        </row>
        <row r="372">
          <cell r="A372">
            <v>0</v>
          </cell>
          <cell r="B372">
            <v>0</v>
          </cell>
          <cell r="C372">
            <v>1370</v>
          </cell>
          <cell r="E372">
            <v>0</v>
          </cell>
          <cell r="F372">
            <v>0</v>
          </cell>
          <cell r="G372">
            <v>0</v>
          </cell>
          <cell r="H372">
            <v>0</v>
          </cell>
          <cell r="I372">
            <v>0</v>
          </cell>
          <cell r="J372">
            <v>0</v>
          </cell>
          <cell r="L372">
            <v>0</v>
          </cell>
          <cell r="N372">
            <v>0</v>
          </cell>
          <cell r="O372">
            <v>0</v>
          </cell>
          <cell r="P372">
            <v>0</v>
          </cell>
          <cell r="Q372">
            <v>0</v>
          </cell>
          <cell r="R372">
            <v>0</v>
          </cell>
          <cell r="S372">
            <v>0</v>
          </cell>
          <cell r="U372">
            <v>0</v>
          </cell>
          <cell r="V372">
            <v>0</v>
          </cell>
          <cell r="W372">
            <v>0</v>
          </cell>
          <cell r="X372">
            <v>0</v>
          </cell>
          <cell r="Y372">
            <v>0</v>
          </cell>
          <cell r="Z372">
            <v>0</v>
          </cell>
        </row>
        <row r="373">
          <cell r="A373">
            <v>0</v>
          </cell>
          <cell r="B373">
            <v>0</v>
          </cell>
          <cell r="C373">
            <v>1371</v>
          </cell>
          <cell r="E373">
            <v>0</v>
          </cell>
          <cell r="F373">
            <v>0</v>
          </cell>
          <cell r="G373">
            <v>0</v>
          </cell>
          <cell r="H373">
            <v>0</v>
          </cell>
          <cell r="I373">
            <v>0</v>
          </cell>
          <cell r="J373">
            <v>0</v>
          </cell>
          <cell r="L373">
            <v>0</v>
          </cell>
          <cell r="N373">
            <v>0</v>
          </cell>
          <cell r="O373">
            <v>0</v>
          </cell>
          <cell r="P373">
            <v>0</v>
          </cell>
          <cell r="Q373">
            <v>0</v>
          </cell>
          <cell r="R373">
            <v>0</v>
          </cell>
          <cell r="S373">
            <v>0</v>
          </cell>
          <cell r="U373">
            <v>0</v>
          </cell>
          <cell r="V373">
            <v>0</v>
          </cell>
          <cell r="W373">
            <v>0</v>
          </cell>
          <cell r="X373">
            <v>0</v>
          </cell>
          <cell r="Y373">
            <v>0</v>
          </cell>
          <cell r="Z373">
            <v>0</v>
          </cell>
        </row>
        <row r="374">
          <cell r="A374">
            <v>0</v>
          </cell>
          <cell r="B374">
            <v>0</v>
          </cell>
          <cell r="C374">
            <v>1372</v>
          </cell>
          <cell r="E374">
            <v>0</v>
          </cell>
          <cell r="F374">
            <v>0</v>
          </cell>
          <cell r="G374">
            <v>0</v>
          </cell>
          <cell r="H374">
            <v>0</v>
          </cell>
          <cell r="I374">
            <v>0</v>
          </cell>
          <cell r="J374">
            <v>0</v>
          </cell>
          <cell r="L374">
            <v>0</v>
          </cell>
          <cell r="N374">
            <v>0</v>
          </cell>
          <cell r="O374">
            <v>0</v>
          </cell>
          <cell r="P374">
            <v>0</v>
          </cell>
          <cell r="Q374">
            <v>0</v>
          </cell>
          <cell r="R374">
            <v>0</v>
          </cell>
          <cell r="S374">
            <v>0</v>
          </cell>
          <cell r="U374">
            <v>0</v>
          </cell>
          <cell r="V374">
            <v>0</v>
          </cell>
          <cell r="W374">
            <v>0</v>
          </cell>
          <cell r="X374">
            <v>0</v>
          </cell>
          <cell r="Y374">
            <v>0</v>
          </cell>
          <cell r="Z374">
            <v>0</v>
          </cell>
        </row>
        <row r="375">
          <cell r="A375">
            <v>0</v>
          </cell>
          <cell r="B375">
            <v>0</v>
          </cell>
          <cell r="C375">
            <v>1373</v>
          </cell>
          <cell r="E375">
            <v>0</v>
          </cell>
          <cell r="F375">
            <v>0</v>
          </cell>
          <cell r="G375">
            <v>0</v>
          </cell>
          <cell r="H375">
            <v>0</v>
          </cell>
          <cell r="I375">
            <v>0</v>
          </cell>
          <cell r="J375">
            <v>0</v>
          </cell>
          <cell r="L375">
            <v>0</v>
          </cell>
          <cell r="N375">
            <v>0</v>
          </cell>
          <cell r="O375">
            <v>0</v>
          </cell>
          <cell r="P375">
            <v>0</v>
          </cell>
          <cell r="Q375">
            <v>0</v>
          </cell>
          <cell r="R375">
            <v>0</v>
          </cell>
          <cell r="S375">
            <v>0</v>
          </cell>
          <cell r="U375">
            <v>0</v>
          </cell>
          <cell r="V375">
            <v>0</v>
          </cell>
          <cell r="W375">
            <v>0</v>
          </cell>
          <cell r="X375">
            <v>0</v>
          </cell>
          <cell r="Y375">
            <v>0</v>
          </cell>
          <cell r="Z375">
            <v>0</v>
          </cell>
        </row>
        <row r="376">
          <cell r="A376">
            <v>0</v>
          </cell>
          <cell r="B376">
            <v>0</v>
          </cell>
          <cell r="C376">
            <v>1374</v>
          </cell>
          <cell r="E376">
            <v>0</v>
          </cell>
          <cell r="F376">
            <v>0</v>
          </cell>
          <cell r="G376">
            <v>0</v>
          </cell>
          <cell r="H376">
            <v>0</v>
          </cell>
          <cell r="I376">
            <v>0</v>
          </cell>
          <cell r="J376">
            <v>0</v>
          </cell>
          <cell r="L376">
            <v>0</v>
          </cell>
          <cell r="N376">
            <v>0</v>
          </cell>
          <cell r="O376">
            <v>0</v>
          </cell>
          <cell r="P376">
            <v>0</v>
          </cell>
          <cell r="Q376">
            <v>0</v>
          </cell>
          <cell r="R376">
            <v>0</v>
          </cell>
          <cell r="S376">
            <v>0</v>
          </cell>
          <cell r="U376">
            <v>0</v>
          </cell>
          <cell r="V376">
            <v>0</v>
          </cell>
          <cell r="W376">
            <v>0</v>
          </cell>
          <cell r="X376">
            <v>0</v>
          </cell>
          <cell r="Y376">
            <v>0</v>
          </cell>
          <cell r="Z376">
            <v>0</v>
          </cell>
        </row>
        <row r="377">
          <cell r="A377">
            <v>0</v>
          </cell>
          <cell r="B377">
            <v>0</v>
          </cell>
          <cell r="C377">
            <v>1375</v>
          </cell>
          <cell r="E377">
            <v>0</v>
          </cell>
          <cell r="F377">
            <v>0</v>
          </cell>
          <cell r="G377">
            <v>0</v>
          </cell>
          <cell r="H377">
            <v>0</v>
          </cell>
          <cell r="I377">
            <v>0</v>
          </cell>
          <cell r="J377">
            <v>0</v>
          </cell>
          <cell r="L377">
            <v>0</v>
          </cell>
          <cell r="N377">
            <v>0</v>
          </cell>
          <cell r="O377">
            <v>0</v>
          </cell>
          <cell r="P377">
            <v>0</v>
          </cell>
          <cell r="Q377">
            <v>0</v>
          </cell>
          <cell r="R377">
            <v>0</v>
          </cell>
          <cell r="S377">
            <v>0</v>
          </cell>
          <cell r="U377">
            <v>0</v>
          </cell>
          <cell r="V377">
            <v>0</v>
          </cell>
          <cell r="W377">
            <v>0</v>
          </cell>
          <cell r="X377">
            <v>0</v>
          </cell>
          <cell r="Y377">
            <v>0</v>
          </cell>
          <cell r="Z377">
            <v>0</v>
          </cell>
        </row>
        <row r="378">
          <cell r="A378">
            <v>0</v>
          </cell>
          <cell r="B378">
            <v>0</v>
          </cell>
          <cell r="C378">
            <v>1376</v>
          </cell>
          <cell r="E378">
            <v>0</v>
          </cell>
          <cell r="F378">
            <v>0</v>
          </cell>
          <cell r="G378">
            <v>0</v>
          </cell>
          <cell r="H378">
            <v>0</v>
          </cell>
          <cell r="I378">
            <v>0</v>
          </cell>
          <cell r="J378">
            <v>0</v>
          </cell>
          <cell r="L378">
            <v>0</v>
          </cell>
          <cell r="N378">
            <v>0</v>
          </cell>
          <cell r="O378">
            <v>0</v>
          </cell>
          <cell r="P378">
            <v>0</v>
          </cell>
          <cell r="Q378">
            <v>0</v>
          </cell>
          <cell r="R378">
            <v>0</v>
          </cell>
          <cell r="S378">
            <v>0</v>
          </cell>
          <cell r="U378">
            <v>0</v>
          </cell>
          <cell r="V378">
            <v>0</v>
          </cell>
          <cell r="W378">
            <v>0</v>
          </cell>
          <cell r="X378">
            <v>0</v>
          </cell>
          <cell r="Y378">
            <v>0</v>
          </cell>
          <cell r="Z378">
            <v>0</v>
          </cell>
        </row>
        <row r="379">
          <cell r="A379">
            <v>0</v>
          </cell>
          <cell r="B379">
            <v>0</v>
          </cell>
          <cell r="C379">
            <v>1377</v>
          </cell>
          <cell r="E379">
            <v>0</v>
          </cell>
          <cell r="F379">
            <v>0</v>
          </cell>
          <cell r="G379">
            <v>0</v>
          </cell>
          <cell r="H379">
            <v>0</v>
          </cell>
          <cell r="I379">
            <v>0</v>
          </cell>
          <cell r="J379">
            <v>0</v>
          </cell>
          <cell r="L379">
            <v>0</v>
          </cell>
          <cell r="N379">
            <v>0</v>
          </cell>
          <cell r="O379">
            <v>0</v>
          </cell>
          <cell r="P379">
            <v>0</v>
          </cell>
          <cell r="Q379">
            <v>0</v>
          </cell>
          <cell r="R379">
            <v>0</v>
          </cell>
          <cell r="S379">
            <v>0</v>
          </cell>
          <cell r="U379">
            <v>0</v>
          </cell>
          <cell r="V379">
            <v>0</v>
          </cell>
          <cell r="W379">
            <v>0</v>
          </cell>
          <cell r="X379">
            <v>0</v>
          </cell>
          <cell r="Y379">
            <v>0</v>
          </cell>
          <cell r="Z379">
            <v>0</v>
          </cell>
        </row>
        <row r="380">
          <cell r="A380">
            <v>0</v>
          </cell>
          <cell r="B380">
            <v>0</v>
          </cell>
          <cell r="C380">
            <v>1378</v>
          </cell>
          <cell r="E380">
            <v>0</v>
          </cell>
          <cell r="F380">
            <v>0</v>
          </cell>
          <cell r="G380">
            <v>0</v>
          </cell>
          <cell r="H380">
            <v>0</v>
          </cell>
          <cell r="I380">
            <v>0</v>
          </cell>
          <cell r="J380">
            <v>0</v>
          </cell>
          <cell r="L380">
            <v>0</v>
          </cell>
          <cell r="N380">
            <v>0</v>
          </cell>
          <cell r="O380">
            <v>0</v>
          </cell>
          <cell r="P380">
            <v>0</v>
          </cell>
          <cell r="Q380">
            <v>0</v>
          </cell>
          <cell r="R380">
            <v>0</v>
          </cell>
          <cell r="S380">
            <v>0</v>
          </cell>
          <cell r="U380">
            <v>0</v>
          </cell>
          <cell r="V380">
            <v>0</v>
          </cell>
          <cell r="W380">
            <v>0</v>
          </cell>
          <cell r="X380">
            <v>0</v>
          </cell>
          <cell r="Y380">
            <v>0</v>
          </cell>
          <cell r="Z380">
            <v>0</v>
          </cell>
        </row>
        <row r="381">
          <cell r="A381">
            <v>0</v>
          </cell>
          <cell r="B381">
            <v>0</v>
          </cell>
          <cell r="C381">
            <v>1379</v>
          </cell>
          <cell r="E381">
            <v>0</v>
          </cell>
          <cell r="F381">
            <v>0</v>
          </cell>
          <cell r="G381">
            <v>0</v>
          </cell>
          <cell r="H381">
            <v>0</v>
          </cell>
          <cell r="I381">
            <v>0</v>
          </cell>
          <cell r="J381">
            <v>0</v>
          </cell>
          <cell r="L381">
            <v>0</v>
          </cell>
          <cell r="N381">
            <v>0</v>
          </cell>
          <cell r="O381">
            <v>0</v>
          </cell>
          <cell r="P381">
            <v>0</v>
          </cell>
          <cell r="Q381">
            <v>0</v>
          </cell>
          <cell r="R381">
            <v>0</v>
          </cell>
          <cell r="S381">
            <v>0</v>
          </cell>
          <cell r="U381">
            <v>0</v>
          </cell>
          <cell r="V381">
            <v>0</v>
          </cell>
          <cell r="W381">
            <v>0</v>
          </cell>
          <cell r="X381">
            <v>0</v>
          </cell>
          <cell r="Y381">
            <v>0</v>
          </cell>
          <cell r="Z381">
            <v>0</v>
          </cell>
        </row>
        <row r="382">
          <cell r="A382">
            <v>0</v>
          </cell>
          <cell r="B382">
            <v>0</v>
          </cell>
          <cell r="C382">
            <v>1380</v>
          </cell>
          <cell r="E382">
            <v>0</v>
          </cell>
          <cell r="F382">
            <v>0</v>
          </cell>
          <cell r="G382">
            <v>0</v>
          </cell>
          <cell r="H382">
            <v>0</v>
          </cell>
          <cell r="I382">
            <v>0</v>
          </cell>
          <cell r="J382">
            <v>0</v>
          </cell>
          <cell r="L382">
            <v>0</v>
          </cell>
          <cell r="N382">
            <v>0</v>
          </cell>
          <cell r="O382">
            <v>0</v>
          </cell>
          <cell r="P382">
            <v>0</v>
          </cell>
          <cell r="Q382">
            <v>0</v>
          </cell>
          <cell r="R382">
            <v>0</v>
          </cell>
          <cell r="S382">
            <v>0</v>
          </cell>
          <cell r="U382">
            <v>0</v>
          </cell>
          <cell r="V382">
            <v>0</v>
          </cell>
          <cell r="W382">
            <v>0</v>
          </cell>
          <cell r="X382">
            <v>0</v>
          </cell>
          <cell r="Y382">
            <v>0</v>
          </cell>
          <cell r="Z382">
            <v>0</v>
          </cell>
        </row>
        <row r="383">
          <cell r="A383">
            <v>0</v>
          </cell>
          <cell r="B383">
            <v>0</v>
          </cell>
          <cell r="C383">
            <v>1381</v>
          </cell>
          <cell r="E383">
            <v>0</v>
          </cell>
          <cell r="F383">
            <v>0</v>
          </cell>
          <cell r="G383">
            <v>0</v>
          </cell>
          <cell r="H383">
            <v>0</v>
          </cell>
          <cell r="I383">
            <v>0</v>
          </cell>
          <cell r="J383">
            <v>0</v>
          </cell>
          <cell r="L383">
            <v>0</v>
          </cell>
          <cell r="N383">
            <v>0</v>
          </cell>
          <cell r="O383">
            <v>0</v>
          </cell>
          <cell r="P383">
            <v>0</v>
          </cell>
          <cell r="Q383">
            <v>0</v>
          </cell>
          <cell r="R383">
            <v>0</v>
          </cell>
          <cell r="S383">
            <v>0</v>
          </cell>
          <cell r="U383">
            <v>0</v>
          </cell>
          <cell r="V383">
            <v>0</v>
          </cell>
          <cell r="W383">
            <v>0</v>
          </cell>
          <cell r="X383">
            <v>0</v>
          </cell>
          <cell r="Y383">
            <v>0</v>
          </cell>
          <cell r="Z383">
            <v>0</v>
          </cell>
        </row>
        <row r="384">
          <cell r="A384">
            <v>0</v>
          </cell>
          <cell r="B384">
            <v>0</v>
          </cell>
          <cell r="C384">
            <v>1382</v>
          </cell>
          <cell r="E384">
            <v>0</v>
          </cell>
          <cell r="F384">
            <v>0</v>
          </cell>
          <cell r="G384">
            <v>0</v>
          </cell>
          <cell r="H384">
            <v>0</v>
          </cell>
          <cell r="I384">
            <v>0</v>
          </cell>
          <cell r="J384">
            <v>0</v>
          </cell>
          <cell r="L384">
            <v>0</v>
          </cell>
          <cell r="N384">
            <v>0</v>
          </cell>
          <cell r="O384">
            <v>0</v>
          </cell>
          <cell r="P384">
            <v>0</v>
          </cell>
          <cell r="Q384">
            <v>0</v>
          </cell>
          <cell r="R384">
            <v>0</v>
          </cell>
          <cell r="S384">
            <v>0</v>
          </cell>
          <cell r="U384">
            <v>0</v>
          </cell>
          <cell r="V384">
            <v>0</v>
          </cell>
          <cell r="W384">
            <v>0</v>
          </cell>
          <cell r="X384">
            <v>0</v>
          </cell>
          <cell r="Y384">
            <v>0</v>
          </cell>
          <cell r="Z384">
            <v>0</v>
          </cell>
        </row>
        <row r="385">
          <cell r="A385">
            <v>0</v>
          </cell>
          <cell r="B385">
            <v>0</v>
          </cell>
          <cell r="C385">
            <v>1383</v>
          </cell>
          <cell r="E385">
            <v>0</v>
          </cell>
          <cell r="F385">
            <v>0</v>
          </cell>
          <cell r="G385">
            <v>0</v>
          </cell>
          <cell r="H385">
            <v>0</v>
          </cell>
          <cell r="I385">
            <v>0</v>
          </cell>
          <cell r="J385">
            <v>0</v>
          </cell>
          <cell r="L385">
            <v>0</v>
          </cell>
          <cell r="N385">
            <v>0</v>
          </cell>
          <cell r="O385">
            <v>0</v>
          </cell>
          <cell r="P385">
            <v>0</v>
          </cell>
          <cell r="Q385">
            <v>0</v>
          </cell>
          <cell r="R385">
            <v>0</v>
          </cell>
          <cell r="S385">
            <v>0</v>
          </cell>
          <cell r="U385">
            <v>0</v>
          </cell>
          <cell r="V385">
            <v>0</v>
          </cell>
          <cell r="W385">
            <v>0</v>
          </cell>
          <cell r="X385">
            <v>0</v>
          </cell>
          <cell r="Y385">
            <v>0</v>
          </cell>
          <cell r="Z385">
            <v>0</v>
          </cell>
        </row>
        <row r="386">
          <cell r="A386">
            <v>0</v>
          </cell>
          <cell r="B386">
            <v>0</v>
          </cell>
          <cell r="C386">
            <v>1384</v>
          </cell>
          <cell r="E386">
            <v>0</v>
          </cell>
          <cell r="F386">
            <v>0</v>
          </cell>
          <cell r="G386">
            <v>0</v>
          </cell>
          <cell r="H386">
            <v>0</v>
          </cell>
          <cell r="I386">
            <v>0</v>
          </cell>
          <cell r="J386">
            <v>0</v>
          </cell>
          <cell r="L386">
            <v>0</v>
          </cell>
          <cell r="N386">
            <v>0</v>
          </cell>
          <cell r="O386">
            <v>0</v>
          </cell>
          <cell r="P386">
            <v>0</v>
          </cell>
          <cell r="Q386">
            <v>0</v>
          </cell>
          <cell r="R386">
            <v>0</v>
          </cell>
          <cell r="S386">
            <v>0</v>
          </cell>
          <cell r="U386">
            <v>0</v>
          </cell>
          <cell r="V386">
            <v>0</v>
          </cell>
          <cell r="W386">
            <v>0</v>
          </cell>
          <cell r="X386">
            <v>0</v>
          </cell>
          <cell r="Y386">
            <v>0</v>
          </cell>
          <cell r="Z386">
            <v>0</v>
          </cell>
        </row>
        <row r="387">
          <cell r="A387">
            <v>0</v>
          </cell>
          <cell r="B387">
            <v>0</v>
          </cell>
          <cell r="C387">
            <v>1385</v>
          </cell>
          <cell r="E387">
            <v>0</v>
          </cell>
          <cell r="F387">
            <v>0</v>
          </cell>
          <cell r="G387">
            <v>0</v>
          </cell>
          <cell r="H387">
            <v>0</v>
          </cell>
          <cell r="I387">
            <v>0</v>
          </cell>
          <cell r="J387">
            <v>0</v>
          </cell>
          <cell r="L387">
            <v>0</v>
          </cell>
          <cell r="N387">
            <v>0</v>
          </cell>
          <cell r="O387">
            <v>0</v>
          </cell>
          <cell r="P387">
            <v>0</v>
          </cell>
          <cell r="Q387">
            <v>0</v>
          </cell>
          <cell r="R387">
            <v>0</v>
          </cell>
          <cell r="S387">
            <v>0</v>
          </cell>
          <cell r="U387">
            <v>0</v>
          </cell>
          <cell r="V387">
            <v>0</v>
          </cell>
          <cell r="W387">
            <v>0</v>
          </cell>
          <cell r="X387">
            <v>0</v>
          </cell>
          <cell r="Y387">
            <v>0</v>
          </cell>
          <cell r="Z387">
            <v>0</v>
          </cell>
        </row>
        <row r="388">
          <cell r="A388">
            <v>0</v>
          </cell>
          <cell r="B388">
            <v>0</v>
          </cell>
          <cell r="C388">
            <v>1386</v>
          </cell>
          <cell r="E388">
            <v>0</v>
          </cell>
          <cell r="F388">
            <v>0</v>
          </cell>
          <cell r="G388">
            <v>0</v>
          </cell>
          <cell r="H388">
            <v>0</v>
          </cell>
          <cell r="I388">
            <v>0</v>
          </cell>
          <cell r="J388">
            <v>0</v>
          </cell>
          <cell r="L388">
            <v>0</v>
          </cell>
          <cell r="N388">
            <v>0</v>
          </cell>
          <cell r="O388">
            <v>0</v>
          </cell>
          <cell r="P388">
            <v>0</v>
          </cell>
          <cell r="Q388">
            <v>0</v>
          </cell>
          <cell r="R388">
            <v>0</v>
          </cell>
          <cell r="S388">
            <v>0</v>
          </cell>
          <cell r="U388">
            <v>0</v>
          </cell>
          <cell r="V388">
            <v>0</v>
          </cell>
          <cell r="W388">
            <v>0</v>
          </cell>
          <cell r="X388">
            <v>0</v>
          </cell>
          <cell r="Y388">
            <v>0</v>
          </cell>
          <cell r="Z388">
            <v>0</v>
          </cell>
        </row>
        <row r="389">
          <cell r="A389">
            <v>0</v>
          </cell>
          <cell r="B389">
            <v>0</v>
          </cell>
          <cell r="C389">
            <v>1387</v>
          </cell>
          <cell r="E389">
            <v>0</v>
          </cell>
          <cell r="F389">
            <v>0</v>
          </cell>
          <cell r="G389">
            <v>0</v>
          </cell>
          <cell r="H389">
            <v>0</v>
          </cell>
          <cell r="I389">
            <v>0</v>
          </cell>
          <cell r="J389">
            <v>0</v>
          </cell>
          <cell r="L389">
            <v>0</v>
          </cell>
          <cell r="N389">
            <v>0</v>
          </cell>
          <cell r="O389">
            <v>0</v>
          </cell>
          <cell r="P389">
            <v>0</v>
          </cell>
          <cell r="Q389">
            <v>0</v>
          </cell>
          <cell r="R389">
            <v>0</v>
          </cell>
          <cell r="S389">
            <v>0</v>
          </cell>
          <cell r="U389">
            <v>0</v>
          </cell>
          <cell r="V389">
            <v>0</v>
          </cell>
          <cell r="W389">
            <v>0</v>
          </cell>
          <cell r="X389">
            <v>0</v>
          </cell>
          <cell r="Y389">
            <v>0</v>
          </cell>
          <cell r="Z389">
            <v>0</v>
          </cell>
        </row>
        <row r="390">
          <cell r="A390">
            <v>0</v>
          </cell>
          <cell r="B390">
            <v>0</v>
          </cell>
          <cell r="C390">
            <v>1388</v>
          </cell>
          <cell r="E390">
            <v>0</v>
          </cell>
          <cell r="F390">
            <v>0</v>
          </cell>
          <cell r="G390">
            <v>0</v>
          </cell>
          <cell r="H390">
            <v>0</v>
          </cell>
          <cell r="I390">
            <v>0</v>
          </cell>
          <cell r="J390">
            <v>0</v>
          </cell>
          <cell r="L390">
            <v>0</v>
          </cell>
          <cell r="N390">
            <v>0</v>
          </cell>
          <cell r="O390">
            <v>0</v>
          </cell>
          <cell r="P390">
            <v>0</v>
          </cell>
          <cell r="Q390">
            <v>0</v>
          </cell>
          <cell r="R390">
            <v>0</v>
          </cell>
          <cell r="S390">
            <v>0</v>
          </cell>
          <cell r="U390">
            <v>0</v>
          </cell>
          <cell r="V390">
            <v>0</v>
          </cell>
          <cell r="W390">
            <v>0</v>
          </cell>
          <cell r="X390">
            <v>0</v>
          </cell>
          <cell r="Y390">
            <v>0</v>
          </cell>
          <cell r="Z390">
            <v>0</v>
          </cell>
        </row>
        <row r="391">
          <cell r="A391">
            <v>0</v>
          </cell>
          <cell r="B391">
            <v>0</v>
          </cell>
          <cell r="C391">
            <v>1389</v>
          </cell>
          <cell r="E391">
            <v>0</v>
          </cell>
          <cell r="F391">
            <v>0</v>
          </cell>
          <cell r="G391">
            <v>0</v>
          </cell>
          <cell r="H391">
            <v>0</v>
          </cell>
          <cell r="I391">
            <v>0</v>
          </cell>
          <cell r="J391">
            <v>0</v>
          </cell>
          <cell r="L391">
            <v>0</v>
          </cell>
          <cell r="N391">
            <v>0</v>
          </cell>
          <cell r="O391">
            <v>0</v>
          </cell>
          <cell r="P391">
            <v>0</v>
          </cell>
          <cell r="Q391">
            <v>0</v>
          </cell>
          <cell r="R391">
            <v>0</v>
          </cell>
          <cell r="S391">
            <v>0</v>
          </cell>
          <cell r="U391">
            <v>0</v>
          </cell>
          <cell r="V391">
            <v>0</v>
          </cell>
          <cell r="W391">
            <v>0</v>
          </cell>
          <cell r="X391">
            <v>0</v>
          </cell>
          <cell r="Y391">
            <v>0</v>
          </cell>
          <cell r="Z391">
            <v>0</v>
          </cell>
        </row>
        <row r="392">
          <cell r="A392">
            <v>0</v>
          </cell>
          <cell r="B392">
            <v>0</v>
          </cell>
          <cell r="C392">
            <v>1390</v>
          </cell>
          <cell r="E392">
            <v>0</v>
          </cell>
          <cell r="F392">
            <v>0</v>
          </cell>
          <cell r="G392">
            <v>0</v>
          </cell>
          <cell r="H392">
            <v>0</v>
          </cell>
          <cell r="I392">
            <v>0</v>
          </cell>
          <cell r="J392">
            <v>0</v>
          </cell>
          <cell r="L392">
            <v>0</v>
          </cell>
          <cell r="N392">
            <v>0</v>
          </cell>
          <cell r="O392">
            <v>0</v>
          </cell>
          <cell r="P392">
            <v>0</v>
          </cell>
          <cell r="Q392">
            <v>0</v>
          </cell>
          <cell r="R392">
            <v>0</v>
          </cell>
          <cell r="S392">
            <v>0</v>
          </cell>
          <cell r="U392">
            <v>0</v>
          </cell>
          <cell r="V392">
            <v>0</v>
          </cell>
          <cell r="W392">
            <v>0</v>
          </cell>
          <cell r="X392">
            <v>0</v>
          </cell>
          <cell r="Y392">
            <v>0</v>
          </cell>
          <cell r="Z392">
            <v>0</v>
          </cell>
        </row>
        <row r="393">
          <cell r="A393">
            <v>0</v>
          </cell>
          <cell r="B393">
            <v>0</v>
          </cell>
          <cell r="C393">
            <v>1391</v>
          </cell>
          <cell r="E393">
            <v>0</v>
          </cell>
          <cell r="F393">
            <v>0</v>
          </cell>
          <cell r="G393">
            <v>0</v>
          </cell>
          <cell r="H393">
            <v>0</v>
          </cell>
          <cell r="I393">
            <v>0</v>
          </cell>
          <cell r="J393">
            <v>0</v>
          </cell>
          <cell r="L393">
            <v>0</v>
          </cell>
          <cell r="N393">
            <v>0</v>
          </cell>
          <cell r="O393">
            <v>0</v>
          </cell>
          <cell r="P393">
            <v>0</v>
          </cell>
          <cell r="Q393">
            <v>0</v>
          </cell>
          <cell r="R393">
            <v>0</v>
          </cell>
          <cell r="S393">
            <v>0</v>
          </cell>
          <cell r="U393">
            <v>0</v>
          </cell>
          <cell r="V393">
            <v>0</v>
          </cell>
          <cell r="W393">
            <v>0</v>
          </cell>
          <cell r="X393">
            <v>0</v>
          </cell>
          <cell r="Y393">
            <v>0</v>
          </cell>
          <cell r="Z393">
            <v>0</v>
          </cell>
        </row>
        <row r="394">
          <cell r="A394">
            <v>0</v>
          </cell>
          <cell r="B394">
            <v>0</v>
          </cell>
          <cell r="C394">
            <v>1392</v>
          </cell>
          <cell r="E394">
            <v>0</v>
          </cell>
          <cell r="F394">
            <v>0</v>
          </cell>
          <cell r="G394">
            <v>0</v>
          </cell>
          <cell r="H394">
            <v>0</v>
          </cell>
          <cell r="I394">
            <v>0</v>
          </cell>
          <cell r="J394">
            <v>0</v>
          </cell>
          <cell r="L394">
            <v>0</v>
          </cell>
          <cell r="N394">
            <v>0</v>
          </cell>
          <cell r="O394">
            <v>0</v>
          </cell>
          <cell r="P394">
            <v>0</v>
          </cell>
          <cell r="Q394">
            <v>0</v>
          </cell>
          <cell r="R394">
            <v>0</v>
          </cell>
          <cell r="S394">
            <v>0</v>
          </cell>
          <cell r="U394">
            <v>0</v>
          </cell>
          <cell r="V394">
            <v>0</v>
          </cell>
          <cell r="W394">
            <v>0</v>
          </cell>
          <cell r="X394">
            <v>0</v>
          </cell>
          <cell r="Y394">
            <v>0</v>
          </cell>
          <cell r="Z394">
            <v>0</v>
          </cell>
        </row>
        <row r="395">
          <cell r="A395">
            <v>0</v>
          </cell>
          <cell r="B395">
            <v>0</v>
          </cell>
          <cell r="C395">
            <v>1393</v>
          </cell>
          <cell r="E395">
            <v>0</v>
          </cell>
          <cell r="F395">
            <v>0</v>
          </cell>
          <cell r="G395">
            <v>0</v>
          </cell>
          <cell r="H395">
            <v>0</v>
          </cell>
          <cell r="I395">
            <v>0</v>
          </cell>
          <cell r="J395">
            <v>0</v>
          </cell>
          <cell r="L395">
            <v>0</v>
          </cell>
          <cell r="N395">
            <v>0</v>
          </cell>
          <cell r="O395">
            <v>0</v>
          </cell>
          <cell r="P395">
            <v>0</v>
          </cell>
          <cell r="Q395">
            <v>0</v>
          </cell>
          <cell r="R395">
            <v>0</v>
          </cell>
          <cell r="S395">
            <v>0</v>
          </cell>
          <cell r="U395">
            <v>0</v>
          </cell>
          <cell r="V395">
            <v>0</v>
          </cell>
          <cell r="W395">
            <v>0</v>
          </cell>
          <cell r="X395">
            <v>0</v>
          </cell>
          <cell r="Y395">
            <v>0</v>
          </cell>
          <cell r="Z395">
            <v>0</v>
          </cell>
        </row>
        <row r="396">
          <cell r="A396">
            <v>0</v>
          </cell>
          <cell r="B396">
            <v>0</v>
          </cell>
          <cell r="C396">
            <v>1394</v>
          </cell>
          <cell r="E396">
            <v>0</v>
          </cell>
          <cell r="F396">
            <v>0</v>
          </cell>
          <cell r="G396">
            <v>0</v>
          </cell>
          <cell r="H396">
            <v>0</v>
          </cell>
          <cell r="I396">
            <v>0</v>
          </cell>
          <cell r="J396">
            <v>0</v>
          </cell>
          <cell r="L396">
            <v>0</v>
          </cell>
          <cell r="N396">
            <v>0</v>
          </cell>
          <cell r="O396">
            <v>0</v>
          </cell>
          <cell r="P396">
            <v>0</v>
          </cell>
          <cell r="Q396">
            <v>0</v>
          </cell>
          <cell r="R396">
            <v>0</v>
          </cell>
          <cell r="S396">
            <v>0</v>
          </cell>
          <cell r="U396">
            <v>0</v>
          </cell>
          <cell r="V396">
            <v>0</v>
          </cell>
          <cell r="W396">
            <v>0</v>
          </cell>
          <cell r="X396">
            <v>0</v>
          </cell>
          <cell r="Y396">
            <v>0</v>
          </cell>
          <cell r="Z396">
            <v>0</v>
          </cell>
        </row>
        <row r="397">
          <cell r="A397">
            <v>0</v>
          </cell>
          <cell r="B397">
            <v>0</v>
          </cell>
          <cell r="C397">
            <v>1395</v>
          </cell>
          <cell r="E397">
            <v>0</v>
          </cell>
          <cell r="F397">
            <v>0</v>
          </cell>
          <cell r="G397">
            <v>0</v>
          </cell>
          <cell r="H397">
            <v>0</v>
          </cell>
          <cell r="I397">
            <v>0</v>
          </cell>
          <cell r="J397">
            <v>0</v>
          </cell>
          <cell r="L397">
            <v>0</v>
          </cell>
          <cell r="N397">
            <v>0</v>
          </cell>
          <cell r="O397">
            <v>0</v>
          </cell>
          <cell r="P397">
            <v>0</v>
          </cell>
          <cell r="Q397">
            <v>0</v>
          </cell>
          <cell r="R397">
            <v>0</v>
          </cell>
          <cell r="S397">
            <v>0</v>
          </cell>
          <cell r="U397">
            <v>0</v>
          </cell>
          <cell r="V397">
            <v>0</v>
          </cell>
          <cell r="W397">
            <v>0</v>
          </cell>
          <cell r="X397">
            <v>0</v>
          </cell>
          <cell r="Y397">
            <v>0</v>
          </cell>
          <cell r="Z397">
            <v>0</v>
          </cell>
        </row>
        <row r="398">
          <cell r="A398">
            <v>0</v>
          </cell>
          <cell r="B398">
            <v>0</v>
          </cell>
          <cell r="C398">
            <v>1396</v>
          </cell>
          <cell r="E398">
            <v>0</v>
          </cell>
          <cell r="F398">
            <v>0</v>
          </cell>
          <cell r="G398">
            <v>0</v>
          </cell>
          <cell r="H398">
            <v>0</v>
          </cell>
          <cell r="I398">
            <v>0</v>
          </cell>
          <cell r="J398">
            <v>0</v>
          </cell>
          <cell r="L398">
            <v>0</v>
          </cell>
          <cell r="N398">
            <v>0</v>
          </cell>
          <cell r="O398">
            <v>0</v>
          </cell>
          <cell r="P398">
            <v>0</v>
          </cell>
          <cell r="Q398">
            <v>0</v>
          </cell>
          <cell r="R398">
            <v>0</v>
          </cell>
          <cell r="S398">
            <v>0</v>
          </cell>
          <cell r="U398">
            <v>0</v>
          </cell>
          <cell r="V398">
            <v>0</v>
          </cell>
          <cell r="W398">
            <v>0</v>
          </cell>
          <cell r="X398">
            <v>0</v>
          </cell>
          <cell r="Y398">
            <v>0</v>
          </cell>
          <cell r="Z398">
            <v>0</v>
          </cell>
        </row>
        <row r="399">
          <cell r="A399">
            <v>0</v>
          </cell>
          <cell r="B399">
            <v>0</v>
          </cell>
          <cell r="C399">
            <v>1397</v>
          </cell>
          <cell r="E399">
            <v>0</v>
          </cell>
          <cell r="F399">
            <v>0</v>
          </cell>
          <cell r="G399">
            <v>0</v>
          </cell>
          <cell r="H399">
            <v>0</v>
          </cell>
          <cell r="I399">
            <v>0</v>
          </cell>
          <cell r="J399">
            <v>0</v>
          </cell>
          <cell r="L399">
            <v>0</v>
          </cell>
          <cell r="N399">
            <v>0</v>
          </cell>
          <cell r="O399">
            <v>0</v>
          </cell>
          <cell r="P399">
            <v>0</v>
          </cell>
          <cell r="Q399">
            <v>0</v>
          </cell>
          <cell r="R399">
            <v>0</v>
          </cell>
          <cell r="S399">
            <v>0</v>
          </cell>
          <cell r="U399">
            <v>0</v>
          </cell>
          <cell r="V399">
            <v>0</v>
          </cell>
          <cell r="W399">
            <v>0</v>
          </cell>
          <cell r="X399">
            <v>0</v>
          </cell>
          <cell r="Y399">
            <v>0</v>
          </cell>
          <cell r="Z399">
            <v>0</v>
          </cell>
        </row>
        <row r="400">
          <cell r="A400">
            <v>0</v>
          </cell>
          <cell r="B400">
            <v>0</v>
          </cell>
          <cell r="C400">
            <v>1398</v>
          </cell>
          <cell r="E400">
            <v>0</v>
          </cell>
          <cell r="F400">
            <v>0</v>
          </cell>
          <cell r="G400">
            <v>0</v>
          </cell>
          <cell r="H400">
            <v>0</v>
          </cell>
          <cell r="I400">
            <v>0</v>
          </cell>
          <cell r="J400">
            <v>0</v>
          </cell>
          <cell r="L400">
            <v>0</v>
          </cell>
          <cell r="N400">
            <v>0</v>
          </cell>
          <cell r="O400">
            <v>0</v>
          </cell>
          <cell r="P400">
            <v>0</v>
          </cell>
          <cell r="Q400">
            <v>0</v>
          </cell>
          <cell r="R400">
            <v>0</v>
          </cell>
          <cell r="S400">
            <v>0</v>
          </cell>
          <cell r="U400">
            <v>0</v>
          </cell>
          <cell r="V400">
            <v>0</v>
          </cell>
          <cell r="W400">
            <v>0</v>
          </cell>
          <cell r="X400">
            <v>0</v>
          </cell>
          <cell r="Y400">
            <v>0</v>
          </cell>
          <cell r="Z400">
            <v>0</v>
          </cell>
        </row>
        <row r="401">
          <cell r="A401">
            <v>0</v>
          </cell>
          <cell r="B401">
            <v>0</v>
          </cell>
          <cell r="C401">
            <v>1399</v>
          </cell>
          <cell r="E401">
            <v>0</v>
          </cell>
          <cell r="F401">
            <v>0</v>
          </cell>
          <cell r="G401">
            <v>0</v>
          </cell>
          <cell r="H401">
            <v>0</v>
          </cell>
          <cell r="I401">
            <v>0</v>
          </cell>
          <cell r="J401">
            <v>0</v>
          </cell>
          <cell r="L401">
            <v>0</v>
          </cell>
          <cell r="N401">
            <v>0</v>
          </cell>
          <cell r="O401">
            <v>0</v>
          </cell>
          <cell r="P401">
            <v>0</v>
          </cell>
          <cell r="Q401">
            <v>0</v>
          </cell>
          <cell r="R401">
            <v>0</v>
          </cell>
          <cell r="S401">
            <v>0</v>
          </cell>
          <cell r="U401">
            <v>0</v>
          </cell>
          <cell r="V401">
            <v>0</v>
          </cell>
          <cell r="W401">
            <v>0</v>
          </cell>
          <cell r="X401">
            <v>0</v>
          </cell>
          <cell r="Y401">
            <v>0</v>
          </cell>
          <cell r="Z401">
            <v>0</v>
          </cell>
        </row>
        <row r="402">
          <cell r="A402">
            <v>0</v>
          </cell>
          <cell r="B402">
            <v>0</v>
          </cell>
          <cell r="C402">
            <v>1400</v>
          </cell>
          <cell r="E402">
            <v>0</v>
          </cell>
          <cell r="F402">
            <v>0</v>
          </cell>
          <cell r="G402">
            <v>0</v>
          </cell>
          <cell r="H402">
            <v>0</v>
          </cell>
          <cell r="I402">
            <v>0</v>
          </cell>
          <cell r="J402">
            <v>0</v>
          </cell>
          <cell r="L402">
            <v>0</v>
          </cell>
          <cell r="N402">
            <v>0</v>
          </cell>
          <cell r="O402">
            <v>0</v>
          </cell>
          <cell r="P402">
            <v>0</v>
          </cell>
          <cell r="Q402">
            <v>0</v>
          </cell>
          <cell r="R402">
            <v>0</v>
          </cell>
          <cell r="S402">
            <v>0</v>
          </cell>
          <cell r="U402">
            <v>0</v>
          </cell>
          <cell r="V402">
            <v>0</v>
          </cell>
          <cell r="W402">
            <v>0</v>
          </cell>
          <cell r="X402">
            <v>0</v>
          </cell>
          <cell r="Y402">
            <v>0</v>
          </cell>
          <cell r="Z402">
            <v>0</v>
          </cell>
        </row>
        <row r="403">
          <cell r="A403">
            <v>0</v>
          </cell>
          <cell r="B403">
            <v>0</v>
          </cell>
          <cell r="C403">
            <v>1401</v>
          </cell>
          <cell r="E403">
            <v>0</v>
          </cell>
          <cell r="F403">
            <v>0</v>
          </cell>
          <cell r="G403">
            <v>0</v>
          </cell>
          <cell r="H403">
            <v>0</v>
          </cell>
          <cell r="I403">
            <v>0</v>
          </cell>
          <cell r="J403">
            <v>0</v>
          </cell>
          <cell r="L403">
            <v>0</v>
          </cell>
          <cell r="N403">
            <v>0</v>
          </cell>
          <cell r="O403">
            <v>0</v>
          </cell>
          <cell r="P403">
            <v>0</v>
          </cell>
          <cell r="Q403">
            <v>0</v>
          </cell>
          <cell r="R403">
            <v>0</v>
          </cell>
          <cell r="S403">
            <v>0</v>
          </cell>
          <cell r="U403">
            <v>0</v>
          </cell>
          <cell r="V403">
            <v>0</v>
          </cell>
          <cell r="W403">
            <v>0</v>
          </cell>
          <cell r="X403">
            <v>0</v>
          </cell>
          <cell r="Y403">
            <v>0</v>
          </cell>
          <cell r="Z403">
            <v>0</v>
          </cell>
        </row>
        <row r="404">
          <cell r="A404">
            <v>0</v>
          </cell>
          <cell r="B404">
            <v>0</v>
          </cell>
          <cell r="C404">
            <v>1402</v>
          </cell>
          <cell r="E404">
            <v>0</v>
          </cell>
          <cell r="F404">
            <v>0</v>
          </cell>
          <cell r="G404">
            <v>0</v>
          </cell>
          <cell r="H404">
            <v>0</v>
          </cell>
          <cell r="I404">
            <v>0</v>
          </cell>
          <cell r="J404">
            <v>0</v>
          </cell>
          <cell r="L404">
            <v>0</v>
          </cell>
          <cell r="N404">
            <v>0</v>
          </cell>
          <cell r="O404">
            <v>0</v>
          </cell>
          <cell r="P404">
            <v>0</v>
          </cell>
          <cell r="Q404">
            <v>0</v>
          </cell>
          <cell r="R404">
            <v>0</v>
          </cell>
          <cell r="S404">
            <v>0</v>
          </cell>
          <cell r="U404">
            <v>0</v>
          </cell>
          <cell r="V404">
            <v>0</v>
          </cell>
          <cell r="W404">
            <v>0</v>
          </cell>
          <cell r="X404">
            <v>0</v>
          </cell>
          <cell r="Y404">
            <v>0</v>
          </cell>
          <cell r="Z404">
            <v>0</v>
          </cell>
        </row>
        <row r="405">
          <cell r="A405">
            <v>0</v>
          </cell>
          <cell r="B405">
            <v>0</v>
          </cell>
          <cell r="C405">
            <v>1403</v>
          </cell>
          <cell r="E405">
            <v>0</v>
          </cell>
          <cell r="F405">
            <v>0</v>
          </cell>
          <cell r="G405">
            <v>0</v>
          </cell>
          <cell r="H405">
            <v>0</v>
          </cell>
          <cell r="I405">
            <v>0</v>
          </cell>
          <cell r="J405">
            <v>0</v>
          </cell>
          <cell r="L405">
            <v>0</v>
          </cell>
          <cell r="N405">
            <v>0</v>
          </cell>
          <cell r="O405">
            <v>0</v>
          </cell>
          <cell r="P405">
            <v>0</v>
          </cell>
          <cell r="Q405">
            <v>0</v>
          </cell>
          <cell r="R405">
            <v>0</v>
          </cell>
          <cell r="S405">
            <v>0</v>
          </cell>
          <cell r="U405">
            <v>0</v>
          </cell>
          <cell r="V405">
            <v>0</v>
          </cell>
          <cell r="W405">
            <v>0</v>
          </cell>
          <cell r="X405">
            <v>0</v>
          </cell>
          <cell r="Y405">
            <v>0</v>
          </cell>
          <cell r="Z405">
            <v>0</v>
          </cell>
        </row>
        <row r="406">
          <cell r="A406">
            <v>0</v>
          </cell>
          <cell r="B406">
            <v>0</v>
          </cell>
          <cell r="C406">
            <v>1404</v>
          </cell>
          <cell r="E406">
            <v>0</v>
          </cell>
          <cell r="F406">
            <v>0</v>
          </cell>
          <cell r="G406">
            <v>0</v>
          </cell>
          <cell r="H406">
            <v>0</v>
          </cell>
          <cell r="I406">
            <v>0</v>
          </cell>
          <cell r="J406">
            <v>0</v>
          </cell>
          <cell r="L406">
            <v>0</v>
          </cell>
          <cell r="N406">
            <v>0</v>
          </cell>
          <cell r="O406">
            <v>0</v>
          </cell>
          <cell r="P406">
            <v>0</v>
          </cell>
          <cell r="Q406">
            <v>0</v>
          </cell>
          <cell r="R406">
            <v>0</v>
          </cell>
          <cell r="S406">
            <v>0</v>
          </cell>
          <cell r="U406">
            <v>0</v>
          </cell>
          <cell r="V406">
            <v>0</v>
          </cell>
          <cell r="W406">
            <v>0</v>
          </cell>
          <cell r="X406">
            <v>0</v>
          </cell>
          <cell r="Y406">
            <v>0</v>
          </cell>
          <cell r="Z406">
            <v>0</v>
          </cell>
        </row>
        <row r="407">
          <cell r="A407">
            <v>0</v>
          </cell>
          <cell r="B407">
            <v>0</v>
          </cell>
          <cell r="C407">
            <v>1405</v>
          </cell>
          <cell r="E407">
            <v>0</v>
          </cell>
          <cell r="F407">
            <v>0</v>
          </cell>
          <cell r="G407">
            <v>0</v>
          </cell>
          <cell r="H407">
            <v>0</v>
          </cell>
          <cell r="I407">
            <v>0</v>
          </cell>
          <cell r="J407">
            <v>0</v>
          </cell>
          <cell r="L407">
            <v>0</v>
          </cell>
          <cell r="N407">
            <v>0</v>
          </cell>
          <cell r="O407">
            <v>0</v>
          </cell>
          <cell r="P407">
            <v>0</v>
          </cell>
          <cell r="Q407">
            <v>0</v>
          </cell>
          <cell r="R407">
            <v>0</v>
          </cell>
          <cell r="S407">
            <v>0</v>
          </cell>
          <cell r="U407">
            <v>0</v>
          </cell>
          <cell r="V407">
            <v>0</v>
          </cell>
          <cell r="W407">
            <v>0</v>
          </cell>
          <cell r="X407">
            <v>0</v>
          </cell>
          <cell r="Y407">
            <v>0</v>
          </cell>
          <cell r="Z407">
            <v>0</v>
          </cell>
        </row>
        <row r="408">
          <cell r="A408">
            <v>0</v>
          </cell>
          <cell r="B408">
            <v>0</v>
          </cell>
          <cell r="C408">
            <v>1406</v>
          </cell>
          <cell r="E408">
            <v>0</v>
          </cell>
          <cell r="F408">
            <v>0</v>
          </cell>
          <cell r="G408">
            <v>0</v>
          </cell>
          <cell r="H408">
            <v>0</v>
          </cell>
          <cell r="I408">
            <v>0</v>
          </cell>
          <cell r="J408">
            <v>0</v>
          </cell>
          <cell r="L408">
            <v>0</v>
          </cell>
          <cell r="N408">
            <v>0</v>
          </cell>
          <cell r="O408">
            <v>0</v>
          </cell>
          <cell r="P408">
            <v>0</v>
          </cell>
          <cell r="Q408">
            <v>0</v>
          </cell>
          <cell r="R408">
            <v>0</v>
          </cell>
          <cell r="S408">
            <v>0</v>
          </cell>
          <cell r="U408">
            <v>0</v>
          </cell>
          <cell r="V408">
            <v>0</v>
          </cell>
          <cell r="W408">
            <v>0</v>
          </cell>
          <cell r="X408">
            <v>0</v>
          </cell>
          <cell r="Y408">
            <v>0</v>
          </cell>
          <cell r="Z408">
            <v>0</v>
          </cell>
        </row>
        <row r="409">
          <cell r="A409">
            <v>0</v>
          </cell>
          <cell r="B409">
            <v>0</v>
          </cell>
          <cell r="C409">
            <v>1407</v>
          </cell>
          <cell r="E409">
            <v>0</v>
          </cell>
          <cell r="F409">
            <v>0</v>
          </cell>
          <cell r="G409">
            <v>0</v>
          </cell>
          <cell r="H409">
            <v>0</v>
          </cell>
          <cell r="I409">
            <v>0</v>
          </cell>
          <cell r="J409">
            <v>0</v>
          </cell>
          <cell r="L409">
            <v>0</v>
          </cell>
          <cell r="N409">
            <v>0</v>
          </cell>
          <cell r="O409">
            <v>0</v>
          </cell>
          <cell r="P409">
            <v>0</v>
          </cell>
          <cell r="Q409">
            <v>0</v>
          </cell>
          <cell r="R409">
            <v>0</v>
          </cell>
          <cell r="S409">
            <v>0</v>
          </cell>
          <cell r="U409">
            <v>0</v>
          </cell>
          <cell r="V409">
            <v>0</v>
          </cell>
          <cell r="W409">
            <v>0</v>
          </cell>
          <cell r="X409">
            <v>0</v>
          </cell>
          <cell r="Y409">
            <v>0</v>
          </cell>
          <cell r="Z409">
            <v>0</v>
          </cell>
        </row>
        <row r="410">
          <cell r="A410">
            <v>0</v>
          </cell>
          <cell r="B410">
            <v>0</v>
          </cell>
          <cell r="C410">
            <v>1408</v>
          </cell>
          <cell r="E410">
            <v>0</v>
          </cell>
          <cell r="F410">
            <v>0</v>
          </cell>
          <cell r="G410">
            <v>0</v>
          </cell>
          <cell r="H410">
            <v>0</v>
          </cell>
          <cell r="I410">
            <v>0</v>
          </cell>
          <cell r="J410">
            <v>0</v>
          </cell>
          <cell r="L410">
            <v>0</v>
          </cell>
          <cell r="N410">
            <v>0</v>
          </cell>
          <cell r="O410">
            <v>0</v>
          </cell>
          <cell r="P410">
            <v>0</v>
          </cell>
          <cell r="Q410">
            <v>0</v>
          </cell>
          <cell r="R410">
            <v>0</v>
          </cell>
          <cell r="S410">
            <v>0</v>
          </cell>
          <cell r="U410">
            <v>0</v>
          </cell>
          <cell r="V410">
            <v>0</v>
          </cell>
          <cell r="W410">
            <v>0</v>
          </cell>
          <cell r="X410">
            <v>0</v>
          </cell>
          <cell r="Y410">
            <v>0</v>
          </cell>
          <cell r="Z410">
            <v>0</v>
          </cell>
        </row>
        <row r="411">
          <cell r="A411">
            <v>0</v>
          </cell>
          <cell r="B411">
            <v>0</v>
          </cell>
          <cell r="C411">
            <v>1409</v>
          </cell>
          <cell r="E411">
            <v>0</v>
          </cell>
          <cell r="F411">
            <v>0</v>
          </cell>
          <cell r="G411">
            <v>0</v>
          </cell>
          <cell r="H411">
            <v>0</v>
          </cell>
          <cell r="I411">
            <v>0</v>
          </cell>
          <cell r="J411">
            <v>0</v>
          </cell>
          <cell r="L411">
            <v>0</v>
          </cell>
          <cell r="N411">
            <v>0</v>
          </cell>
          <cell r="O411">
            <v>0</v>
          </cell>
          <cell r="P411">
            <v>0</v>
          </cell>
          <cell r="Q411">
            <v>0</v>
          </cell>
          <cell r="R411">
            <v>0</v>
          </cell>
          <cell r="S411">
            <v>0</v>
          </cell>
          <cell r="U411">
            <v>0</v>
          </cell>
          <cell r="V411">
            <v>0</v>
          </cell>
          <cell r="W411">
            <v>0</v>
          </cell>
          <cell r="X411">
            <v>0</v>
          </cell>
          <cell r="Y411">
            <v>0</v>
          </cell>
          <cell r="Z411">
            <v>0</v>
          </cell>
        </row>
        <row r="412">
          <cell r="A412">
            <v>0</v>
          </cell>
          <cell r="B412">
            <v>0</v>
          </cell>
          <cell r="C412">
            <v>1410</v>
          </cell>
          <cell r="E412">
            <v>0</v>
          </cell>
          <cell r="F412">
            <v>0</v>
          </cell>
          <cell r="G412">
            <v>0</v>
          </cell>
          <cell r="H412">
            <v>0</v>
          </cell>
          <cell r="I412">
            <v>0</v>
          </cell>
          <cell r="J412">
            <v>0</v>
          </cell>
          <cell r="L412">
            <v>0</v>
          </cell>
          <cell r="N412">
            <v>0</v>
          </cell>
          <cell r="O412">
            <v>0</v>
          </cell>
          <cell r="P412">
            <v>0</v>
          </cell>
          <cell r="Q412">
            <v>0</v>
          </cell>
          <cell r="R412">
            <v>0</v>
          </cell>
          <cell r="S412">
            <v>0</v>
          </cell>
          <cell r="U412">
            <v>0</v>
          </cell>
          <cell r="V412">
            <v>0</v>
          </cell>
          <cell r="W412">
            <v>0</v>
          </cell>
          <cell r="X412">
            <v>0</v>
          </cell>
          <cell r="Y412">
            <v>0</v>
          </cell>
          <cell r="Z412">
            <v>0</v>
          </cell>
        </row>
        <row r="413">
          <cell r="A413">
            <v>0</v>
          </cell>
          <cell r="B413">
            <v>0</v>
          </cell>
          <cell r="C413">
            <v>1411</v>
          </cell>
          <cell r="E413">
            <v>0</v>
          </cell>
          <cell r="F413">
            <v>0</v>
          </cell>
          <cell r="G413">
            <v>0</v>
          </cell>
          <cell r="H413">
            <v>0</v>
          </cell>
          <cell r="I413">
            <v>0</v>
          </cell>
          <cell r="J413">
            <v>0</v>
          </cell>
          <cell r="L413">
            <v>0</v>
          </cell>
          <cell r="N413">
            <v>0</v>
          </cell>
          <cell r="O413">
            <v>0</v>
          </cell>
          <cell r="P413">
            <v>0</v>
          </cell>
          <cell r="Q413">
            <v>0</v>
          </cell>
          <cell r="R413">
            <v>0</v>
          </cell>
          <cell r="S413">
            <v>0</v>
          </cell>
          <cell r="U413">
            <v>0</v>
          </cell>
          <cell r="V413">
            <v>0</v>
          </cell>
          <cell r="W413">
            <v>0</v>
          </cell>
          <cell r="X413">
            <v>0</v>
          </cell>
          <cell r="Y413">
            <v>0</v>
          </cell>
          <cell r="Z413">
            <v>0</v>
          </cell>
        </row>
        <row r="414">
          <cell r="A414">
            <v>0</v>
          </cell>
          <cell r="B414">
            <v>0</v>
          </cell>
          <cell r="C414">
            <v>1412</v>
          </cell>
          <cell r="E414">
            <v>0</v>
          </cell>
          <cell r="F414">
            <v>0</v>
          </cell>
          <cell r="G414">
            <v>0</v>
          </cell>
          <cell r="H414">
            <v>0</v>
          </cell>
          <cell r="I414">
            <v>0</v>
          </cell>
          <cell r="J414">
            <v>0</v>
          </cell>
          <cell r="L414">
            <v>0</v>
          </cell>
          <cell r="N414">
            <v>0</v>
          </cell>
          <cell r="O414">
            <v>0</v>
          </cell>
          <cell r="P414">
            <v>0</v>
          </cell>
          <cell r="Q414">
            <v>0</v>
          </cell>
          <cell r="R414">
            <v>0</v>
          </cell>
          <cell r="S414">
            <v>0</v>
          </cell>
          <cell r="U414">
            <v>0</v>
          </cell>
          <cell r="V414">
            <v>0</v>
          </cell>
          <cell r="W414">
            <v>0</v>
          </cell>
          <cell r="X414">
            <v>0</v>
          </cell>
          <cell r="Y414">
            <v>0</v>
          </cell>
          <cell r="Z414">
            <v>0</v>
          </cell>
        </row>
        <row r="415">
          <cell r="A415">
            <v>0</v>
          </cell>
          <cell r="B415">
            <v>0</v>
          </cell>
          <cell r="C415">
            <v>1413</v>
          </cell>
          <cell r="E415">
            <v>0</v>
          </cell>
          <cell r="F415">
            <v>0</v>
          </cell>
          <cell r="G415">
            <v>0</v>
          </cell>
          <cell r="H415">
            <v>0</v>
          </cell>
          <cell r="I415">
            <v>0</v>
          </cell>
          <cell r="J415">
            <v>0</v>
          </cell>
          <cell r="L415">
            <v>0</v>
          </cell>
          <cell r="N415">
            <v>0</v>
          </cell>
          <cell r="O415">
            <v>0</v>
          </cell>
          <cell r="P415">
            <v>0</v>
          </cell>
          <cell r="Q415">
            <v>0</v>
          </cell>
          <cell r="R415">
            <v>0</v>
          </cell>
          <cell r="S415">
            <v>0</v>
          </cell>
          <cell r="U415">
            <v>0</v>
          </cell>
          <cell r="V415">
            <v>0</v>
          </cell>
          <cell r="W415">
            <v>0</v>
          </cell>
          <cell r="X415">
            <v>0</v>
          </cell>
          <cell r="Y415">
            <v>0</v>
          </cell>
          <cell r="Z415">
            <v>0</v>
          </cell>
        </row>
        <row r="416">
          <cell r="A416">
            <v>0</v>
          </cell>
          <cell r="B416">
            <v>0</v>
          </cell>
          <cell r="C416">
            <v>1414</v>
          </cell>
          <cell r="E416">
            <v>0</v>
          </cell>
          <cell r="F416">
            <v>0</v>
          </cell>
          <cell r="G416">
            <v>0</v>
          </cell>
          <cell r="H416">
            <v>0</v>
          </cell>
          <cell r="I416">
            <v>0</v>
          </cell>
          <cell r="J416">
            <v>0</v>
          </cell>
          <cell r="L416">
            <v>0</v>
          </cell>
          <cell r="N416">
            <v>0</v>
          </cell>
          <cell r="O416">
            <v>0</v>
          </cell>
          <cell r="P416">
            <v>0</v>
          </cell>
          <cell r="Q416">
            <v>0</v>
          </cell>
          <cell r="R416">
            <v>0</v>
          </cell>
          <cell r="S416">
            <v>0</v>
          </cell>
          <cell r="U416">
            <v>0</v>
          </cell>
          <cell r="V416">
            <v>0</v>
          </cell>
          <cell r="W416">
            <v>0</v>
          </cell>
          <cell r="X416">
            <v>0</v>
          </cell>
          <cell r="Y416">
            <v>0</v>
          </cell>
          <cell r="Z416">
            <v>0</v>
          </cell>
        </row>
        <row r="417">
          <cell r="A417">
            <v>0</v>
          </cell>
          <cell r="B417">
            <v>0</v>
          </cell>
          <cell r="C417">
            <v>1415</v>
          </cell>
          <cell r="E417">
            <v>0</v>
          </cell>
          <cell r="F417">
            <v>0</v>
          </cell>
          <cell r="G417">
            <v>0</v>
          </cell>
          <cell r="H417">
            <v>0</v>
          </cell>
          <cell r="I417">
            <v>0</v>
          </cell>
          <cell r="J417">
            <v>0</v>
          </cell>
          <cell r="L417">
            <v>0</v>
          </cell>
          <cell r="N417">
            <v>0</v>
          </cell>
          <cell r="O417">
            <v>0</v>
          </cell>
          <cell r="P417">
            <v>0</v>
          </cell>
          <cell r="Q417">
            <v>0</v>
          </cell>
          <cell r="R417">
            <v>0</v>
          </cell>
          <cell r="S417">
            <v>0</v>
          </cell>
          <cell r="U417">
            <v>0</v>
          </cell>
          <cell r="V417">
            <v>0</v>
          </cell>
          <cell r="W417">
            <v>0</v>
          </cell>
          <cell r="X417">
            <v>0</v>
          </cell>
          <cell r="Y417">
            <v>0</v>
          </cell>
          <cell r="Z417">
            <v>0</v>
          </cell>
        </row>
        <row r="418">
          <cell r="A418">
            <v>0</v>
          </cell>
          <cell r="B418">
            <v>0</v>
          </cell>
          <cell r="C418">
            <v>1416</v>
          </cell>
          <cell r="E418">
            <v>0</v>
          </cell>
          <cell r="F418">
            <v>0</v>
          </cell>
          <cell r="G418">
            <v>0</v>
          </cell>
          <cell r="H418">
            <v>0</v>
          </cell>
          <cell r="I418">
            <v>0</v>
          </cell>
          <cell r="J418">
            <v>0</v>
          </cell>
          <cell r="L418">
            <v>0</v>
          </cell>
          <cell r="N418">
            <v>0</v>
          </cell>
          <cell r="O418">
            <v>0</v>
          </cell>
          <cell r="P418">
            <v>0</v>
          </cell>
          <cell r="Q418">
            <v>0</v>
          </cell>
          <cell r="R418">
            <v>0</v>
          </cell>
          <cell r="S418">
            <v>0</v>
          </cell>
          <cell r="U418">
            <v>0</v>
          </cell>
          <cell r="V418">
            <v>0</v>
          </cell>
          <cell r="W418">
            <v>0</v>
          </cell>
          <cell r="X418">
            <v>0</v>
          </cell>
          <cell r="Y418">
            <v>0</v>
          </cell>
          <cell r="Z418">
            <v>0</v>
          </cell>
        </row>
        <row r="419">
          <cell r="A419">
            <v>0</v>
          </cell>
          <cell r="B419">
            <v>0</v>
          </cell>
          <cell r="C419">
            <v>1417</v>
          </cell>
          <cell r="E419">
            <v>0</v>
          </cell>
          <cell r="F419">
            <v>0</v>
          </cell>
          <cell r="G419">
            <v>0</v>
          </cell>
          <cell r="H419">
            <v>0</v>
          </cell>
          <cell r="I419">
            <v>0</v>
          </cell>
          <cell r="J419">
            <v>0</v>
          </cell>
          <cell r="L419">
            <v>0</v>
          </cell>
          <cell r="N419">
            <v>0</v>
          </cell>
          <cell r="O419">
            <v>0</v>
          </cell>
          <cell r="P419">
            <v>0</v>
          </cell>
          <cell r="Q419">
            <v>0</v>
          </cell>
          <cell r="R419">
            <v>0</v>
          </cell>
          <cell r="S419">
            <v>0</v>
          </cell>
          <cell r="U419">
            <v>0</v>
          </cell>
          <cell r="V419">
            <v>0</v>
          </cell>
          <cell r="W419">
            <v>0</v>
          </cell>
          <cell r="X419">
            <v>0</v>
          </cell>
          <cell r="Y419">
            <v>0</v>
          </cell>
          <cell r="Z419">
            <v>0</v>
          </cell>
        </row>
        <row r="420">
          <cell r="A420">
            <v>0</v>
          </cell>
          <cell r="B420">
            <v>0</v>
          </cell>
          <cell r="C420">
            <v>1418</v>
          </cell>
          <cell r="E420">
            <v>0</v>
          </cell>
          <cell r="F420">
            <v>0</v>
          </cell>
          <cell r="G420">
            <v>0</v>
          </cell>
          <cell r="H420">
            <v>0</v>
          </cell>
          <cell r="I420">
            <v>0</v>
          </cell>
          <cell r="J420">
            <v>0</v>
          </cell>
          <cell r="L420">
            <v>0</v>
          </cell>
          <cell r="N420">
            <v>0</v>
          </cell>
          <cell r="O420">
            <v>0</v>
          </cell>
          <cell r="P420">
            <v>0</v>
          </cell>
          <cell r="Q420">
            <v>0</v>
          </cell>
          <cell r="R420">
            <v>0</v>
          </cell>
          <cell r="S420">
            <v>0</v>
          </cell>
          <cell r="U420">
            <v>0</v>
          </cell>
          <cell r="V420">
            <v>0</v>
          </cell>
          <cell r="W420">
            <v>0</v>
          </cell>
          <cell r="X420">
            <v>0</v>
          </cell>
          <cell r="Y420">
            <v>0</v>
          </cell>
          <cell r="Z420">
            <v>0</v>
          </cell>
        </row>
        <row r="421">
          <cell r="A421">
            <v>0</v>
          </cell>
          <cell r="B421">
            <v>0</v>
          </cell>
          <cell r="C421">
            <v>1419</v>
          </cell>
          <cell r="E421">
            <v>0</v>
          </cell>
          <cell r="F421">
            <v>0</v>
          </cell>
          <cell r="G421">
            <v>0</v>
          </cell>
          <cell r="H421">
            <v>0</v>
          </cell>
          <cell r="I421">
            <v>0</v>
          </cell>
          <cell r="J421">
            <v>0</v>
          </cell>
          <cell r="L421">
            <v>0</v>
          </cell>
          <cell r="N421">
            <v>0</v>
          </cell>
          <cell r="O421">
            <v>0</v>
          </cell>
          <cell r="P421">
            <v>0</v>
          </cell>
          <cell r="Q421">
            <v>0</v>
          </cell>
          <cell r="R421">
            <v>0</v>
          </cell>
          <cell r="S421">
            <v>0</v>
          </cell>
          <cell r="U421">
            <v>0</v>
          </cell>
          <cell r="V421">
            <v>0</v>
          </cell>
          <cell r="W421">
            <v>0</v>
          </cell>
          <cell r="X421">
            <v>0</v>
          </cell>
          <cell r="Y421">
            <v>0</v>
          </cell>
          <cell r="Z421">
            <v>0</v>
          </cell>
        </row>
        <row r="422">
          <cell r="A422">
            <v>0</v>
          </cell>
          <cell r="B422">
            <v>0</v>
          </cell>
          <cell r="C422">
            <v>1420</v>
          </cell>
          <cell r="E422">
            <v>0</v>
          </cell>
          <cell r="F422">
            <v>0</v>
          </cell>
          <cell r="G422">
            <v>0</v>
          </cell>
          <cell r="H422">
            <v>0</v>
          </cell>
          <cell r="I422">
            <v>0</v>
          </cell>
          <cell r="J422">
            <v>0</v>
          </cell>
          <cell r="L422">
            <v>0</v>
          </cell>
          <cell r="N422">
            <v>0</v>
          </cell>
          <cell r="O422">
            <v>0</v>
          </cell>
          <cell r="P422">
            <v>0</v>
          </cell>
          <cell r="Q422">
            <v>0</v>
          </cell>
          <cell r="R422">
            <v>0</v>
          </cell>
          <cell r="S422">
            <v>0</v>
          </cell>
          <cell r="U422">
            <v>0</v>
          </cell>
          <cell r="V422">
            <v>0</v>
          </cell>
          <cell r="W422">
            <v>0</v>
          </cell>
          <cell r="X422">
            <v>0</v>
          </cell>
          <cell r="Y422">
            <v>0</v>
          </cell>
          <cell r="Z422">
            <v>0</v>
          </cell>
        </row>
        <row r="423">
          <cell r="A423">
            <v>0</v>
          </cell>
          <cell r="B423">
            <v>0</v>
          </cell>
          <cell r="C423">
            <v>1421</v>
          </cell>
          <cell r="E423">
            <v>0</v>
          </cell>
          <cell r="F423">
            <v>0</v>
          </cell>
          <cell r="G423">
            <v>0</v>
          </cell>
          <cell r="H423">
            <v>0</v>
          </cell>
          <cell r="I423">
            <v>0</v>
          </cell>
          <cell r="J423">
            <v>0</v>
          </cell>
          <cell r="L423">
            <v>0</v>
          </cell>
          <cell r="N423">
            <v>0</v>
          </cell>
          <cell r="O423">
            <v>0</v>
          </cell>
          <cell r="P423">
            <v>0</v>
          </cell>
          <cell r="Q423">
            <v>0</v>
          </cell>
          <cell r="R423">
            <v>0</v>
          </cell>
          <cell r="S423">
            <v>0</v>
          </cell>
          <cell r="U423">
            <v>0</v>
          </cell>
          <cell r="V423">
            <v>0</v>
          </cell>
          <cell r="W423">
            <v>0</v>
          </cell>
          <cell r="X423">
            <v>0</v>
          </cell>
          <cell r="Y423">
            <v>0</v>
          </cell>
          <cell r="Z423">
            <v>0</v>
          </cell>
        </row>
        <row r="424">
          <cell r="A424">
            <v>0</v>
          </cell>
          <cell r="B424">
            <v>0</v>
          </cell>
          <cell r="C424">
            <v>1422</v>
          </cell>
          <cell r="E424">
            <v>0</v>
          </cell>
          <cell r="F424">
            <v>0</v>
          </cell>
          <cell r="G424">
            <v>0</v>
          </cell>
          <cell r="H424">
            <v>0</v>
          </cell>
          <cell r="I424">
            <v>0</v>
          </cell>
          <cell r="J424">
            <v>0</v>
          </cell>
          <cell r="L424">
            <v>0</v>
          </cell>
          <cell r="N424">
            <v>0</v>
          </cell>
          <cell r="O424">
            <v>0</v>
          </cell>
          <cell r="P424">
            <v>0</v>
          </cell>
          <cell r="Q424">
            <v>0</v>
          </cell>
          <cell r="R424">
            <v>0</v>
          </cell>
          <cell r="S424">
            <v>0</v>
          </cell>
          <cell r="U424">
            <v>0</v>
          </cell>
          <cell r="V424">
            <v>0</v>
          </cell>
          <cell r="W424">
            <v>0</v>
          </cell>
          <cell r="X424">
            <v>0</v>
          </cell>
          <cell r="Y424">
            <v>0</v>
          </cell>
          <cell r="Z424">
            <v>0</v>
          </cell>
        </row>
        <row r="425">
          <cell r="A425">
            <v>0</v>
          </cell>
          <cell r="B425">
            <v>0</v>
          </cell>
          <cell r="C425">
            <v>1423</v>
          </cell>
          <cell r="E425">
            <v>0</v>
          </cell>
          <cell r="F425">
            <v>0</v>
          </cell>
          <cell r="G425">
            <v>0</v>
          </cell>
          <cell r="H425">
            <v>0</v>
          </cell>
          <cell r="I425">
            <v>0</v>
          </cell>
          <cell r="J425">
            <v>0</v>
          </cell>
          <cell r="L425">
            <v>0</v>
          </cell>
          <cell r="N425">
            <v>0</v>
          </cell>
          <cell r="O425">
            <v>0</v>
          </cell>
          <cell r="P425">
            <v>0</v>
          </cell>
          <cell r="Q425">
            <v>0</v>
          </cell>
          <cell r="R425">
            <v>0</v>
          </cell>
          <cell r="S425">
            <v>0</v>
          </cell>
          <cell r="U425">
            <v>0</v>
          </cell>
          <cell r="V425">
            <v>0</v>
          </cell>
          <cell r="W425">
            <v>0</v>
          </cell>
          <cell r="X425">
            <v>0</v>
          </cell>
          <cell r="Y425">
            <v>0</v>
          </cell>
          <cell r="Z425">
            <v>0</v>
          </cell>
        </row>
        <row r="426">
          <cell r="A426">
            <v>0</v>
          </cell>
          <cell r="B426">
            <v>0</v>
          </cell>
          <cell r="C426">
            <v>1424</v>
          </cell>
          <cell r="E426">
            <v>0</v>
          </cell>
          <cell r="F426">
            <v>0</v>
          </cell>
          <cell r="G426">
            <v>0</v>
          </cell>
          <cell r="H426">
            <v>0</v>
          </cell>
          <cell r="I426">
            <v>0</v>
          </cell>
          <cell r="J426">
            <v>0</v>
          </cell>
          <cell r="L426">
            <v>0</v>
          </cell>
          <cell r="N426">
            <v>0</v>
          </cell>
          <cell r="O426">
            <v>0</v>
          </cell>
          <cell r="P426">
            <v>0</v>
          </cell>
          <cell r="Q426">
            <v>0</v>
          </cell>
          <cell r="R426">
            <v>0</v>
          </cell>
          <cell r="S426">
            <v>0</v>
          </cell>
          <cell r="U426">
            <v>0</v>
          </cell>
          <cell r="V426">
            <v>0</v>
          </cell>
          <cell r="W426">
            <v>0</v>
          </cell>
          <cell r="X426">
            <v>0</v>
          </cell>
          <cell r="Y426">
            <v>0</v>
          </cell>
          <cell r="Z426">
            <v>0</v>
          </cell>
        </row>
        <row r="427">
          <cell r="A427">
            <v>0</v>
          </cell>
          <cell r="B427">
            <v>0</v>
          </cell>
          <cell r="C427">
            <v>1425</v>
          </cell>
          <cell r="E427">
            <v>0</v>
          </cell>
          <cell r="F427">
            <v>0</v>
          </cell>
          <cell r="G427">
            <v>0</v>
          </cell>
          <cell r="H427">
            <v>0</v>
          </cell>
          <cell r="I427">
            <v>0</v>
          </cell>
          <cell r="J427">
            <v>0</v>
          </cell>
          <cell r="L427">
            <v>0</v>
          </cell>
          <cell r="N427">
            <v>0</v>
          </cell>
          <cell r="O427">
            <v>0</v>
          </cell>
          <cell r="P427">
            <v>0</v>
          </cell>
          <cell r="Q427">
            <v>0</v>
          </cell>
          <cell r="R427">
            <v>0</v>
          </cell>
          <cell r="S427">
            <v>0</v>
          </cell>
          <cell r="U427">
            <v>0</v>
          </cell>
          <cell r="V427">
            <v>0</v>
          </cell>
          <cell r="W427">
            <v>0</v>
          </cell>
          <cell r="X427">
            <v>0</v>
          </cell>
          <cell r="Y427">
            <v>0</v>
          </cell>
          <cell r="Z427">
            <v>0</v>
          </cell>
        </row>
        <row r="428">
          <cell r="A428">
            <v>0</v>
          </cell>
          <cell r="B428">
            <v>0</v>
          </cell>
          <cell r="C428">
            <v>1426</v>
          </cell>
          <cell r="E428">
            <v>0</v>
          </cell>
          <cell r="F428">
            <v>0</v>
          </cell>
          <cell r="G428">
            <v>0</v>
          </cell>
          <cell r="H428">
            <v>0</v>
          </cell>
          <cell r="I428">
            <v>0</v>
          </cell>
          <cell r="J428">
            <v>0</v>
          </cell>
          <cell r="L428">
            <v>0</v>
          </cell>
          <cell r="N428">
            <v>0</v>
          </cell>
          <cell r="O428">
            <v>0</v>
          </cell>
          <cell r="P428">
            <v>0</v>
          </cell>
          <cell r="Q428">
            <v>0</v>
          </cell>
          <cell r="R428">
            <v>0</v>
          </cell>
          <cell r="S428">
            <v>0</v>
          </cell>
          <cell r="U428">
            <v>0</v>
          </cell>
          <cell r="V428">
            <v>0</v>
          </cell>
          <cell r="W428">
            <v>0</v>
          </cell>
          <cell r="X428">
            <v>0</v>
          </cell>
          <cell r="Y428">
            <v>0</v>
          </cell>
          <cell r="Z428">
            <v>0</v>
          </cell>
        </row>
        <row r="429">
          <cell r="A429">
            <v>0</v>
          </cell>
          <cell r="B429">
            <v>0</v>
          </cell>
          <cell r="C429">
            <v>1427</v>
          </cell>
          <cell r="E429">
            <v>0</v>
          </cell>
          <cell r="F429">
            <v>0</v>
          </cell>
          <cell r="G429">
            <v>0</v>
          </cell>
          <cell r="H429">
            <v>0</v>
          </cell>
          <cell r="I429">
            <v>0</v>
          </cell>
          <cell r="J429">
            <v>0</v>
          </cell>
          <cell r="L429">
            <v>0</v>
          </cell>
          <cell r="N429">
            <v>0</v>
          </cell>
          <cell r="O429">
            <v>0</v>
          </cell>
          <cell r="P429">
            <v>0</v>
          </cell>
          <cell r="Q429">
            <v>0</v>
          </cell>
          <cell r="R429">
            <v>0</v>
          </cell>
          <cell r="S429">
            <v>0</v>
          </cell>
          <cell r="U429">
            <v>0</v>
          </cell>
          <cell r="V429">
            <v>0</v>
          </cell>
          <cell r="W429">
            <v>0</v>
          </cell>
          <cell r="X429">
            <v>0</v>
          </cell>
          <cell r="Y429">
            <v>0</v>
          </cell>
          <cell r="Z429">
            <v>0</v>
          </cell>
        </row>
        <row r="430">
          <cell r="A430">
            <v>0</v>
          </cell>
          <cell r="B430">
            <v>0</v>
          </cell>
          <cell r="C430">
            <v>1428</v>
          </cell>
          <cell r="E430">
            <v>0</v>
          </cell>
          <cell r="F430">
            <v>0</v>
          </cell>
          <cell r="G430">
            <v>0</v>
          </cell>
          <cell r="H430">
            <v>0</v>
          </cell>
          <cell r="I430">
            <v>0</v>
          </cell>
          <cell r="J430">
            <v>0</v>
          </cell>
          <cell r="L430">
            <v>0</v>
          </cell>
          <cell r="N430">
            <v>0</v>
          </cell>
          <cell r="O430">
            <v>0</v>
          </cell>
          <cell r="P430">
            <v>0</v>
          </cell>
          <cell r="Q430">
            <v>0</v>
          </cell>
          <cell r="R430">
            <v>0</v>
          </cell>
          <cell r="S430">
            <v>0</v>
          </cell>
          <cell r="U430">
            <v>0</v>
          </cell>
          <cell r="V430">
            <v>0</v>
          </cell>
          <cell r="W430">
            <v>0</v>
          </cell>
          <cell r="X430">
            <v>0</v>
          </cell>
          <cell r="Y430">
            <v>0</v>
          </cell>
          <cell r="Z430">
            <v>0</v>
          </cell>
        </row>
        <row r="431">
          <cell r="A431">
            <v>0</v>
          </cell>
          <cell r="B431">
            <v>0</v>
          </cell>
          <cell r="C431">
            <v>1429</v>
          </cell>
          <cell r="E431">
            <v>0</v>
          </cell>
          <cell r="F431">
            <v>0</v>
          </cell>
          <cell r="G431">
            <v>0</v>
          </cell>
          <cell r="H431">
            <v>0</v>
          </cell>
          <cell r="I431">
            <v>0</v>
          </cell>
          <cell r="J431">
            <v>0</v>
          </cell>
          <cell r="L431">
            <v>0</v>
          </cell>
          <cell r="N431">
            <v>0</v>
          </cell>
          <cell r="O431">
            <v>0</v>
          </cell>
          <cell r="P431">
            <v>0</v>
          </cell>
          <cell r="Q431">
            <v>0</v>
          </cell>
          <cell r="R431">
            <v>0</v>
          </cell>
          <cell r="S431">
            <v>0</v>
          </cell>
          <cell r="U431">
            <v>0</v>
          </cell>
          <cell r="V431">
            <v>0</v>
          </cell>
          <cell r="W431">
            <v>0</v>
          </cell>
          <cell r="X431">
            <v>0</v>
          </cell>
          <cell r="Y431">
            <v>0</v>
          </cell>
          <cell r="Z431">
            <v>0</v>
          </cell>
        </row>
        <row r="432">
          <cell r="A432">
            <v>0</v>
          </cell>
          <cell r="B432">
            <v>0</v>
          </cell>
          <cell r="C432">
            <v>1430</v>
          </cell>
          <cell r="E432">
            <v>0</v>
          </cell>
          <cell r="F432">
            <v>0</v>
          </cell>
          <cell r="G432">
            <v>0</v>
          </cell>
          <cell r="H432">
            <v>0</v>
          </cell>
          <cell r="I432">
            <v>0</v>
          </cell>
          <cell r="J432">
            <v>0</v>
          </cell>
          <cell r="L432">
            <v>0</v>
          </cell>
          <cell r="N432">
            <v>0</v>
          </cell>
          <cell r="O432">
            <v>0</v>
          </cell>
          <cell r="P432">
            <v>0</v>
          </cell>
          <cell r="Q432">
            <v>0</v>
          </cell>
          <cell r="R432">
            <v>0</v>
          </cell>
          <cell r="S432">
            <v>0</v>
          </cell>
          <cell r="U432">
            <v>0</v>
          </cell>
          <cell r="V432">
            <v>0</v>
          </cell>
          <cell r="W432">
            <v>0</v>
          </cell>
          <cell r="X432">
            <v>0</v>
          </cell>
          <cell r="Y432">
            <v>0</v>
          </cell>
          <cell r="Z432">
            <v>0</v>
          </cell>
        </row>
        <row r="433">
          <cell r="A433">
            <v>0</v>
          </cell>
          <cell r="B433">
            <v>0</v>
          </cell>
          <cell r="C433">
            <v>1431</v>
          </cell>
          <cell r="E433">
            <v>0</v>
          </cell>
          <cell r="F433">
            <v>0</v>
          </cell>
          <cell r="G433">
            <v>0</v>
          </cell>
          <cell r="H433">
            <v>0</v>
          </cell>
          <cell r="I433">
            <v>0</v>
          </cell>
          <cell r="J433">
            <v>0</v>
          </cell>
          <cell r="L433">
            <v>0</v>
          </cell>
          <cell r="N433">
            <v>0</v>
          </cell>
          <cell r="O433">
            <v>0</v>
          </cell>
          <cell r="P433">
            <v>0</v>
          </cell>
          <cell r="Q433">
            <v>0</v>
          </cell>
          <cell r="R433">
            <v>0</v>
          </cell>
          <cell r="S433">
            <v>0</v>
          </cell>
          <cell r="U433">
            <v>0</v>
          </cell>
          <cell r="V433">
            <v>0</v>
          </cell>
          <cell r="W433">
            <v>0</v>
          </cell>
          <cell r="X433">
            <v>0</v>
          </cell>
          <cell r="Y433">
            <v>0</v>
          </cell>
          <cell r="Z433">
            <v>0</v>
          </cell>
        </row>
        <row r="434">
          <cell r="A434">
            <v>0</v>
          </cell>
          <cell r="B434">
            <v>0</v>
          </cell>
          <cell r="C434">
            <v>1432</v>
          </cell>
          <cell r="E434">
            <v>0</v>
          </cell>
          <cell r="F434">
            <v>0</v>
          </cell>
          <cell r="G434">
            <v>0</v>
          </cell>
          <cell r="H434">
            <v>0</v>
          </cell>
          <cell r="I434">
            <v>0</v>
          </cell>
          <cell r="J434">
            <v>0</v>
          </cell>
          <cell r="L434">
            <v>0</v>
          </cell>
          <cell r="N434">
            <v>0</v>
          </cell>
          <cell r="O434">
            <v>0</v>
          </cell>
          <cell r="P434">
            <v>0</v>
          </cell>
          <cell r="Q434">
            <v>0</v>
          </cell>
          <cell r="R434">
            <v>0</v>
          </cell>
          <cell r="S434">
            <v>0</v>
          </cell>
          <cell r="U434">
            <v>0</v>
          </cell>
          <cell r="V434">
            <v>0</v>
          </cell>
          <cell r="W434">
            <v>0</v>
          </cell>
          <cell r="X434">
            <v>0</v>
          </cell>
          <cell r="Y434">
            <v>0</v>
          </cell>
          <cell r="Z434">
            <v>0</v>
          </cell>
        </row>
        <row r="435">
          <cell r="A435">
            <v>0</v>
          </cell>
          <cell r="B435">
            <v>0</v>
          </cell>
          <cell r="C435">
            <v>1433</v>
          </cell>
          <cell r="E435">
            <v>0</v>
          </cell>
          <cell r="F435">
            <v>0</v>
          </cell>
          <cell r="G435">
            <v>0</v>
          </cell>
          <cell r="H435">
            <v>0</v>
          </cell>
          <cell r="I435">
            <v>0</v>
          </cell>
          <cell r="J435">
            <v>0</v>
          </cell>
          <cell r="L435">
            <v>0</v>
          </cell>
          <cell r="N435">
            <v>0</v>
          </cell>
          <cell r="O435">
            <v>0</v>
          </cell>
          <cell r="P435">
            <v>0</v>
          </cell>
          <cell r="Q435">
            <v>0</v>
          </cell>
          <cell r="R435">
            <v>0</v>
          </cell>
          <cell r="S435">
            <v>0</v>
          </cell>
          <cell r="U435">
            <v>0</v>
          </cell>
          <cell r="V435">
            <v>0</v>
          </cell>
          <cell r="W435">
            <v>0</v>
          </cell>
          <cell r="X435">
            <v>0</v>
          </cell>
          <cell r="Y435">
            <v>0</v>
          </cell>
          <cell r="Z435">
            <v>0</v>
          </cell>
        </row>
        <row r="436">
          <cell r="A436">
            <v>0</v>
          </cell>
          <cell r="B436">
            <v>0</v>
          </cell>
          <cell r="C436">
            <v>1434</v>
          </cell>
          <cell r="E436">
            <v>0</v>
          </cell>
          <cell r="F436">
            <v>0</v>
          </cell>
          <cell r="G436">
            <v>0</v>
          </cell>
          <cell r="H436">
            <v>0</v>
          </cell>
          <cell r="I436">
            <v>0</v>
          </cell>
          <cell r="J436">
            <v>0</v>
          </cell>
          <cell r="L436">
            <v>0</v>
          </cell>
          <cell r="N436">
            <v>0</v>
          </cell>
          <cell r="O436">
            <v>0</v>
          </cell>
          <cell r="P436">
            <v>0</v>
          </cell>
          <cell r="Q436">
            <v>0</v>
          </cell>
          <cell r="R436">
            <v>0</v>
          </cell>
          <cell r="S436">
            <v>0</v>
          </cell>
          <cell r="U436">
            <v>0</v>
          </cell>
          <cell r="V436">
            <v>0</v>
          </cell>
          <cell r="W436">
            <v>0</v>
          </cell>
          <cell r="X436">
            <v>0</v>
          </cell>
          <cell r="Y436">
            <v>0</v>
          </cell>
          <cell r="Z436">
            <v>0</v>
          </cell>
        </row>
        <row r="437">
          <cell r="A437">
            <v>0</v>
          </cell>
          <cell r="B437">
            <v>0</v>
          </cell>
          <cell r="C437">
            <v>1435</v>
          </cell>
          <cell r="E437">
            <v>0</v>
          </cell>
          <cell r="F437">
            <v>0</v>
          </cell>
          <cell r="G437">
            <v>0</v>
          </cell>
          <cell r="H437">
            <v>0</v>
          </cell>
          <cell r="I437">
            <v>0</v>
          </cell>
          <cell r="J437">
            <v>0</v>
          </cell>
          <cell r="L437">
            <v>0</v>
          </cell>
          <cell r="N437">
            <v>0</v>
          </cell>
          <cell r="O437">
            <v>0</v>
          </cell>
          <cell r="P437">
            <v>0</v>
          </cell>
          <cell r="Q437">
            <v>0</v>
          </cell>
          <cell r="R437">
            <v>0</v>
          </cell>
          <cell r="S437">
            <v>0</v>
          </cell>
          <cell r="U437">
            <v>0</v>
          </cell>
          <cell r="V437">
            <v>0</v>
          </cell>
          <cell r="W437">
            <v>0</v>
          </cell>
          <cell r="X437">
            <v>0</v>
          </cell>
          <cell r="Y437">
            <v>0</v>
          </cell>
          <cell r="Z437">
            <v>0</v>
          </cell>
        </row>
        <row r="438">
          <cell r="A438">
            <v>0</v>
          </cell>
          <cell r="B438">
            <v>0</v>
          </cell>
          <cell r="C438">
            <v>1436</v>
          </cell>
          <cell r="E438">
            <v>0</v>
          </cell>
          <cell r="F438">
            <v>0</v>
          </cell>
          <cell r="G438">
            <v>0</v>
          </cell>
          <cell r="H438">
            <v>0</v>
          </cell>
          <cell r="I438">
            <v>0</v>
          </cell>
          <cell r="J438">
            <v>0</v>
          </cell>
          <cell r="L438">
            <v>0</v>
          </cell>
          <cell r="N438">
            <v>0</v>
          </cell>
          <cell r="O438">
            <v>0</v>
          </cell>
          <cell r="P438">
            <v>0</v>
          </cell>
          <cell r="Q438">
            <v>0</v>
          </cell>
          <cell r="R438">
            <v>0</v>
          </cell>
          <cell r="S438">
            <v>0</v>
          </cell>
          <cell r="U438">
            <v>0</v>
          </cell>
          <cell r="V438">
            <v>0</v>
          </cell>
          <cell r="W438">
            <v>0</v>
          </cell>
          <cell r="X438">
            <v>0</v>
          </cell>
          <cell r="Y438">
            <v>0</v>
          </cell>
          <cell r="Z438">
            <v>0</v>
          </cell>
        </row>
        <row r="439">
          <cell r="A439">
            <v>0</v>
          </cell>
          <cell r="B439">
            <v>0</v>
          </cell>
          <cell r="C439">
            <v>1437</v>
          </cell>
          <cell r="E439">
            <v>0</v>
          </cell>
          <cell r="F439">
            <v>0</v>
          </cell>
          <cell r="G439">
            <v>0</v>
          </cell>
          <cell r="H439">
            <v>0</v>
          </cell>
          <cell r="I439">
            <v>0</v>
          </cell>
          <cell r="J439">
            <v>0</v>
          </cell>
          <cell r="L439">
            <v>0</v>
          </cell>
          <cell r="N439">
            <v>0</v>
          </cell>
          <cell r="O439">
            <v>0</v>
          </cell>
          <cell r="P439">
            <v>0</v>
          </cell>
          <cell r="Q439">
            <v>0</v>
          </cell>
          <cell r="R439">
            <v>0</v>
          </cell>
          <cell r="S439">
            <v>0</v>
          </cell>
          <cell r="U439">
            <v>0</v>
          </cell>
          <cell r="V439">
            <v>0</v>
          </cell>
          <cell r="W439">
            <v>0</v>
          </cell>
          <cell r="X439">
            <v>0</v>
          </cell>
          <cell r="Y439">
            <v>0</v>
          </cell>
          <cell r="Z439">
            <v>0</v>
          </cell>
        </row>
        <row r="440">
          <cell r="A440">
            <v>0</v>
          </cell>
          <cell r="B440">
            <v>0</v>
          </cell>
          <cell r="C440">
            <v>1438</v>
          </cell>
          <cell r="E440">
            <v>0</v>
          </cell>
          <cell r="F440">
            <v>0</v>
          </cell>
          <cell r="G440">
            <v>0</v>
          </cell>
          <cell r="H440">
            <v>0</v>
          </cell>
          <cell r="I440">
            <v>0</v>
          </cell>
          <cell r="J440">
            <v>0</v>
          </cell>
          <cell r="L440">
            <v>0</v>
          </cell>
          <cell r="N440">
            <v>0</v>
          </cell>
          <cell r="O440">
            <v>0</v>
          </cell>
          <cell r="P440">
            <v>0</v>
          </cell>
          <cell r="Q440">
            <v>0</v>
          </cell>
          <cell r="R440">
            <v>0</v>
          </cell>
          <cell r="S440">
            <v>0</v>
          </cell>
          <cell r="U440">
            <v>0</v>
          </cell>
          <cell r="V440">
            <v>0</v>
          </cell>
          <cell r="W440">
            <v>0</v>
          </cell>
          <cell r="X440">
            <v>0</v>
          </cell>
          <cell r="Y440">
            <v>0</v>
          </cell>
          <cell r="Z440">
            <v>0</v>
          </cell>
        </row>
        <row r="441">
          <cell r="A441">
            <v>0</v>
          </cell>
          <cell r="B441">
            <v>0</v>
          </cell>
          <cell r="C441">
            <v>1439</v>
          </cell>
          <cell r="E441">
            <v>0</v>
          </cell>
          <cell r="F441">
            <v>0</v>
          </cell>
          <cell r="G441">
            <v>0</v>
          </cell>
          <cell r="H441">
            <v>0</v>
          </cell>
          <cell r="I441">
            <v>0</v>
          </cell>
          <cell r="J441">
            <v>0</v>
          </cell>
          <cell r="L441">
            <v>0</v>
          </cell>
          <cell r="N441">
            <v>0</v>
          </cell>
          <cell r="O441">
            <v>0</v>
          </cell>
          <cell r="P441">
            <v>0</v>
          </cell>
          <cell r="Q441">
            <v>0</v>
          </cell>
          <cell r="R441">
            <v>0</v>
          </cell>
          <cell r="S441">
            <v>0</v>
          </cell>
          <cell r="U441">
            <v>0</v>
          </cell>
          <cell r="V441">
            <v>0</v>
          </cell>
          <cell r="W441">
            <v>0</v>
          </cell>
          <cell r="X441">
            <v>0</v>
          </cell>
          <cell r="Y441">
            <v>0</v>
          </cell>
          <cell r="Z441">
            <v>0</v>
          </cell>
        </row>
        <row r="442">
          <cell r="A442">
            <v>0</v>
          </cell>
          <cell r="B442">
            <v>0</v>
          </cell>
          <cell r="C442">
            <v>1440</v>
          </cell>
          <cell r="E442">
            <v>0</v>
          </cell>
          <cell r="F442">
            <v>0</v>
          </cell>
          <cell r="G442">
            <v>0</v>
          </cell>
          <cell r="H442">
            <v>0</v>
          </cell>
          <cell r="I442">
            <v>0</v>
          </cell>
          <cell r="J442">
            <v>0</v>
          </cell>
          <cell r="L442">
            <v>0</v>
          </cell>
          <cell r="N442">
            <v>0</v>
          </cell>
          <cell r="O442">
            <v>0</v>
          </cell>
          <cell r="P442">
            <v>0</v>
          </cell>
          <cell r="Q442">
            <v>0</v>
          </cell>
          <cell r="R442">
            <v>0</v>
          </cell>
          <cell r="S442">
            <v>0</v>
          </cell>
          <cell r="U442">
            <v>0</v>
          </cell>
          <cell r="V442">
            <v>0</v>
          </cell>
          <cell r="W442">
            <v>0</v>
          </cell>
          <cell r="X442">
            <v>0</v>
          </cell>
          <cell r="Y442">
            <v>0</v>
          </cell>
          <cell r="Z442">
            <v>0</v>
          </cell>
        </row>
        <row r="443">
          <cell r="A443">
            <v>0</v>
          </cell>
          <cell r="B443">
            <v>0</v>
          </cell>
          <cell r="C443">
            <v>1441</v>
          </cell>
          <cell r="E443">
            <v>0</v>
          </cell>
          <cell r="F443">
            <v>0</v>
          </cell>
          <cell r="G443">
            <v>0</v>
          </cell>
          <cell r="H443">
            <v>0</v>
          </cell>
          <cell r="I443">
            <v>0</v>
          </cell>
          <cell r="J443">
            <v>0</v>
          </cell>
          <cell r="L443">
            <v>0</v>
          </cell>
          <cell r="N443">
            <v>0</v>
          </cell>
          <cell r="O443">
            <v>0</v>
          </cell>
          <cell r="P443">
            <v>0</v>
          </cell>
          <cell r="Q443">
            <v>0</v>
          </cell>
          <cell r="R443">
            <v>0</v>
          </cell>
          <cell r="S443">
            <v>0</v>
          </cell>
          <cell r="U443">
            <v>0</v>
          </cell>
          <cell r="V443">
            <v>0</v>
          </cell>
          <cell r="W443">
            <v>0</v>
          </cell>
          <cell r="X443">
            <v>0</v>
          </cell>
          <cell r="Y443">
            <v>0</v>
          </cell>
          <cell r="Z443">
            <v>0</v>
          </cell>
        </row>
        <row r="444">
          <cell r="A444">
            <v>0</v>
          </cell>
          <cell r="B444">
            <v>0</v>
          </cell>
          <cell r="C444">
            <v>1442</v>
          </cell>
          <cell r="E444">
            <v>0</v>
          </cell>
          <cell r="F444">
            <v>0</v>
          </cell>
          <cell r="G444">
            <v>0</v>
          </cell>
          <cell r="H444">
            <v>0</v>
          </cell>
          <cell r="I444">
            <v>0</v>
          </cell>
          <cell r="J444">
            <v>0</v>
          </cell>
          <cell r="L444">
            <v>0</v>
          </cell>
          <cell r="N444">
            <v>0</v>
          </cell>
          <cell r="O444">
            <v>0</v>
          </cell>
          <cell r="P444">
            <v>0</v>
          </cell>
          <cell r="Q444">
            <v>0</v>
          </cell>
          <cell r="R444">
            <v>0</v>
          </cell>
          <cell r="S444">
            <v>0</v>
          </cell>
          <cell r="U444">
            <v>0</v>
          </cell>
          <cell r="V444">
            <v>0</v>
          </cell>
          <cell r="W444">
            <v>0</v>
          </cell>
          <cell r="X444">
            <v>0</v>
          </cell>
          <cell r="Y444">
            <v>0</v>
          </cell>
          <cell r="Z444">
            <v>0</v>
          </cell>
        </row>
        <row r="445">
          <cell r="A445">
            <v>0</v>
          </cell>
          <cell r="B445">
            <v>0</v>
          </cell>
          <cell r="C445">
            <v>1443</v>
          </cell>
          <cell r="E445">
            <v>0</v>
          </cell>
          <cell r="F445">
            <v>0</v>
          </cell>
          <cell r="G445">
            <v>0</v>
          </cell>
          <cell r="H445">
            <v>0</v>
          </cell>
          <cell r="I445">
            <v>0</v>
          </cell>
          <cell r="J445">
            <v>0</v>
          </cell>
          <cell r="L445">
            <v>0</v>
          </cell>
          <cell r="N445">
            <v>0</v>
          </cell>
          <cell r="O445">
            <v>0</v>
          </cell>
          <cell r="P445">
            <v>0</v>
          </cell>
          <cell r="Q445">
            <v>0</v>
          </cell>
          <cell r="R445">
            <v>0</v>
          </cell>
          <cell r="S445">
            <v>0</v>
          </cell>
          <cell r="U445">
            <v>0</v>
          </cell>
          <cell r="V445">
            <v>0</v>
          </cell>
          <cell r="W445">
            <v>0</v>
          </cell>
          <cell r="X445">
            <v>0</v>
          </cell>
          <cell r="Y445">
            <v>0</v>
          </cell>
          <cell r="Z445">
            <v>0</v>
          </cell>
        </row>
        <row r="446">
          <cell r="A446">
            <v>0</v>
          </cell>
          <cell r="B446">
            <v>0</v>
          </cell>
          <cell r="C446">
            <v>1444</v>
          </cell>
          <cell r="E446">
            <v>0</v>
          </cell>
          <cell r="F446">
            <v>0</v>
          </cell>
          <cell r="G446">
            <v>0</v>
          </cell>
          <cell r="H446">
            <v>0</v>
          </cell>
          <cell r="I446">
            <v>0</v>
          </cell>
          <cell r="J446">
            <v>0</v>
          </cell>
          <cell r="L446">
            <v>0</v>
          </cell>
          <cell r="N446">
            <v>0</v>
          </cell>
          <cell r="O446">
            <v>0</v>
          </cell>
          <cell r="P446">
            <v>0</v>
          </cell>
          <cell r="Q446">
            <v>0</v>
          </cell>
          <cell r="R446">
            <v>0</v>
          </cell>
          <cell r="S446">
            <v>0</v>
          </cell>
          <cell r="U446">
            <v>0</v>
          </cell>
          <cell r="V446">
            <v>0</v>
          </cell>
          <cell r="W446">
            <v>0</v>
          </cell>
          <cell r="X446">
            <v>0</v>
          </cell>
          <cell r="Y446">
            <v>0</v>
          </cell>
          <cell r="Z446">
            <v>0</v>
          </cell>
        </row>
        <row r="447">
          <cell r="A447">
            <v>0</v>
          </cell>
          <cell r="B447">
            <v>0</v>
          </cell>
          <cell r="C447">
            <v>1445</v>
          </cell>
          <cell r="E447">
            <v>0</v>
          </cell>
          <cell r="F447">
            <v>0</v>
          </cell>
          <cell r="G447">
            <v>0</v>
          </cell>
          <cell r="H447">
            <v>0</v>
          </cell>
          <cell r="I447">
            <v>0</v>
          </cell>
          <cell r="J447">
            <v>0</v>
          </cell>
          <cell r="L447">
            <v>0</v>
          </cell>
          <cell r="N447">
            <v>0</v>
          </cell>
          <cell r="O447">
            <v>0</v>
          </cell>
          <cell r="P447">
            <v>0</v>
          </cell>
          <cell r="Q447">
            <v>0</v>
          </cell>
          <cell r="R447">
            <v>0</v>
          </cell>
          <cell r="S447">
            <v>0</v>
          </cell>
          <cell r="U447">
            <v>0</v>
          </cell>
          <cell r="V447">
            <v>0</v>
          </cell>
          <cell r="W447">
            <v>0</v>
          </cell>
          <cell r="X447">
            <v>0</v>
          </cell>
          <cell r="Y447">
            <v>0</v>
          </cell>
          <cell r="Z447">
            <v>0</v>
          </cell>
        </row>
        <row r="448">
          <cell r="A448">
            <v>0</v>
          </cell>
          <cell r="B448">
            <v>0</v>
          </cell>
          <cell r="C448">
            <v>1446</v>
          </cell>
          <cell r="E448">
            <v>0</v>
          </cell>
          <cell r="F448">
            <v>0</v>
          </cell>
          <cell r="G448">
            <v>0</v>
          </cell>
          <cell r="H448">
            <v>0</v>
          </cell>
          <cell r="I448">
            <v>0</v>
          </cell>
          <cell r="J448">
            <v>0</v>
          </cell>
          <cell r="L448">
            <v>0</v>
          </cell>
          <cell r="N448">
            <v>0</v>
          </cell>
          <cell r="O448">
            <v>0</v>
          </cell>
          <cell r="P448">
            <v>0</v>
          </cell>
          <cell r="Q448">
            <v>0</v>
          </cell>
          <cell r="R448">
            <v>0</v>
          </cell>
          <cell r="S448">
            <v>0</v>
          </cell>
          <cell r="U448">
            <v>0</v>
          </cell>
          <cell r="V448">
            <v>0</v>
          </cell>
          <cell r="W448">
            <v>0</v>
          </cell>
          <cell r="X448">
            <v>0</v>
          </cell>
          <cell r="Y448">
            <v>0</v>
          </cell>
          <cell r="Z448">
            <v>0</v>
          </cell>
        </row>
        <row r="449">
          <cell r="A449">
            <v>0</v>
          </cell>
          <cell r="B449">
            <v>0</v>
          </cell>
          <cell r="C449">
            <v>1447</v>
          </cell>
          <cell r="E449">
            <v>0</v>
          </cell>
          <cell r="F449">
            <v>0</v>
          </cell>
          <cell r="G449">
            <v>0</v>
          </cell>
          <cell r="H449">
            <v>0</v>
          </cell>
          <cell r="I449">
            <v>0</v>
          </cell>
          <cell r="J449">
            <v>0</v>
          </cell>
          <cell r="L449">
            <v>0</v>
          </cell>
          <cell r="N449">
            <v>0</v>
          </cell>
          <cell r="O449">
            <v>0</v>
          </cell>
          <cell r="P449">
            <v>0</v>
          </cell>
          <cell r="Q449">
            <v>0</v>
          </cell>
          <cell r="R449">
            <v>0</v>
          </cell>
          <cell r="S449">
            <v>0</v>
          </cell>
          <cell r="U449">
            <v>0</v>
          </cell>
          <cell r="V449">
            <v>0</v>
          </cell>
          <cell r="W449">
            <v>0</v>
          </cell>
          <cell r="X449">
            <v>0</v>
          </cell>
          <cell r="Y449">
            <v>0</v>
          </cell>
          <cell r="Z449">
            <v>0</v>
          </cell>
        </row>
        <row r="450">
          <cell r="A450">
            <v>0</v>
          </cell>
          <cell r="B450">
            <v>0</v>
          </cell>
          <cell r="C450">
            <v>1448</v>
          </cell>
          <cell r="E450">
            <v>0</v>
          </cell>
          <cell r="F450">
            <v>0</v>
          </cell>
          <cell r="G450">
            <v>0</v>
          </cell>
          <cell r="H450">
            <v>0</v>
          </cell>
          <cell r="I450">
            <v>0</v>
          </cell>
          <cell r="J450">
            <v>0</v>
          </cell>
          <cell r="L450">
            <v>0</v>
          </cell>
          <cell r="N450">
            <v>0</v>
          </cell>
          <cell r="O450">
            <v>0</v>
          </cell>
          <cell r="P450">
            <v>0</v>
          </cell>
          <cell r="Q450">
            <v>0</v>
          </cell>
          <cell r="R450">
            <v>0</v>
          </cell>
          <cell r="S450">
            <v>0</v>
          </cell>
          <cell r="U450">
            <v>0</v>
          </cell>
          <cell r="V450">
            <v>0</v>
          </cell>
          <cell r="W450">
            <v>0</v>
          </cell>
          <cell r="X450">
            <v>0</v>
          </cell>
          <cell r="Y450">
            <v>0</v>
          </cell>
          <cell r="Z450">
            <v>0</v>
          </cell>
        </row>
        <row r="451">
          <cell r="A451">
            <v>0</v>
          </cell>
          <cell r="B451">
            <v>0</v>
          </cell>
          <cell r="C451">
            <v>1449</v>
          </cell>
          <cell r="E451">
            <v>0</v>
          </cell>
          <cell r="F451">
            <v>0</v>
          </cell>
          <cell r="G451">
            <v>0</v>
          </cell>
          <cell r="H451">
            <v>0</v>
          </cell>
          <cell r="I451">
            <v>0</v>
          </cell>
          <cell r="J451">
            <v>0</v>
          </cell>
          <cell r="L451">
            <v>0</v>
          </cell>
          <cell r="N451">
            <v>0</v>
          </cell>
          <cell r="O451">
            <v>0</v>
          </cell>
          <cell r="P451">
            <v>0</v>
          </cell>
          <cell r="Q451">
            <v>0</v>
          </cell>
          <cell r="R451">
            <v>0</v>
          </cell>
          <cell r="S451">
            <v>0</v>
          </cell>
          <cell r="U451">
            <v>0</v>
          </cell>
          <cell r="V451">
            <v>0</v>
          </cell>
          <cell r="W451">
            <v>0</v>
          </cell>
          <cell r="X451">
            <v>0</v>
          </cell>
          <cell r="Y451">
            <v>0</v>
          </cell>
          <cell r="Z451">
            <v>0</v>
          </cell>
        </row>
        <row r="452">
          <cell r="A452">
            <v>0</v>
          </cell>
          <cell r="B452">
            <v>0</v>
          </cell>
          <cell r="C452">
            <v>1450</v>
          </cell>
          <cell r="E452">
            <v>0</v>
          </cell>
          <cell r="F452">
            <v>0</v>
          </cell>
          <cell r="G452">
            <v>0</v>
          </cell>
          <cell r="H452">
            <v>0</v>
          </cell>
          <cell r="I452">
            <v>0</v>
          </cell>
          <cell r="J452">
            <v>0</v>
          </cell>
          <cell r="L452">
            <v>0</v>
          </cell>
          <cell r="N452">
            <v>0</v>
          </cell>
          <cell r="O452">
            <v>0</v>
          </cell>
          <cell r="P452">
            <v>0</v>
          </cell>
          <cell r="Q452">
            <v>0</v>
          </cell>
          <cell r="R452">
            <v>0</v>
          </cell>
          <cell r="S452">
            <v>0</v>
          </cell>
          <cell r="U452">
            <v>0</v>
          </cell>
          <cell r="V452">
            <v>0</v>
          </cell>
          <cell r="W452">
            <v>0</v>
          </cell>
          <cell r="X452">
            <v>0</v>
          </cell>
          <cell r="Y452">
            <v>0</v>
          </cell>
          <cell r="Z452">
            <v>0</v>
          </cell>
        </row>
        <row r="453">
          <cell r="A453">
            <v>0</v>
          </cell>
          <cell r="B453">
            <v>0</v>
          </cell>
          <cell r="C453">
            <v>1451</v>
          </cell>
          <cell r="E453">
            <v>0</v>
          </cell>
          <cell r="F453">
            <v>0</v>
          </cell>
          <cell r="G453">
            <v>0</v>
          </cell>
          <cell r="H453">
            <v>0</v>
          </cell>
          <cell r="I453">
            <v>0</v>
          </cell>
          <cell r="J453">
            <v>0</v>
          </cell>
          <cell r="L453">
            <v>0</v>
          </cell>
          <cell r="N453">
            <v>0</v>
          </cell>
          <cell r="O453">
            <v>0</v>
          </cell>
          <cell r="P453">
            <v>0</v>
          </cell>
          <cell r="Q453">
            <v>0</v>
          </cell>
          <cell r="R453">
            <v>0</v>
          </cell>
          <cell r="S453">
            <v>0</v>
          </cell>
          <cell r="U453">
            <v>0</v>
          </cell>
          <cell r="V453">
            <v>0</v>
          </cell>
          <cell r="W453">
            <v>0</v>
          </cell>
          <cell r="X453">
            <v>0</v>
          </cell>
          <cell r="Y453">
            <v>0</v>
          </cell>
          <cell r="Z453">
            <v>0</v>
          </cell>
        </row>
        <row r="454">
          <cell r="A454">
            <v>0</v>
          </cell>
          <cell r="B454">
            <v>0</v>
          </cell>
          <cell r="C454">
            <v>1452</v>
          </cell>
          <cell r="E454">
            <v>0</v>
          </cell>
          <cell r="F454">
            <v>0</v>
          </cell>
          <cell r="G454">
            <v>0</v>
          </cell>
          <cell r="H454">
            <v>0</v>
          </cell>
          <cell r="I454">
            <v>0</v>
          </cell>
          <cell r="J454">
            <v>0</v>
          </cell>
          <cell r="L454">
            <v>0</v>
          </cell>
          <cell r="N454">
            <v>0</v>
          </cell>
          <cell r="O454">
            <v>0</v>
          </cell>
          <cell r="P454">
            <v>0</v>
          </cell>
          <cell r="Q454">
            <v>0</v>
          </cell>
          <cell r="R454">
            <v>0</v>
          </cell>
          <cell r="S454">
            <v>0</v>
          </cell>
          <cell r="U454">
            <v>0</v>
          </cell>
          <cell r="V454">
            <v>0</v>
          </cell>
          <cell r="W454">
            <v>0</v>
          </cell>
          <cell r="X454">
            <v>0</v>
          </cell>
          <cell r="Y454">
            <v>0</v>
          </cell>
          <cell r="Z454">
            <v>0</v>
          </cell>
        </row>
        <row r="455">
          <cell r="A455">
            <v>0</v>
          </cell>
          <cell r="B455">
            <v>0</v>
          </cell>
          <cell r="C455">
            <v>1453</v>
          </cell>
          <cell r="E455">
            <v>0</v>
          </cell>
          <cell r="F455">
            <v>0</v>
          </cell>
          <cell r="G455">
            <v>0</v>
          </cell>
          <cell r="H455">
            <v>0</v>
          </cell>
          <cell r="I455">
            <v>0</v>
          </cell>
          <cell r="J455">
            <v>0</v>
          </cell>
          <cell r="L455">
            <v>0</v>
          </cell>
          <cell r="N455">
            <v>0</v>
          </cell>
          <cell r="O455">
            <v>0</v>
          </cell>
          <cell r="P455">
            <v>0</v>
          </cell>
          <cell r="Q455">
            <v>0</v>
          </cell>
          <cell r="R455">
            <v>0</v>
          </cell>
          <cell r="S455">
            <v>0</v>
          </cell>
          <cell r="U455">
            <v>0</v>
          </cell>
          <cell r="V455">
            <v>0</v>
          </cell>
          <cell r="W455">
            <v>0</v>
          </cell>
          <cell r="X455">
            <v>0</v>
          </cell>
          <cell r="Y455">
            <v>0</v>
          </cell>
          <cell r="Z455">
            <v>0</v>
          </cell>
        </row>
        <row r="456">
          <cell r="A456">
            <v>0</v>
          </cell>
          <cell r="B456">
            <v>0</v>
          </cell>
          <cell r="C456">
            <v>1454</v>
          </cell>
          <cell r="E456">
            <v>0</v>
          </cell>
          <cell r="F456">
            <v>0</v>
          </cell>
          <cell r="G456">
            <v>0</v>
          </cell>
          <cell r="H456">
            <v>0</v>
          </cell>
          <cell r="I456">
            <v>0</v>
          </cell>
          <cell r="J456">
            <v>0</v>
          </cell>
          <cell r="L456">
            <v>0</v>
          </cell>
          <cell r="N456">
            <v>0</v>
          </cell>
          <cell r="O456">
            <v>0</v>
          </cell>
          <cell r="P456">
            <v>0</v>
          </cell>
          <cell r="Q456">
            <v>0</v>
          </cell>
          <cell r="R456">
            <v>0</v>
          </cell>
          <cell r="S456">
            <v>0</v>
          </cell>
          <cell r="U456">
            <v>0</v>
          </cell>
          <cell r="V456">
            <v>0</v>
          </cell>
          <cell r="W456">
            <v>0</v>
          </cell>
          <cell r="X456">
            <v>0</v>
          </cell>
          <cell r="Y456">
            <v>0</v>
          </cell>
          <cell r="Z456">
            <v>0</v>
          </cell>
        </row>
        <row r="457">
          <cell r="A457">
            <v>0</v>
          </cell>
          <cell r="B457">
            <v>0</v>
          </cell>
          <cell r="C457">
            <v>1455</v>
          </cell>
          <cell r="E457">
            <v>0</v>
          </cell>
          <cell r="F457">
            <v>0</v>
          </cell>
          <cell r="G457">
            <v>0</v>
          </cell>
          <cell r="H457">
            <v>0</v>
          </cell>
          <cell r="I457">
            <v>0</v>
          </cell>
          <cell r="J457">
            <v>0</v>
          </cell>
          <cell r="L457">
            <v>0</v>
          </cell>
          <cell r="N457">
            <v>0</v>
          </cell>
          <cell r="O457">
            <v>0</v>
          </cell>
          <cell r="P457">
            <v>0</v>
          </cell>
          <cell r="Q457">
            <v>0</v>
          </cell>
          <cell r="R457">
            <v>0</v>
          </cell>
          <cell r="S457">
            <v>0</v>
          </cell>
          <cell r="U457">
            <v>0</v>
          </cell>
          <cell r="V457">
            <v>0</v>
          </cell>
          <cell r="W457">
            <v>0</v>
          </cell>
          <cell r="X457">
            <v>0</v>
          </cell>
          <cell r="Y457">
            <v>0</v>
          </cell>
          <cell r="Z457">
            <v>0</v>
          </cell>
        </row>
        <row r="458">
          <cell r="A458">
            <v>0</v>
          </cell>
          <cell r="B458">
            <v>0</v>
          </cell>
          <cell r="C458">
            <v>1456</v>
          </cell>
          <cell r="E458">
            <v>0</v>
          </cell>
          <cell r="F458">
            <v>0</v>
          </cell>
          <cell r="G458">
            <v>0</v>
          </cell>
          <cell r="H458">
            <v>0</v>
          </cell>
          <cell r="I458">
            <v>0</v>
          </cell>
          <cell r="J458">
            <v>0</v>
          </cell>
          <cell r="L458">
            <v>0</v>
          </cell>
          <cell r="N458">
            <v>0</v>
          </cell>
          <cell r="O458">
            <v>0</v>
          </cell>
          <cell r="P458">
            <v>0</v>
          </cell>
          <cell r="Q458">
            <v>0</v>
          </cell>
          <cell r="R458">
            <v>0</v>
          </cell>
          <cell r="S458">
            <v>0</v>
          </cell>
          <cell r="U458">
            <v>0</v>
          </cell>
          <cell r="V458">
            <v>0</v>
          </cell>
          <cell r="W458">
            <v>0</v>
          </cell>
          <cell r="X458">
            <v>0</v>
          </cell>
          <cell r="Y458">
            <v>0</v>
          </cell>
          <cell r="Z458">
            <v>0</v>
          </cell>
        </row>
        <row r="459">
          <cell r="A459">
            <v>0</v>
          </cell>
          <cell r="B459">
            <v>0</v>
          </cell>
          <cell r="C459">
            <v>1457</v>
          </cell>
          <cell r="E459">
            <v>0</v>
          </cell>
          <cell r="F459">
            <v>0</v>
          </cell>
          <cell r="G459">
            <v>0</v>
          </cell>
          <cell r="H459">
            <v>0</v>
          </cell>
          <cell r="I459">
            <v>0</v>
          </cell>
          <cell r="J459">
            <v>0</v>
          </cell>
          <cell r="L459">
            <v>0</v>
          </cell>
          <cell r="N459">
            <v>0</v>
          </cell>
          <cell r="O459">
            <v>0</v>
          </cell>
          <cell r="P459">
            <v>0</v>
          </cell>
          <cell r="Q459">
            <v>0</v>
          </cell>
          <cell r="R459">
            <v>0</v>
          </cell>
          <cell r="S459">
            <v>0</v>
          </cell>
          <cell r="U459">
            <v>0</v>
          </cell>
          <cell r="V459">
            <v>0</v>
          </cell>
          <cell r="W459">
            <v>0</v>
          </cell>
          <cell r="X459">
            <v>0</v>
          </cell>
          <cell r="Y459">
            <v>0</v>
          </cell>
          <cell r="Z459">
            <v>0</v>
          </cell>
        </row>
        <row r="460">
          <cell r="A460">
            <v>0</v>
          </cell>
          <cell r="B460">
            <v>0</v>
          </cell>
          <cell r="C460">
            <v>1458</v>
          </cell>
          <cell r="E460">
            <v>0</v>
          </cell>
          <cell r="F460">
            <v>0</v>
          </cell>
          <cell r="G460">
            <v>0</v>
          </cell>
          <cell r="H460">
            <v>0</v>
          </cell>
          <cell r="I460">
            <v>0</v>
          </cell>
          <cell r="J460">
            <v>0</v>
          </cell>
          <cell r="L460">
            <v>0</v>
          </cell>
          <cell r="N460">
            <v>0</v>
          </cell>
          <cell r="O460">
            <v>0</v>
          </cell>
          <cell r="P460">
            <v>0</v>
          </cell>
          <cell r="Q460">
            <v>0</v>
          </cell>
          <cell r="R460">
            <v>0</v>
          </cell>
          <cell r="S460">
            <v>0</v>
          </cell>
          <cell r="U460">
            <v>0</v>
          </cell>
          <cell r="V460">
            <v>0</v>
          </cell>
          <cell r="W460">
            <v>0</v>
          </cell>
          <cell r="X460">
            <v>0</v>
          </cell>
          <cell r="Y460">
            <v>0</v>
          </cell>
          <cell r="Z460">
            <v>0</v>
          </cell>
        </row>
        <row r="461">
          <cell r="A461">
            <v>0</v>
          </cell>
          <cell r="B461">
            <v>0</v>
          </cell>
          <cell r="C461">
            <v>1459</v>
          </cell>
          <cell r="E461">
            <v>0</v>
          </cell>
          <cell r="F461">
            <v>0</v>
          </cell>
          <cell r="G461">
            <v>0</v>
          </cell>
          <cell r="H461">
            <v>0</v>
          </cell>
          <cell r="I461">
            <v>0</v>
          </cell>
          <cell r="J461">
            <v>0</v>
          </cell>
          <cell r="L461">
            <v>0</v>
          </cell>
          <cell r="N461">
            <v>0</v>
          </cell>
          <cell r="O461">
            <v>0</v>
          </cell>
          <cell r="P461">
            <v>0</v>
          </cell>
          <cell r="Q461">
            <v>0</v>
          </cell>
          <cell r="R461">
            <v>0</v>
          </cell>
          <cell r="S461">
            <v>0</v>
          </cell>
          <cell r="U461">
            <v>0</v>
          </cell>
          <cell r="V461">
            <v>0</v>
          </cell>
          <cell r="W461">
            <v>0</v>
          </cell>
          <cell r="X461">
            <v>0</v>
          </cell>
          <cell r="Y461">
            <v>0</v>
          </cell>
          <cell r="Z461">
            <v>0</v>
          </cell>
        </row>
        <row r="462">
          <cell r="A462">
            <v>0</v>
          </cell>
          <cell r="B462">
            <v>0</v>
          </cell>
          <cell r="C462">
            <v>1460</v>
          </cell>
          <cell r="E462">
            <v>0</v>
          </cell>
          <cell r="F462">
            <v>0</v>
          </cell>
          <cell r="G462">
            <v>0</v>
          </cell>
          <cell r="H462">
            <v>0</v>
          </cell>
          <cell r="I462">
            <v>0</v>
          </cell>
          <cell r="J462">
            <v>0</v>
          </cell>
          <cell r="L462">
            <v>0</v>
          </cell>
          <cell r="N462">
            <v>0</v>
          </cell>
          <cell r="O462">
            <v>0</v>
          </cell>
          <cell r="P462">
            <v>0</v>
          </cell>
          <cell r="Q462">
            <v>0</v>
          </cell>
          <cell r="R462">
            <v>0</v>
          </cell>
          <cell r="S462">
            <v>0</v>
          </cell>
          <cell r="U462">
            <v>0</v>
          </cell>
          <cell r="V462">
            <v>0</v>
          </cell>
          <cell r="W462">
            <v>0</v>
          </cell>
          <cell r="X462">
            <v>0</v>
          </cell>
          <cell r="Y462">
            <v>0</v>
          </cell>
          <cell r="Z462">
            <v>0</v>
          </cell>
        </row>
        <row r="463">
          <cell r="A463">
            <v>0</v>
          </cell>
          <cell r="B463">
            <v>0</v>
          </cell>
          <cell r="C463">
            <v>1461</v>
          </cell>
          <cell r="E463">
            <v>0</v>
          </cell>
          <cell r="F463">
            <v>0</v>
          </cell>
          <cell r="G463">
            <v>0</v>
          </cell>
          <cell r="H463">
            <v>0</v>
          </cell>
          <cell r="I463">
            <v>0</v>
          </cell>
          <cell r="J463">
            <v>0</v>
          </cell>
          <cell r="L463">
            <v>0</v>
          </cell>
          <cell r="N463">
            <v>0</v>
          </cell>
          <cell r="O463">
            <v>0</v>
          </cell>
          <cell r="P463">
            <v>0</v>
          </cell>
          <cell r="Q463">
            <v>0</v>
          </cell>
          <cell r="R463">
            <v>0</v>
          </cell>
          <cell r="S463">
            <v>0</v>
          </cell>
          <cell r="U463">
            <v>0</v>
          </cell>
          <cell r="V463">
            <v>0</v>
          </cell>
          <cell r="W463">
            <v>0</v>
          </cell>
          <cell r="X463">
            <v>0</v>
          </cell>
          <cell r="Y463">
            <v>0</v>
          </cell>
          <cell r="Z463">
            <v>0</v>
          </cell>
        </row>
        <row r="464">
          <cell r="A464">
            <v>0</v>
          </cell>
          <cell r="B464">
            <v>0</v>
          </cell>
          <cell r="C464">
            <v>1462</v>
          </cell>
          <cell r="E464">
            <v>0</v>
          </cell>
          <cell r="F464">
            <v>0</v>
          </cell>
          <cell r="G464">
            <v>0</v>
          </cell>
          <cell r="H464">
            <v>0</v>
          </cell>
          <cell r="I464">
            <v>0</v>
          </cell>
          <cell r="J464">
            <v>0</v>
          </cell>
          <cell r="L464">
            <v>0</v>
          </cell>
          <cell r="N464">
            <v>0</v>
          </cell>
          <cell r="O464">
            <v>0</v>
          </cell>
          <cell r="P464">
            <v>0</v>
          </cell>
          <cell r="Q464">
            <v>0</v>
          </cell>
          <cell r="R464">
            <v>0</v>
          </cell>
          <cell r="S464">
            <v>0</v>
          </cell>
          <cell r="U464">
            <v>0</v>
          </cell>
          <cell r="V464">
            <v>0</v>
          </cell>
          <cell r="W464">
            <v>0</v>
          </cell>
          <cell r="X464">
            <v>0</v>
          </cell>
          <cell r="Y464">
            <v>0</v>
          </cell>
          <cell r="Z464">
            <v>0</v>
          </cell>
        </row>
        <row r="465">
          <cell r="A465">
            <v>0</v>
          </cell>
          <cell r="B465">
            <v>0</v>
          </cell>
          <cell r="C465">
            <v>1463</v>
          </cell>
          <cell r="E465">
            <v>0</v>
          </cell>
          <cell r="F465">
            <v>0</v>
          </cell>
          <cell r="G465">
            <v>0</v>
          </cell>
          <cell r="H465">
            <v>0</v>
          </cell>
          <cell r="I465">
            <v>0</v>
          </cell>
          <cell r="J465">
            <v>0</v>
          </cell>
          <cell r="L465">
            <v>0</v>
          </cell>
          <cell r="N465">
            <v>0</v>
          </cell>
          <cell r="O465">
            <v>0</v>
          </cell>
          <cell r="P465">
            <v>0</v>
          </cell>
          <cell r="Q465">
            <v>0</v>
          </cell>
          <cell r="R465">
            <v>0</v>
          </cell>
          <cell r="S465">
            <v>0</v>
          </cell>
          <cell r="U465">
            <v>0</v>
          </cell>
          <cell r="V465">
            <v>0</v>
          </cell>
          <cell r="W465">
            <v>0</v>
          </cell>
          <cell r="X465">
            <v>0</v>
          </cell>
          <cell r="Y465">
            <v>0</v>
          </cell>
          <cell r="Z465">
            <v>0</v>
          </cell>
        </row>
        <row r="466">
          <cell r="A466">
            <v>0</v>
          </cell>
          <cell r="B466">
            <v>0</v>
          </cell>
          <cell r="C466">
            <v>1464</v>
          </cell>
          <cell r="E466">
            <v>0</v>
          </cell>
          <cell r="F466">
            <v>0</v>
          </cell>
          <cell r="G466">
            <v>0</v>
          </cell>
          <cell r="H466">
            <v>0</v>
          </cell>
          <cell r="I466">
            <v>0</v>
          </cell>
          <cell r="J466">
            <v>0</v>
          </cell>
          <cell r="L466">
            <v>0</v>
          </cell>
          <cell r="N466">
            <v>0</v>
          </cell>
          <cell r="O466">
            <v>0</v>
          </cell>
          <cell r="P466">
            <v>0</v>
          </cell>
          <cell r="Q466">
            <v>0</v>
          </cell>
          <cell r="R466">
            <v>0</v>
          </cell>
          <cell r="S466">
            <v>0</v>
          </cell>
          <cell r="U466">
            <v>0</v>
          </cell>
          <cell r="V466">
            <v>0</v>
          </cell>
          <cell r="W466">
            <v>0</v>
          </cell>
          <cell r="X466">
            <v>0</v>
          </cell>
          <cell r="Y466">
            <v>0</v>
          </cell>
          <cell r="Z466">
            <v>0</v>
          </cell>
        </row>
        <row r="467">
          <cell r="A467">
            <v>0</v>
          </cell>
          <cell r="B467">
            <v>0</v>
          </cell>
          <cell r="C467">
            <v>1465</v>
          </cell>
          <cell r="E467">
            <v>0</v>
          </cell>
          <cell r="F467">
            <v>0</v>
          </cell>
          <cell r="G467">
            <v>0</v>
          </cell>
          <cell r="H467">
            <v>0</v>
          </cell>
          <cell r="I467">
            <v>0</v>
          </cell>
          <cell r="J467">
            <v>0</v>
          </cell>
          <cell r="L467">
            <v>0</v>
          </cell>
          <cell r="N467">
            <v>0</v>
          </cell>
          <cell r="O467">
            <v>0</v>
          </cell>
          <cell r="P467">
            <v>0</v>
          </cell>
          <cell r="Q467">
            <v>0</v>
          </cell>
          <cell r="R467">
            <v>0</v>
          </cell>
          <cell r="S467">
            <v>0</v>
          </cell>
          <cell r="U467">
            <v>0</v>
          </cell>
          <cell r="V467">
            <v>0</v>
          </cell>
          <cell r="W467">
            <v>0</v>
          </cell>
          <cell r="X467">
            <v>0</v>
          </cell>
          <cell r="Y467">
            <v>0</v>
          </cell>
          <cell r="Z467">
            <v>0</v>
          </cell>
        </row>
        <row r="468">
          <cell r="A468">
            <v>0</v>
          </cell>
          <cell r="B468">
            <v>0</v>
          </cell>
          <cell r="C468">
            <v>1466</v>
          </cell>
          <cell r="E468">
            <v>0</v>
          </cell>
          <cell r="F468">
            <v>0</v>
          </cell>
          <cell r="G468">
            <v>0</v>
          </cell>
          <cell r="H468">
            <v>0</v>
          </cell>
          <cell r="I468">
            <v>0</v>
          </cell>
          <cell r="J468">
            <v>0</v>
          </cell>
          <cell r="L468">
            <v>0</v>
          </cell>
          <cell r="N468">
            <v>0</v>
          </cell>
          <cell r="O468">
            <v>0</v>
          </cell>
          <cell r="P468">
            <v>0</v>
          </cell>
          <cell r="Q468">
            <v>0</v>
          </cell>
          <cell r="R468">
            <v>0</v>
          </cell>
          <cell r="S468">
            <v>0</v>
          </cell>
          <cell r="U468">
            <v>0</v>
          </cell>
          <cell r="V468">
            <v>0</v>
          </cell>
          <cell r="W468">
            <v>0</v>
          </cell>
          <cell r="X468">
            <v>0</v>
          </cell>
          <cell r="Y468">
            <v>0</v>
          </cell>
          <cell r="Z468">
            <v>0</v>
          </cell>
        </row>
        <row r="469">
          <cell r="A469">
            <v>0</v>
          </cell>
          <cell r="B469">
            <v>0</v>
          </cell>
          <cell r="C469">
            <v>1467</v>
          </cell>
          <cell r="E469">
            <v>0</v>
          </cell>
          <cell r="F469">
            <v>0</v>
          </cell>
          <cell r="G469">
            <v>0</v>
          </cell>
          <cell r="H469">
            <v>0</v>
          </cell>
          <cell r="I469">
            <v>0</v>
          </cell>
          <cell r="J469">
            <v>0</v>
          </cell>
          <cell r="L469">
            <v>0</v>
          </cell>
          <cell r="N469">
            <v>0</v>
          </cell>
          <cell r="O469">
            <v>0</v>
          </cell>
          <cell r="P469">
            <v>0</v>
          </cell>
          <cell r="Q469">
            <v>0</v>
          </cell>
          <cell r="R469">
            <v>0</v>
          </cell>
          <cell r="S469">
            <v>0</v>
          </cell>
          <cell r="U469">
            <v>0</v>
          </cell>
          <cell r="V469">
            <v>0</v>
          </cell>
          <cell r="W469">
            <v>0</v>
          </cell>
          <cell r="X469">
            <v>0</v>
          </cell>
          <cell r="Y469">
            <v>0</v>
          </cell>
          <cell r="Z469">
            <v>0</v>
          </cell>
        </row>
        <row r="470">
          <cell r="A470">
            <v>0</v>
          </cell>
          <cell r="B470">
            <v>0</v>
          </cell>
          <cell r="C470">
            <v>1468</v>
          </cell>
          <cell r="E470">
            <v>0</v>
          </cell>
          <cell r="F470">
            <v>0</v>
          </cell>
          <cell r="G470">
            <v>0</v>
          </cell>
          <cell r="H470">
            <v>0</v>
          </cell>
          <cell r="I470">
            <v>0</v>
          </cell>
          <cell r="J470">
            <v>0</v>
          </cell>
          <cell r="L470">
            <v>0</v>
          </cell>
          <cell r="N470">
            <v>0</v>
          </cell>
          <cell r="O470">
            <v>0</v>
          </cell>
          <cell r="P470">
            <v>0</v>
          </cell>
          <cell r="Q470">
            <v>0</v>
          </cell>
          <cell r="R470">
            <v>0</v>
          </cell>
          <cell r="S470">
            <v>0</v>
          </cell>
          <cell r="U470">
            <v>0</v>
          </cell>
          <cell r="V470">
            <v>0</v>
          </cell>
          <cell r="W470">
            <v>0</v>
          </cell>
          <cell r="X470">
            <v>0</v>
          </cell>
          <cell r="Y470">
            <v>0</v>
          </cell>
          <cell r="Z470">
            <v>0</v>
          </cell>
        </row>
        <row r="471">
          <cell r="A471">
            <v>0</v>
          </cell>
          <cell r="B471">
            <v>0</v>
          </cell>
          <cell r="C471">
            <v>1469</v>
          </cell>
          <cell r="E471">
            <v>0</v>
          </cell>
          <cell r="F471">
            <v>0</v>
          </cell>
          <cell r="G471">
            <v>0</v>
          </cell>
          <cell r="H471">
            <v>0</v>
          </cell>
          <cell r="I471">
            <v>0</v>
          </cell>
          <cell r="J471">
            <v>0</v>
          </cell>
          <cell r="L471">
            <v>0</v>
          </cell>
          <cell r="N471">
            <v>0</v>
          </cell>
          <cell r="O471">
            <v>0</v>
          </cell>
          <cell r="P471">
            <v>0</v>
          </cell>
          <cell r="Q471">
            <v>0</v>
          </cell>
          <cell r="R471">
            <v>0</v>
          </cell>
          <cell r="S471">
            <v>0</v>
          </cell>
          <cell r="U471">
            <v>0</v>
          </cell>
          <cell r="V471">
            <v>0</v>
          </cell>
          <cell r="W471">
            <v>0</v>
          </cell>
          <cell r="X471">
            <v>0</v>
          </cell>
          <cell r="Y471">
            <v>0</v>
          </cell>
          <cell r="Z471">
            <v>0</v>
          </cell>
        </row>
        <row r="472">
          <cell r="A472">
            <v>0</v>
          </cell>
          <cell r="B472">
            <v>0</v>
          </cell>
          <cell r="C472">
            <v>1470</v>
          </cell>
          <cell r="E472">
            <v>0</v>
          </cell>
          <cell r="F472">
            <v>0</v>
          </cell>
          <cell r="G472">
            <v>0</v>
          </cell>
          <cell r="H472">
            <v>0</v>
          </cell>
          <cell r="I472">
            <v>0</v>
          </cell>
          <cell r="J472">
            <v>0</v>
          </cell>
          <cell r="L472">
            <v>0</v>
          </cell>
          <cell r="N472">
            <v>0</v>
          </cell>
          <cell r="O472">
            <v>0</v>
          </cell>
          <cell r="P472">
            <v>0</v>
          </cell>
          <cell r="Q472">
            <v>0</v>
          </cell>
          <cell r="R472">
            <v>0</v>
          </cell>
          <cell r="S472">
            <v>0</v>
          </cell>
          <cell r="U472">
            <v>0</v>
          </cell>
          <cell r="V472">
            <v>0</v>
          </cell>
          <cell r="W472">
            <v>0</v>
          </cell>
          <cell r="X472">
            <v>0</v>
          </cell>
          <cell r="Y472">
            <v>0</v>
          </cell>
          <cell r="Z472">
            <v>0</v>
          </cell>
        </row>
        <row r="473">
          <cell r="A473">
            <v>0</v>
          </cell>
          <cell r="B473">
            <v>0</v>
          </cell>
          <cell r="C473">
            <v>1471</v>
          </cell>
          <cell r="E473">
            <v>0</v>
          </cell>
          <cell r="F473">
            <v>0</v>
          </cell>
          <cell r="G473">
            <v>0</v>
          </cell>
          <cell r="H473">
            <v>0</v>
          </cell>
          <cell r="I473">
            <v>0</v>
          </cell>
          <cell r="J473">
            <v>0</v>
          </cell>
          <cell r="L473">
            <v>0</v>
          </cell>
          <cell r="N473">
            <v>0</v>
          </cell>
          <cell r="O473">
            <v>0</v>
          </cell>
          <cell r="P473">
            <v>0</v>
          </cell>
          <cell r="Q473">
            <v>0</v>
          </cell>
          <cell r="R473">
            <v>0</v>
          </cell>
          <cell r="S473">
            <v>0</v>
          </cell>
          <cell r="U473">
            <v>0</v>
          </cell>
          <cell r="V473">
            <v>0</v>
          </cell>
          <cell r="W473">
            <v>0</v>
          </cell>
          <cell r="X473">
            <v>0</v>
          </cell>
          <cell r="Y473">
            <v>0</v>
          </cell>
          <cell r="Z473">
            <v>0</v>
          </cell>
        </row>
        <row r="474">
          <cell r="A474">
            <v>0</v>
          </cell>
          <cell r="B474">
            <v>0</v>
          </cell>
          <cell r="C474">
            <v>1472</v>
          </cell>
          <cell r="E474">
            <v>0</v>
          </cell>
          <cell r="F474">
            <v>0</v>
          </cell>
          <cell r="G474">
            <v>0</v>
          </cell>
          <cell r="H474">
            <v>0</v>
          </cell>
          <cell r="I474">
            <v>0</v>
          </cell>
          <cell r="J474">
            <v>0</v>
          </cell>
          <cell r="L474">
            <v>0</v>
          </cell>
          <cell r="N474">
            <v>0</v>
          </cell>
          <cell r="O474">
            <v>0</v>
          </cell>
          <cell r="P474">
            <v>0</v>
          </cell>
          <cell r="Q474">
            <v>0</v>
          </cell>
          <cell r="R474">
            <v>0</v>
          </cell>
          <cell r="S474">
            <v>0</v>
          </cell>
          <cell r="U474">
            <v>0</v>
          </cell>
          <cell r="V474">
            <v>0</v>
          </cell>
          <cell r="W474">
            <v>0</v>
          </cell>
          <cell r="X474">
            <v>0</v>
          </cell>
          <cell r="Y474">
            <v>0</v>
          </cell>
          <cell r="Z474">
            <v>0</v>
          </cell>
        </row>
        <row r="475">
          <cell r="A475">
            <v>0</v>
          </cell>
          <cell r="B475">
            <v>0</v>
          </cell>
          <cell r="C475">
            <v>1473</v>
          </cell>
          <cell r="E475">
            <v>0</v>
          </cell>
          <cell r="F475">
            <v>0</v>
          </cell>
          <cell r="G475">
            <v>0</v>
          </cell>
          <cell r="H475">
            <v>0</v>
          </cell>
          <cell r="I475">
            <v>0</v>
          </cell>
          <cell r="J475">
            <v>0</v>
          </cell>
          <cell r="L475">
            <v>0</v>
          </cell>
          <cell r="N475">
            <v>0</v>
          </cell>
          <cell r="O475">
            <v>0</v>
          </cell>
          <cell r="P475">
            <v>0</v>
          </cell>
          <cell r="Q475">
            <v>0</v>
          </cell>
          <cell r="R475">
            <v>0</v>
          </cell>
          <cell r="S475">
            <v>0</v>
          </cell>
          <cell r="U475">
            <v>0</v>
          </cell>
          <cell r="V475">
            <v>0</v>
          </cell>
          <cell r="W475">
            <v>0</v>
          </cell>
          <cell r="X475">
            <v>0</v>
          </cell>
          <cell r="Y475">
            <v>0</v>
          </cell>
          <cell r="Z475">
            <v>0</v>
          </cell>
        </row>
        <row r="476">
          <cell r="A476">
            <v>0</v>
          </cell>
          <cell r="B476">
            <v>0</v>
          </cell>
          <cell r="C476">
            <v>1474</v>
          </cell>
          <cell r="E476">
            <v>0</v>
          </cell>
          <cell r="F476">
            <v>0</v>
          </cell>
          <cell r="G476">
            <v>0</v>
          </cell>
          <cell r="H476">
            <v>0</v>
          </cell>
          <cell r="I476">
            <v>0</v>
          </cell>
          <cell r="J476">
            <v>0</v>
          </cell>
          <cell r="L476">
            <v>0</v>
          </cell>
          <cell r="N476">
            <v>0</v>
          </cell>
          <cell r="O476">
            <v>0</v>
          </cell>
          <cell r="P476">
            <v>0</v>
          </cell>
          <cell r="Q476">
            <v>0</v>
          </cell>
          <cell r="R476">
            <v>0</v>
          </cell>
          <cell r="S476">
            <v>0</v>
          </cell>
          <cell r="U476">
            <v>0</v>
          </cell>
          <cell r="V476">
            <v>0</v>
          </cell>
          <cell r="W476">
            <v>0</v>
          </cell>
          <cell r="X476">
            <v>0</v>
          </cell>
          <cell r="Y476">
            <v>0</v>
          </cell>
          <cell r="Z476">
            <v>0</v>
          </cell>
        </row>
        <row r="477">
          <cell r="A477">
            <v>0</v>
          </cell>
          <cell r="B477">
            <v>0</v>
          </cell>
          <cell r="C477">
            <v>1475</v>
          </cell>
          <cell r="E477">
            <v>0</v>
          </cell>
          <cell r="F477">
            <v>0</v>
          </cell>
          <cell r="G477">
            <v>0</v>
          </cell>
          <cell r="H477">
            <v>0</v>
          </cell>
          <cell r="I477">
            <v>0</v>
          </cell>
          <cell r="J477">
            <v>0</v>
          </cell>
          <cell r="L477">
            <v>0</v>
          </cell>
          <cell r="N477">
            <v>0</v>
          </cell>
          <cell r="O477">
            <v>0</v>
          </cell>
          <cell r="P477">
            <v>0</v>
          </cell>
          <cell r="Q477">
            <v>0</v>
          </cell>
          <cell r="R477">
            <v>0</v>
          </cell>
          <cell r="S477">
            <v>0</v>
          </cell>
          <cell r="U477">
            <v>0</v>
          </cell>
          <cell r="V477">
            <v>0</v>
          </cell>
          <cell r="W477">
            <v>0</v>
          </cell>
          <cell r="X477">
            <v>0</v>
          </cell>
          <cell r="Y477">
            <v>0</v>
          </cell>
          <cell r="Z477">
            <v>0</v>
          </cell>
        </row>
        <row r="478">
          <cell r="A478">
            <v>0</v>
          </cell>
          <cell r="B478">
            <v>0</v>
          </cell>
          <cell r="C478">
            <v>1476</v>
          </cell>
          <cell r="E478">
            <v>0</v>
          </cell>
          <cell r="F478">
            <v>0</v>
          </cell>
          <cell r="G478">
            <v>0</v>
          </cell>
          <cell r="H478">
            <v>0</v>
          </cell>
          <cell r="I478">
            <v>0</v>
          </cell>
          <cell r="J478">
            <v>0</v>
          </cell>
          <cell r="L478">
            <v>0</v>
          </cell>
          <cell r="N478">
            <v>0</v>
          </cell>
          <cell r="O478">
            <v>0</v>
          </cell>
          <cell r="P478">
            <v>0</v>
          </cell>
          <cell r="Q478">
            <v>0</v>
          </cell>
          <cell r="R478">
            <v>0</v>
          </cell>
          <cell r="S478">
            <v>0</v>
          </cell>
          <cell r="U478">
            <v>0</v>
          </cell>
          <cell r="V478">
            <v>0</v>
          </cell>
          <cell r="W478">
            <v>0</v>
          </cell>
          <cell r="X478">
            <v>0</v>
          </cell>
          <cell r="Y478">
            <v>0</v>
          </cell>
          <cell r="Z478">
            <v>0</v>
          </cell>
        </row>
        <row r="479">
          <cell r="A479">
            <v>0</v>
          </cell>
          <cell r="B479">
            <v>0</v>
          </cell>
          <cell r="C479">
            <v>1477</v>
          </cell>
          <cell r="E479">
            <v>0</v>
          </cell>
          <cell r="F479">
            <v>0</v>
          </cell>
          <cell r="G479">
            <v>0</v>
          </cell>
          <cell r="H479">
            <v>0</v>
          </cell>
          <cell r="I479">
            <v>0</v>
          </cell>
          <cell r="J479">
            <v>0</v>
          </cell>
          <cell r="L479">
            <v>0</v>
          </cell>
          <cell r="N479">
            <v>0</v>
          </cell>
          <cell r="O479">
            <v>0</v>
          </cell>
          <cell r="P479">
            <v>0</v>
          </cell>
          <cell r="Q479">
            <v>0</v>
          </cell>
          <cell r="R479">
            <v>0</v>
          </cell>
          <cell r="S479">
            <v>0</v>
          </cell>
          <cell r="U479">
            <v>0</v>
          </cell>
          <cell r="V479">
            <v>0</v>
          </cell>
          <cell r="W479">
            <v>0</v>
          </cell>
          <cell r="X479">
            <v>0</v>
          </cell>
          <cell r="Y479">
            <v>0</v>
          </cell>
          <cell r="Z479">
            <v>0</v>
          </cell>
        </row>
        <row r="480">
          <cell r="A480">
            <v>0</v>
          </cell>
          <cell r="B480">
            <v>0</v>
          </cell>
          <cell r="C480">
            <v>1478</v>
          </cell>
          <cell r="E480">
            <v>0</v>
          </cell>
          <cell r="F480">
            <v>0</v>
          </cell>
          <cell r="G480">
            <v>0</v>
          </cell>
          <cell r="H480">
            <v>0</v>
          </cell>
          <cell r="I480">
            <v>0</v>
          </cell>
          <cell r="J480">
            <v>0</v>
          </cell>
          <cell r="L480">
            <v>0</v>
          </cell>
          <cell r="N480">
            <v>0</v>
          </cell>
          <cell r="O480">
            <v>0</v>
          </cell>
          <cell r="P480">
            <v>0</v>
          </cell>
          <cell r="Q480">
            <v>0</v>
          </cell>
          <cell r="R480">
            <v>0</v>
          </cell>
          <cell r="S480">
            <v>0</v>
          </cell>
          <cell r="U480">
            <v>0</v>
          </cell>
          <cell r="V480">
            <v>0</v>
          </cell>
          <cell r="W480">
            <v>0</v>
          </cell>
          <cell r="X480">
            <v>0</v>
          </cell>
          <cell r="Y480">
            <v>0</v>
          </cell>
          <cell r="Z480">
            <v>0</v>
          </cell>
        </row>
        <row r="481">
          <cell r="A481">
            <v>0</v>
          </cell>
          <cell r="B481">
            <v>0</v>
          </cell>
          <cell r="C481">
            <v>1479</v>
          </cell>
          <cell r="E481">
            <v>0</v>
          </cell>
          <cell r="F481">
            <v>0</v>
          </cell>
          <cell r="G481">
            <v>0</v>
          </cell>
          <cell r="H481">
            <v>0</v>
          </cell>
          <cell r="I481">
            <v>0</v>
          </cell>
          <cell r="J481">
            <v>0</v>
          </cell>
          <cell r="L481">
            <v>0</v>
          </cell>
          <cell r="N481">
            <v>0</v>
          </cell>
          <cell r="O481">
            <v>0</v>
          </cell>
          <cell r="P481">
            <v>0</v>
          </cell>
          <cell r="Q481">
            <v>0</v>
          </cell>
          <cell r="R481">
            <v>0</v>
          </cell>
          <cell r="S481">
            <v>0</v>
          </cell>
          <cell r="U481">
            <v>0</v>
          </cell>
          <cell r="V481">
            <v>0</v>
          </cell>
          <cell r="W481">
            <v>0</v>
          </cell>
          <cell r="X481">
            <v>0</v>
          </cell>
          <cell r="Y481">
            <v>0</v>
          </cell>
          <cell r="Z481">
            <v>0</v>
          </cell>
        </row>
        <row r="482">
          <cell r="A482">
            <v>0</v>
          </cell>
          <cell r="B482">
            <v>0</v>
          </cell>
          <cell r="C482">
            <v>1480</v>
          </cell>
          <cell r="E482">
            <v>0</v>
          </cell>
          <cell r="F482">
            <v>0</v>
          </cell>
          <cell r="G482">
            <v>0</v>
          </cell>
          <cell r="H482">
            <v>0</v>
          </cell>
          <cell r="I482">
            <v>0</v>
          </cell>
          <cell r="J482">
            <v>0</v>
          </cell>
          <cell r="L482">
            <v>0</v>
          </cell>
          <cell r="N482">
            <v>0</v>
          </cell>
          <cell r="O482">
            <v>0</v>
          </cell>
          <cell r="P482">
            <v>0</v>
          </cell>
          <cell r="Q482">
            <v>0</v>
          </cell>
          <cell r="R482">
            <v>0</v>
          </cell>
          <cell r="S482">
            <v>0</v>
          </cell>
          <cell r="U482">
            <v>0</v>
          </cell>
          <cell r="V482">
            <v>0</v>
          </cell>
          <cell r="W482">
            <v>0</v>
          </cell>
          <cell r="X482">
            <v>0</v>
          </cell>
          <cell r="Y482">
            <v>0</v>
          </cell>
          <cell r="Z482">
            <v>0</v>
          </cell>
        </row>
        <row r="483">
          <cell r="A483">
            <v>0</v>
          </cell>
          <cell r="B483">
            <v>0</v>
          </cell>
          <cell r="C483">
            <v>1481</v>
          </cell>
          <cell r="E483">
            <v>0</v>
          </cell>
          <cell r="F483">
            <v>0</v>
          </cell>
          <cell r="G483">
            <v>0</v>
          </cell>
          <cell r="H483">
            <v>0</v>
          </cell>
          <cell r="I483">
            <v>0</v>
          </cell>
          <cell r="J483">
            <v>0</v>
          </cell>
          <cell r="L483">
            <v>0</v>
          </cell>
          <cell r="N483">
            <v>0</v>
          </cell>
          <cell r="O483">
            <v>0</v>
          </cell>
          <cell r="P483">
            <v>0</v>
          </cell>
          <cell r="Q483">
            <v>0</v>
          </cell>
          <cell r="R483">
            <v>0</v>
          </cell>
          <cell r="S483">
            <v>0</v>
          </cell>
          <cell r="U483">
            <v>0</v>
          </cell>
          <cell r="V483">
            <v>0</v>
          </cell>
          <cell r="W483">
            <v>0</v>
          </cell>
          <cell r="X483">
            <v>0</v>
          </cell>
          <cell r="Y483">
            <v>0</v>
          </cell>
          <cell r="Z483">
            <v>0</v>
          </cell>
        </row>
        <row r="484">
          <cell r="A484">
            <v>0</v>
          </cell>
          <cell r="B484">
            <v>0</v>
          </cell>
          <cell r="C484">
            <v>1482</v>
          </cell>
          <cell r="E484">
            <v>0</v>
          </cell>
          <cell r="F484">
            <v>0</v>
          </cell>
          <cell r="G484">
            <v>0</v>
          </cell>
          <cell r="H484">
            <v>0</v>
          </cell>
          <cell r="I484">
            <v>0</v>
          </cell>
          <cell r="J484">
            <v>0</v>
          </cell>
          <cell r="L484">
            <v>0</v>
          </cell>
          <cell r="N484">
            <v>0</v>
          </cell>
          <cell r="O484">
            <v>0</v>
          </cell>
          <cell r="P484">
            <v>0</v>
          </cell>
          <cell r="Q484">
            <v>0</v>
          </cell>
          <cell r="R484">
            <v>0</v>
          </cell>
          <cell r="S484">
            <v>0</v>
          </cell>
          <cell r="U484">
            <v>0</v>
          </cell>
          <cell r="V484">
            <v>0</v>
          </cell>
          <cell r="W484">
            <v>0</v>
          </cell>
          <cell r="X484">
            <v>0</v>
          </cell>
          <cell r="Y484">
            <v>0</v>
          </cell>
          <cell r="Z484">
            <v>0</v>
          </cell>
        </row>
        <row r="485">
          <cell r="A485">
            <v>0</v>
          </cell>
          <cell r="B485">
            <v>0</v>
          </cell>
          <cell r="C485">
            <v>1483</v>
          </cell>
          <cell r="E485">
            <v>0</v>
          </cell>
          <cell r="F485">
            <v>0</v>
          </cell>
          <cell r="G485">
            <v>0</v>
          </cell>
          <cell r="H485">
            <v>0</v>
          </cell>
          <cell r="I485">
            <v>0</v>
          </cell>
          <cell r="J485">
            <v>0</v>
          </cell>
          <cell r="L485">
            <v>0</v>
          </cell>
          <cell r="N485">
            <v>0</v>
          </cell>
          <cell r="O485">
            <v>0</v>
          </cell>
          <cell r="P485">
            <v>0</v>
          </cell>
          <cell r="Q485">
            <v>0</v>
          </cell>
          <cell r="R485">
            <v>0</v>
          </cell>
          <cell r="S485">
            <v>0</v>
          </cell>
          <cell r="U485">
            <v>0</v>
          </cell>
          <cell r="V485">
            <v>0</v>
          </cell>
          <cell r="W485">
            <v>0</v>
          </cell>
          <cell r="X485">
            <v>0</v>
          </cell>
          <cell r="Y485">
            <v>0</v>
          </cell>
          <cell r="Z485">
            <v>0</v>
          </cell>
        </row>
        <row r="486">
          <cell r="A486">
            <v>0</v>
          </cell>
          <cell r="B486">
            <v>0</v>
          </cell>
          <cell r="C486">
            <v>1484</v>
          </cell>
          <cell r="E486">
            <v>0</v>
          </cell>
          <cell r="F486">
            <v>0</v>
          </cell>
          <cell r="G486">
            <v>0</v>
          </cell>
          <cell r="H486">
            <v>0</v>
          </cell>
          <cell r="I486">
            <v>0</v>
          </cell>
          <cell r="J486">
            <v>0</v>
          </cell>
          <cell r="L486">
            <v>0</v>
          </cell>
          <cell r="N486">
            <v>0</v>
          </cell>
          <cell r="O486">
            <v>0</v>
          </cell>
          <cell r="P486">
            <v>0</v>
          </cell>
          <cell r="Q486">
            <v>0</v>
          </cell>
          <cell r="R486">
            <v>0</v>
          </cell>
          <cell r="S486">
            <v>0</v>
          </cell>
          <cell r="U486">
            <v>0</v>
          </cell>
          <cell r="V486">
            <v>0</v>
          </cell>
          <cell r="W486">
            <v>0</v>
          </cell>
          <cell r="X486">
            <v>0</v>
          </cell>
          <cell r="Y486">
            <v>0</v>
          </cell>
          <cell r="Z486">
            <v>0</v>
          </cell>
        </row>
        <row r="487">
          <cell r="A487">
            <v>0</v>
          </cell>
          <cell r="B487">
            <v>0</v>
          </cell>
          <cell r="C487">
            <v>1485</v>
          </cell>
          <cell r="E487">
            <v>0</v>
          </cell>
          <cell r="F487">
            <v>0</v>
          </cell>
          <cell r="G487">
            <v>0</v>
          </cell>
          <cell r="H487">
            <v>0</v>
          </cell>
          <cell r="I487">
            <v>0</v>
          </cell>
          <cell r="J487">
            <v>0</v>
          </cell>
          <cell r="L487">
            <v>0</v>
          </cell>
          <cell r="N487">
            <v>0</v>
          </cell>
          <cell r="O487">
            <v>0</v>
          </cell>
          <cell r="P487">
            <v>0</v>
          </cell>
          <cell r="Q487">
            <v>0</v>
          </cell>
          <cell r="R487">
            <v>0</v>
          </cell>
          <cell r="S487">
            <v>0</v>
          </cell>
          <cell r="U487">
            <v>0</v>
          </cell>
          <cell r="V487">
            <v>0</v>
          </cell>
          <cell r="W487">
            <v>0</v>
          </cell>
          <cell r="X487">
            <v>0</v>
          </cell>
          <cell r="Y487">
            <v>0</v>
          </cell>
          <cell r="Z487">
            <v>0</v>
          </cell>
        </row>
        <row r="488">
          <cell r="A488">
            <v>0</v>
          </cell>
          <cell r="B488">
            <v>0</v>
          </cell>
          <cell r="C488">
            <v>1486</v>
          </cell>
          <cell r="E488">
            <v>0</v>
          </cell>
          <cell r="F488">
            <v>0</v>
          </cell>
          <cell r="G488">
            <v>0</v>
          </cell>
          <cell r="H488">
            <v>0</v>
          </cell>
          <cell r="I488">
            <v>0</v>
          </cell>
          <cell r="J488">
            <v>0</v>
          </cell>
          <cell r="L488">
            <v>0</v>
          </cell>
          <cell r="N488">
            <v>0</v>
          </cell>
          <cell r="O488">
            <v>0</v>
          </cell>
          <cell r="P488">
            <v>0</v>
          </cell>
          <cell r="Q488">
            <v>0</v>
          </cell>
          <cell r="R488">
            <v>0</v>
          </cell>
          <cell r="S488">
            <v>0</v>
          </cell>
          <cell r="U488">
            <v>0</v>
          </cell>
          <cell r="V488">
            <v>0</v>
          </cell>
          <cell r="W488">
            <v>0</v>
          </cell>
          <cell r="X488">
            <v>0</v>
          </cell>
          <cell r="Y488">
            <v>0</v>
          </cell>
          <cell r="Z488">
            <v>0</v>
          </cell>
        </row>
        <row r="489">
          <cell r="A489">
            <v>0</v>
          </cell>
          <cell r="B489">
            <v>0</v>
          </cell>
          <cell r="C489">
            <v>1487</v>
          </cell>
          <cell r="E489">
            <v>0</v>
          </cell>
          <cell r="F489">
            <v>0</v>
          </cell>
          <cell r="G489">
            <v>0</v>
          </cell>
          <cell r="H489">
            <v>0</v>
          </cell>
          <cell r="I489">
            <v>0</v>
          </cell>
          <cell r="J489">
            <v>0</v>
          </cell>
          <cell r="L489">
            <v>0</v>
          </cell>
          <cell r="N489">
            <v>0</v>
          </cell>
          <cell r="O489">
            <v>0</v>
          </cell>
          <cell r="P489">
            <v>0</v>
          </cell>
          <cell r="Q489">
            <v>0</v>
          </cell>
          <cell r="R489">
            <v>0</v>
          </cell>
          <cell r="S489">
            <v>0</v>
          </cell>
          <cell r="U489">
            <v>0</v>
          </cell>
          <cell r="V489">
            <v>0</v>
          </cell>
          <cell r="W489">
            <v>0</v>
          </cell>
          <cell r="X489">
            <v>0</v>
          </cell>
          <cell r="Y489">
            <v>0</v>
          </cell>
          <cell r="Z489">
            <v>0</v>
          </cell>
        </row>
        <row r="490">
          <cell r="A490">
            <v>0</v>
          </cell>
          <cell r="B490">
            <v>0</v>
          </cell>
          <cell r="C490">
            <v>1488</v>
          </cell>
          <cell r="E490">
            <v>0</v>
          </cell>
          <cell r="F490">
            <v>0</v>
          </cell>
          <cell r="G490">
            <v>0</v>
          </cell>
          <cell r="H490">
            <v>0</v>
          </cell>
          <cell r="I490">
            <v>0</v>
          </cell>
          <cell r="J490">
            <v>0</v>
          </cell>
          <cell r="L490">
            <v>0</v>
          </cell>
          <cell r="N490">
            <v>0</v>
          </cell>
          <cell r="O490">
            <v>0</v>
          </cell>
          <cell r="P490">
            <v>0</v>
          </cell>
          <cell r="Q490">
            <v>0</v>
          </cell>
          <cell r="R490">
            <v>0</v>
          </cell>
          <cell r="S490">
            <v>0</v>
          </cell>
          <cell r="U490">
            <v>0</v>
          </cell>
          <cell r="V490">
            <v>0</v>
          </cell>
          <cell r="W490">
            <v>0</v>
          </cell>
          <cell r="X490">
            <v>0</v>
          </cell>
          <cell r="Y490">
            <v>0</v>
          </cell>
          <cell r="Z490">
            <v>0</v>
          </cell>
        </row>
        <row r="491">
          <cell r="A491">
            <v>0</v>
          </cell>
          <cell r="B491">
            <v>0</v>
          </cell>
          <cell r="C491">
            <v>1489</v>
          </cell>
          <cell r="E491">
            <v>0</v>
          </cell>
          <cell r="F491">
            <v>0</v>
          </cell>
          <cell r="G491">
            <v>0</v>
          </cell>
          <cell r="H491">
            <v>0</v>
          </cell>
          <cell r="I491">
            <v>0</v>
          </cell>
          <cell r="J491">
            <v>0</v>
          </cell>
          <cell r="L491">
            <v>0</v>
          </cell>
          <cell r="N491">
            <v>0</v>
          </cell>
          <cell r="O491">
            <v>0</v>
          </cell>
          <cell r="P491">
            <v>0</v>
          </cell>
          <cell r="Q491">
            <v>0</v>
          </cell>
          <cell r="R491">
            <v>0</v>
          </cell>
          <cell r="S491">
            <v>0</v>
          </cell>
          <cell r="U491">
            <v>0</v>
          </cell>
          <cell r="V491">
            <v>0</v>
          </cell>
          <cell r="W491">
            <v>0</v>
          </cell>
          <cell r="X491">
            <v>0</v>
          </cell>
          <cell r="Y491">
            <v>0</v>
          </cell>
          <cell r="Z491">
            <v>0</v>
          </cell>
        </row>
        <row r="492">
          <cell r="A492">
            <v>0</v>
          </cell>
          <cell r="B492">
            <v>0</v>
          </cell>
          <cell r="C492">
            <v>1490</v>
          </cell>
          <cell r="E492">
            <v>0</v>
          </cell>
          <cell r="F492">
            <v>0</v>
          </cell>
          <cell r="G492">
            <v>0</v>
          </cell>
          <cell r="H492">
            <v>0</v>
          </cell>
          <cell r="I492">
            <v>0</v>
          </cell>
          <cell r="J492">
            <v>0</v>
          </cell>
          <cell r="L492">
            <v>0</v>
          </cell>
          <cell r="N492">
            <v>0</v>
          </cell>
          <cell r="O492">
            <v>0</v>
          </cell>
          <cell r="P492">
            <v>0</v>
          </cell>
          <cell r="Q492">
            <v>0</v>
          </cell>
          <cell r="R492">
            <v>0</v>
          </cell>
          <cell r="S492">
            <v>0</v>
          </cell>
          <cell r="U492">
            <v>0</v>
          </cell>
          <cell r="V492">
            <v>0</v>
          </cell>
          <cell r="W492">
            <v>0</v>
          </cell>
          <cell r="X492">
            <v>0</v>
          </cell>
          <cell r="Y492">
            <v>0</v>
          </cell>
          <cell r="Z492">
            <v>0</v>
          </cell>
        </row>
        <row r="493">
          <cell r="A493">
            <v>0</v>
          </cell>
          <cell r="B493">
            <v>0</v>
          </cell>
          <cell r="C493">
            <v>1491</v>
          </cell>
          <cell r="E493">
            <v>0</v>
          </cell>
          <cell r="F493">
            <v>0</v>
          </cell>
          <cell r="G493">
            <v>0</v>
          </cell>
          <cell r="H493">
            <v>0</v>
          </cell>
          <cell r="I493">
            <v>0</v>
          </cell>
          <cell r="J493">
            <v>0</v>
          </cell>
          <cell r="L493">
            <v>0</v>
          </cell>
          <cell r="N493">
            <v>0</v>
          </cell>
          <cell r="O493">
            <v>0</v>
          </cell>
          <cell r="P493">
            <v>0</v>
          </cell>
          <cell r="Q493">
            <v>0</v>
          </cell>
          <cell r="R493">
            <v>0</v>
          </cell>
          <cell r="S493">
            <v>0</v>
          </cell>
          <cell r="U493">
            <v>0</v>
          </cell>
          <cell r="V493">
            <v>0</v>
          </cell>
          <cell r="W493">
            <v>0</v>
          </cell>
          <cell r="X493">
            <v>0</v>
          </cell>
          <cell r="Y493">
            <v>0</v>
          </cell>
          <cell r="Z493">
            <v>0</v>
          </cell>
        </row>
        <row r="494">
          <cell r="A494">
            <v>0</v>
          </cell>
          <cell r="B494">
            <v>0</v>
          </cell>
          <cell r="C494">
            <v>1492</v>
          </cell>
          <cell r="E494">
            <v>0</v>
          </cell>
          <cell r="F494">
            <v>0</v>
          </cell>
          <cell r="G494">
            <v>0</v>
          </cell>
          <cell r="H494">
            <v>0</v>
          </cell>
          <cell r="I494">
            <v>0</v>
          </cell>
          <cell r="J494">
            <v>0</v>
          </cell>
          <cell r="L494">
            <v>0</v>
          </cell>
          <cell r="N494">
            <v>0</v>
          </cell>
          <cell r="O494">
            <v>0</v>
          </cell>
          <cell r="P494">
            <v>0</v>
          </cell>
          <cell r="Q494">
            <v>0</v>
          </cell>
          <cell r="R494">
            <v>0</v>
          </cell>
          <cell r="S494">
            <v>0</v>
          </cell>
          <cell r="U494">
            <v>0</v>
          </cell>
          <cell r="V494">
            <v>0</v>
          </cell>
          <cell r="W494">
            <v>0</v>
          </cell>
          <cell r="X494">
            <v>0</v>
          </cell>
          <cell r="Y494">
            <v>0</v>
          </cell>
          <cell r="Z494">
            <v>0</v>
          </cell>
        </row>
        <row r="495">
          <cell r="A495">
            <v>0</v>
          </cell>
          <cell r="B495">
            <v>0</v>
          </cell>
          <cell r="C495">
            <v>1493</v>
          </cell>
          <cell r="E495">
            <v>0</v>
          </cell>
          <cell r="F495">
            <v>0</v>
          </cell>
          <cell r="G495">
            <v>0</v>
          </cell>
          <cell r="H495">
            <v>0</v>
          </cell>
          <cell r="I495">
            <v>0</v>
          </cell>
          <cell r="J495">
            <v>0</v>
          </cell>
          <cell r="L495">
            <v>0</v>
          </cell>
          <cell r="N495">
            <v>0</v>
          </cell>
          <cell r="O495">
            <v>0</v>
          </cell>
          <cell r="P495">
            <v>0</v>
          </cell>
          <cell r="Q495">
            <v>0</v>
          </cell>
          <cell r="R495">
            <v>0</v>
          </cell>
          <cell r="S495">
            <v>0</v>
          </cell>
          <cell r="U495">
            <v>0</v>
          </cell>
          <cell r="V495">
            <v>0</v>
          </cell>
          <cell r="W495">
            <v>0</v>
          </cell>
          <cell r="X495">
            <v>0</v>
          </cell>
          <cell r="Y495">
            <v>0</v>
          </cell>
          <cell r="Z495">
            <v>0</v>
          </cell>
        </row>
        <row r="496">
          <cell r="A496">
            <v>0</v>
          </cell>
          <cell r="B496">
            <v>0</v>
          </cell>
          <cell r="C496">
            <v>1494</v>
          </cell>
          <cell r="E496">
            <v>0</v>
          </cell>
          <cell r="F496">
            <v>0</v>
          </cell>
          <cell r="G496">
            <v>0</v>
          </cell>
          <cell r="H496">
            <v>0</v>
          </cell>
          <cell r="I496">
            <v>0</v>
          </cell>
          <cell r="J496">
            <v>0</v>
          </cell>
          <cell r="L496">
            <v>0</v>
          </cell>
          <cell r="N496">
            <v>0</v>
          </cell>
          <cell r="O496">
            <v>0</v>
          </cell>
          <cell r="P496">
            <v>0</v>
          </cell>
          <cell r="Q496">
            <v>0</v>
          </cell>
          <cell r="R496">
            <v>0</v>
          </cell>
          <cell r="S496">
            <v>0</v>
          </cell>
          <cell r="U496">
            <v>0</v>
          </cell>
          <cell r="V496">
            <v>0</v>
          </cell>
          <cell r="W496">
            <v>0</v>
          </cell>
          <cell r="X496">
            <v>0</v>
          </cell>
          <cell r="Y496">
            <v>0</v>
          </cell>
          <cell r="Z496">
            <v>0</v>
          </cell>
        </row>
        <row r="497">
          <cell r="A497">
            <v>0</v>
          </cell>
          <cell r="B497">
            <v>0</v>
          </cell>
          <cell r="C497">
            <v>1495</v>
          </cell>
          <cell r="E497">
            <v>0</v>
          </cell>
          <cell r="F497">
            <v>0</v>
          </cell>
          <cell r="G497">
            <v>0</v>
          </cell>
          <cell r="H497">
            <v>0</v>
          </cell>
          <cell r="I497">
            <v>0</v>
          </cell>
          <cell r="J497">
            <v>0</v>
          </cell>
          <cell r="L497">
            <v>0</v>
          </cell>
          <cell r="N497">
            <v>0</v>
          </cell>
          <cell r="O497">
            <v>0</v>
          </cell>
          <cell r="P497">
            <v>0</v>
          </cell>
          <cell r="Q497">
            <v>0</v>
          </cell>
          <cell r="R497">
            <v>0</v>
          </cell>
          <cell r="S497">
            <v>0</v>
          </cell>
          <cell r="U497">
            <v>0</v>
          </cell>
          <cell r="V497">
            <v>0</v>
          </cell>
          <cell r="W497">
            <v>0</v>
          </cell>
          <cell r="X497">
            <v>0</v>
          </cell>
          <cell r="Y497">
            <v>0</v>
          </cell>
          <cell r="Z497">
            <v>0</v>
          </cell>
        </row>
        <row r="498">
          <cell r="A498">
            <v>0</v>
          </cell>
          <cell r="B498">
            <v>0</v>
          </cell>
          <cell r="C498">
            <v>1496</v>
          </cell>
          <cell r="E498">
            <v>0</v>
          </cell>
          <cell r="F498">
            <v>0</v>
          </cell>
          <cell r="G498">
            <v>0</v>
          </cell>
          <cell r="H498">
            <v>0</v>
          </cell>
          <cell r="I498">
            <v>0</v>
          </cell>
          <cell r="J498">
            <v>0</v>
          </cell>
          <cell r="L498">
            <v>0</v>
          </cell>
          <cell r="N498">
            <v>0</v>
          </cell>
          <cell r="O498">
            <v>0</v>
          </cell>
          <cell r="P498">
            <v>0</v>
          </cell>
          <cell r="Q498">
            <v>0</v>
          </cell>
          <cell r="R498">
            <v>0</v>
          </cell>
          <cell r="S498">
            <v>0</v>
          </cell>
          <cell r="U498">
            <v>0</v>
          </cell>
          <cell r="V498">
            <v>0</v>
          </cell>
          <cell r="W498">
            <v>0</v>
          </cell>
          <cell r="X498">
            <v>0</v>
          </cell>
          <cell r="Y498">
            <v>0</v>
          </cell>
          <cell r="Z498">
            <v>0</v>
          </cell>
        </row>
        <row r="499">
          <cell r="A499">
            <v>0</v>
          </cell>
          <cell r="B499">
            <v>0</v>
          </cell>
          <cell r="C499">
            <v>1497</v>
          </cell>
          <cell r="E499">
            <v>0</v>
          </cell>
          <cell r="F499">
            <v>0</v>
          </cell>
          <cell r="G499">
            <v>0</v>
          </cell>
          <cell r="H499">
            <v>0</v>
          </cell>
          <cell r="I499">
            <v>0</v>
          </cell>
          <cell r="J499">
            <v>0</v>
          </cell>
          <cell r="L499">
            <v>0</v>
          </cell>
          <cell r="N499">
            <v>0</v>
          </cell>
          <cell r="O499">
            <v>0</v>
          </cell>
          <cell r="P499">
            <v>0</v>
          </cell>
          <cell r="Q499">
            <v>0</v>
          </cell>
          <cell r="R499">
            <v>0</v>
          </cell>
          <cell r="S499">
            <v>0</v>
          </cell>
          <cell r="U499">
            <v>0</v>
          </cell>
          <cell r="V499">
            <v>0</v>
          </cell>
          <cell r="W499">
            <v>0</v>
          </cell>
          <cell r="X499">
            <v>0</v>
          </cell>
          <cell r="Y499">
            <v>0</v>
          </cell>
          <cell r="Z499">
            <v>0</v>
          </cell>
        </row>
        <row r="500">
          <cell r="A500">
            <v>0</v>
          </cell>
          <cell r="B500">
            <v>0</v>
          </cell>
          <cell r="C500">
            <v>1498</v>
          </cell>
          <cell r="E500">
            <v>0</v>
          </cell>
          <cell r="F500">
            <v>0</v>
          </cell>
          <cell r="G500">
            <v>0</v>
          </cell>
          <cell r="H500">
            <v>0</v>
          </cell>
          <cell r="I500">
            <v>0</v>
          </cell>
          <cell r="J500">
            <v>0</v>
          </cell>
          <cell r="L500">
            <v>0</v>
          </cell>
          <cell r="N500">
            <v>0</v>
          </cell>
          <cell r="O500">
            <v>0</v>
          </cell>
          <cell r="P500">
            <v>0</v>
          </cell>
          <cell r="Q500">
            <v>0</v>
          </cell>
          <cell r="R500">
            <v>0</v>
          </cell>
          <cell r="S500">
            <v>0</v>
          </cell>
          <cell r="U500">
            <v>0</v>
          </cell>
          <cell r="V500">
            <v>0</v>
          </cell>
          <cell r="W500">
            <v>0</v>
          </cell>
          <cell r="X500">
            <v>0</v>
          </cell>
          <cell r="Y500">
            <v>0</v>
          </cell>
          <cell r="Z500">
            <v>0</v>
          </cell>
        </row>
        <row r="501">
          <cell r="A501">
            <v>0</v>
          </cell>
          <cell r="B501">
            <v>0</v>
          </cell>
          <cell r="C501">
            <v>1499</v>
          </cell>
          <cell r="E501">
            <v>0</v>
          </cell>
          <cell r="F501">
            <v>0</v>
          </cell>
          <cell r="G501">
            <v>0</v>
          </cell>
          <cell r="H501">
            <v>0</v>
          </cell>
          <cell r="I501">
            <v>0</v>
          </cell>
          <cell r="J501">
            <v>0</v>
          </cell>
          <cell r="L501">
            <v>0</v>
          </cell>
          <cell r="N501">
            <v>0</v>
          </cell>
          <cell r="O501">
            <v>0</v>
          </cell>
          <cell r="P501">
            <v>0</v>
          </cell>
          <cell r="Q501">
            <v>0</v>
          </cell>
          <cell r="R501">
            <v>0</v>
          </cell>
          <cell r="S501">
            <v>0</v>
          </cell>
          <cell r="U501">
            <v>0</v>
          </cell>
          <cell r="V501">
            <v>0</v>
          </cell>
          <cell r="W501">
            <v>0</v>
          </cell>
          <cell r="X501">
            <v>0</v>
          </cell>
          <cell r="Y501">
            <v>0</v>
          </cell>
          <cell r="Z501">
            <v>0</v>
          </cell>
        </row>
        <row r="502">
          <cell r="A502">
            <v>0</v>
          </cell>
          <cell r="B502">
            <v>0</v>
          </cell>
          <cell r="C502">
            <v>1500</v>
          </cell>
          <cell r="E502">
            <v>0</v>
          </cell>
          <cell r="F502">
            <v>0</v>
          </cell>
          <cell r="G502">
            <v>0</v>
          </cell>
          <cell r="H502">
            <v>0</v>
          </cell>
          <cell r="I502">
            <v>0</v>
          </cell>
          <cell r="J502">
            <v>0</v>
          </cell>
          <cell r="L502">
            <v>0</v>
          </cell>
          <cell r="N502">
            <v>0</v>
          </cell>
          <cell r="O502">
            <v>0</v>
          </cell>
          <cell r="P502">
            <v>0</v>
          </cell>
          <cell r="Q502">
            <v>0</v>
          </cell>
          <cell r="R502">
            <v>0</v>
          </cell>
          <cell r="S502">
            <v>0</v>
          </cell>
          <cell r="U502">
            <v>0</v>
          </cell>
          <cell r="V502">
            <v>0</v>
          </cell>
          <cell r="W502">
            <v>0</v>
          </cell>
          <cell r="X502">
            <v>0</v>
          </cell>
          <cell r="Y502">
            <v>0</v>
          </cell>
          <cell r="Z502">
            <v>0</v>
          </cell>
        </row>
        <row r="503">
          <cell r="A503">
            <v>0</v>
          </cell>
          <cell r="B503">
            <v>0</v>
          </cell>
          <cell r="C503">
            <v>1501</v>
          </cell>
          <cell r="E503">
            <v>0</v>
          </cell>
          <cell r="F503">
            <v>0</v>
          </cell>
          <cell r="G503">
            <v>0</v>
          </cell>
          <cell r="H503">
            <v>0</v>
          </cell>
          <cell r="I503">
            <v>0</v>
          </cell>
          <cell r="J503">
            <v>0</v>
          </cell>
          <cell r="L503">
            <v>0</v>
          </cell>
          <cell r="N503">
            <v>0</v>
          </cell>
          <cell r="O503">
            <v>0</v>
          </cell>
          <cell r="P503">
            <v>0</v>
          </cell>
          <cell r="Q503">
            <v>0</v>
          </cell>
          <cell r="R503">
            <v>0</v>
          </cell>
          <cell r="S503">
            <v>0</v>
          </cell>
          <cell r="U503">
            <v>0</v>
          </cell>
          <cell r="V503">
            <v>0</v>
          </cell>
          <cell r="W503">
            <v>0</v>
          </cell>
          <cell r="X503">
            <v>0</v>
          </cell>
          <cell r="Y503">
            <v>0</v>
          </cell>
          <cell r="Z503">
            <v>0</v>
          </cell>
        </row>
        <row r="504">
          <cell r="A504">
            <v>0</v>
          </cell>
          <cell r="B504">
            <v>0</v>
          </cell>
          <cell r="C504">
            <v>1502</v>
          </cell>
          <cell r="E504">
            <v>0</v>
          </cell>
          <cell r="F504">
            <v>0</v>
          </cell>
          <cell r="G504">
            <v>0</v>
          </cell>
          <cell r="H504">
            <v>0</v>
          </cell>
          <cell r="I504">
            <v>0</v>
          </cell>
          <cell r="J504">
            <v>0</v>
          </cell>
          <cell r="L504">
            <v>0</v>
          </cell>
          <cell r="N504">
            <v>0</v>
          </cell>
          <cell r="O504">
            <v>0</v>
          </cell>
          <cell r="P504">
            <v>0</v>
          </cell>
          <cell r="Q504">
            <v>0</v>
          </cell>
          <cell r="R504">
            <v>0</v>
          </cell>
          <cell r="S504">
            <v>0</v>
          </cell>
          <cell r="U504">
            <v>0</v>
          </cell>
          <cell r="V504">
            <v>0</v>
          </cell>
          <cell r="W504">
            <v>0</v>
          </cell>
          <cell r="X504">
            <v>0</v>
          </cell>
          <cell r="Y504">
            <v>0</v>
          </cell>
          <cell r="Z504">
            <v>0</v>
          </cell>
        </row>
        <row r="505">
          <cell r="A505">
            <v>0</v>
          </cell>
          <cell r="B505">
            <v>0</v>
          </cell>
          <cell r="C505">
            <v>1503</v>
          </cell>
          <cell r="E505">
            <v>0</v>
          </cell>
          <cell r="F505">
            <v>0</v>
          </cell>
          <cell r="G505">
            <v>0</v>
          </cell>
          <cell r="H505">
            <v>0</v>
          </cell>
          <cell r="I505">
            <v>0</v>
          </cell>
          <cell r="J505">
            <v>0</v>
          </cell>
          <cell r="L505">
            <v>0</v>
          </cell>
          <cell r="N505">
            <v>0</v>
          </cell>
          <cell r="O505">
            <v>0</v>
          </cell>
          <cell r="P505">
            <v>0</v>
          </cell>
          <cell r="Q505">
            <v>0</v>
          </cell>
          <cell r="R505">
            <v>0</v>
          </cell>
          <cell r="S505">
            <v>0</v>
          </cell>
          <cell r="U505">
            <v>0</v>
          </cell>
          <cell r="V505">
            <v>0</v>
          </cell>
          <cell r="W505">
            <v>0</v>
          </cell>
          <cell r="X505">
            <v>0</v>
          </cell>
          <cell r="Y505">
            <v>0</v>
          </cell>
          <cell r="Z505">
            <v>0</v>
          </cell>
        </row>
        <row r="506">
          <cell r="A506">
            <v>0</v>
          </cell>
          <cell r="B506">
            <v>0</v>
          </cell>
          <cell r="C506">
            <v>1504</v>
          </cell>
          <cell r="E506">
            <v>0</v>
          </cell>
          <cell r="F506">
            <v>0</v>
          </cell>
          <cell r="G506">
            <v>0</v>
          </cell>
          <cell r="H506">
            <v>0</v>
          </cell>
          <cell r="I506">
            <v>0</v>
          </cell>
          <cell r="J506">
            <v>0</v>
          </cell>
          <cell r="L506">
            <v>0</v>
          </cell>
          <cell r="N506">
            <v>0</v>
          </cell>
          <cell r="O506">
            <v>0</v>
          </cell>
          <cell r="P506">
            <v>0</v>
          </cell>
          <cell r="Q506">
            <v>0</v>
          </cell>
          <cell r="R506">
            <v>0</v>
          </cell>
          <cell r="S506">
            <v>0</v>
          </cell>
          <cell r="U506">
            <v>0</v>
          </cell>
          <cell r="V506">
            <v>0</v>
          </cell>
          <cell r="W506">
            <v>0</v>
          </cell>
          <cell r="X506">
            <v>0</v>
          </cell>
          <cell r="Y506">
            <v>0</v>
          </cell>
          <cell r="Z506">
            <v>0</v>
          </cell>
        </row>
        <row r="507">
          <cell r="A507">
            <v>0</v>
          </cell>
          <cell r="B507">
            <v>0</v>
          </cell>
          <cell r="C507">
            <v>1505</v>
          </cell>
          <cell r="E507">
            <v>0</v>
          </cell>
          <cell r="F507">
            <v>0</v>
          </cell>
          <cell r="G507">
            <v>0</v>
          </cell>
          <cell r="H507">
            <v>0</v>
          </cell>
          <cell r="I507">
            <v>0</v>
          </cell>
          <cell r="J507">
            <v>0</v>
          </cell>
          <cell r="L507">
            <v>0</v>
          </cell>
          <cell r="N507">
            <v>0</v>
          </cell>
          <cell r="O507">
            <v>0</v>
          </cell>
          <cell r="P507">
            <v>0</v>
          </cell>
          <cell r="Q507">
            <v>0</v>
          </cell>
          <cell r="R507">
            <v>0</v>
          </cell>
          <cell r="S507">
            <v>0</v>
          </cell>
          <cell r="U507">
            <v>0</v>
          </cell>
          <cell r="V507">
            <v>0</v>
          </cell>
          <cell r="W507">
            <v>0</v>
          </cell>
          <cell r="X507">
            <v>0</v>
          </cell>
          <cell r="Y507">
            <v>0</v>
          </cell>
          <cell r="Z507">
            <v>0</v>
          </cell>
        </row>
        <row r="508">
          <cell r="A508">
            <v>0</v>
          </cell>
          <cell r="B508">
            <v>0</v>
          </cell>
          <cell r="C508">
            <v>1506</v>
          </cell>
          <cell r="E508">
            <v>0</v>
          </cell>
          <cell r="F508">
            <v>0</v>
          </cell>
          <cell r="G508">
            <v>0</v>
          </cell>
          <cell r="H508">
            <v>0</v>
          </cell>
          <cell r="I508">
            <v>0</v>
          </cell>
          <cell r="J508">
            <v>0</v>
          </cell>
          <cell r="L508">
            <v>0</v>
          </cell>
          <cell r="N508">
            <v>0</v>
          </cell>
          <cell r="O508">
            <v>0</v>
          </cell>
          <cell r="P508">
            <v>0</v>
          </cell>
          <cell r="Q508">
            <v>0</v>
          </cell>
          <cell r="R508">
            <v>0</v>
          </cell>
          <cell r="S508">
            <v>0</v>
          </cell>
          <cell r="U508">
            <v>0</v>
          </cell>
          <cell r="V508">
            <v>0</v>
          </cell>
          <cell r="W508">
            <v>0</v>
          </cell>
          <cell r="X508">
            <v>0</v>
          </cell>
          <cell r="Y508">
            <v>0</v>
          </cell>
          <cell r="Z508">
            <v>0</v>
          </cell>
        </row>
        <row r="509">
          <cell r="A509">
            <v>0</v>
          </cell>
          <cell r="B509">
            <v>0</v>
          </cell>
          <cell r="C509">
            <v>1507</v>
          </cell>
          <cell r="E509">
            <v>0</v>
          </cell>
          <cell r="F509">
            <v>0</v>
          </cell>
          <cell r="G509">
            <v>0</v>
          </cell>
          <cell r="H509">
            <v>0</v>
          </cell>
          <cell r="I509">
            <v>0</v>
          </cell>
          <cell r="J509">
            <v>0</v>
          </cell>
          <cell r="L509">
            <v>0</v>
          </cell>
          <cell r="N509">
            <v>0</v>
          </cell>
          <cell r="O509">
            <v>0</v>
          </cell>
          <cell r="P509">
            <v>0</v>
          </cell>
          <cell r="Q509">
            <v>0</v>
          </cell>
          <cell r="R509">
            <v>0</v>
          </cell>
          <cell r="S509">
            <v>0</v>
          </cell>
          <cell r="U509">
            <v>0</v>
          </cell>
          <cell r="V509">
            <v>0</v>
          </cell>
          <cell r="W509">
            <v>0</v>
          </cell>
          <cell r="X509">
            <v>0</v>
          </cell>
          <cell r="Y509">
            <v>0</v>
          </cell>
          <cell r="Z509">
            <v>0</v>
          </cell>
        </row>
        <row r="510">
          <cell r="A510">
            <v>0</v>
          </cell>
          <cell r="B510">
            <v>0</v>
          </cell>
          <cell r="C510">
            <v>1508</v>
          </cell>
          <cell r="E510">
            <v>0</v>
          </cell>
          <cell r="F510">
            <v>0</v>
          </cell>
          <cell r="G510">
            <v>0</v>
          </cell>
          <cell r="H510">
            <v>0</v>
          </cell>
          <cell r="I510">
            <v>0</v>
          </cell>
          <cell r="J510">
            <v>0</v>
          </cell>
          <cell r="L510">
            <v>0</v>
          </cell>
          <cell r="N510">
            <v>0</v>
          </cell>
          <cell r="O510">
            <v>0</v>
          </cell>
          <cell r="P510">
            <v>0</v>
          </cell>
          <cell r="Q510">
            <v>0</v>
          </cell>
          <cell r="R510">
            <v>0</v>
          </cell>
          <cell r="S510">
            <v>0</v>
          </cell>
          <cell r="U510">
            <v>0</v>
          </cell>
          <cell r="V510">
            <v>0</v>
          </cell>
          <cell r="W510">
            <v>0</v>
          </cell>
          <cell r="X510">
            <v>0</v>
          </cell>
          <cell r="Y510">
            <v>0</v>
          </cell>
          <cell r="Z510">
            <v>0</v>
          </cell>
        </row>
        <row r="511">
          <cell r="A511">
            <v>0</v>
          </cell>
          <cell r="B511">
            <v>0</v>
          </cell>
          <cell r="C511">
            <v>1509</v>
          </cell>
          <cell r="E511">
            <v>0</v>
          </cell>
          <cell r="F511">
            <v>0</v>
          </cell>
          <cell r="G511">
            <v>0</v>
          </cell>
          <cell r="H511">
            <v>0</v>
          </cell>
          <cell r="I511">
            <v>0</v>
          </cell>
          <cell r="J511">
            <v>0</v>
          </cell>
          <cell r="L511">
            <v>0</v>
          </cell>
          <cell r="N511">
            <v>0</v>
          </cell>
          <cell r="O511">
            <v>0</v>
          </cell>
          <cell r="P511">
            <v>0</v>
          </cell>
          <cell r="Q511">
            <v>0</v>
          </cell>
          <cell r="R511">
            <v>0</v>
          </cell>
          <cell r="S511">
            <v>0</v>
          </cell>
          <cell r="U511">
            <v>0</v>
          </cell>
          <cell r="V511">
            <v>0</v>
          </cell>
          <cell r="W511">
            <v>0</v>
          </cell>
          <cell r="X511">
            <v>0</v>
          </cell>
          <cell r="Y511">
            <v>0</v>
          </cell>
          <cell r="Z511">
            <v>0</v>
          </cell>
        </row>
        <row r="512">
          <cell r="A512">
            <v>0</v>
          </cell>
          <cell r="B512">
            <v>0</v>
          </cell>
          <cell r="C512">
            <v>1510</v>
          </cell>
          <cell r="E512">
            <v>0</v>
          </cell>
          <cell r="F512">
            <v>0</v>
          </cell>
          <cell r="G512">
            <v>0</v>
          </cell>
          <cell r="H512">
            <v>0</v>
          </cell>
          <cell r="I512">
            <v>0</v>
          </cell>
          <cell r="J512">
            <v>0</v>
          </cell>
          <cell r="L512">
            <v>0</v>
          </cell>
          <cell r="N512">
            <v>0</v>
          </cell>
          <cell r="O512">
            <v>0</v>
          </cell>
          <cell r="P512">
            <v>0</v>
          </cell>
          <cell r="Q512">
            <v>0</v>
          </cell>
          <cell r="R512">
            <v>0</v>
          </cell>
          <cell r="S512">
            <v>0</v>
          </cell>
          <cell r="U512">
            <v>0</v>
          </cell>
          <cell r="V512">
            <v>0</v>
          </cell>
          <cell r="W512">
            <v>0</v>
          </cell>
          <cell r="X512">
            <v>0</v>
          </cell>
          <cell r="Y512">
            <v>0</v>
          </cell>
          <cell r="Z512">
            <v>0</v>
          </cell>
        </row>
        <row r="513">
          <cell r="A513">
            <v>0</v>
          </cell>
          <cell r="B513">
            <v>0</v>
          </cell>
          <cell r="C513">
            <v>1511</v>
          </cell>
          <cell r="E513">
            <v>0</v>
          </cell>
          <cell r="F513">
            <v>0</v>
          </cell>
          <cell r="G513">
            <v>0</v>
          </cell>
          <cell r="H513">
            <v>0</v>
          </cell>
          <cell r="I513">
            <v>0</v>
          </cell>
          <cell r="J513">
            <v>0</v>
          </cell>
          <cell r="L513">
            <v>0</v>
          </cell>
          <cell r="N513">
            <v>0</v>
          </cell>
          <cell r="O513">
            <v>0</v>
          </cell>
          <cell r="P513">
            <v>0</v>
          </cell>
          <cell r="Q513">
            <v>0</v>
          </cell>
          <cell r="R513">
            <v>0</v>
          </cell>
          <cell r="S513">
            <v>0</v>
          </cell>
          <cell r="U513">
            <v>0</v>
          </cell>
          <cell r="V513">
            <v>0</v>
          </cell>
          <cell r="W513">
            <v>0</v>
          </cell>
          <cell r="X513">
            <v>0</v>
          </cell>
          <cell r="Y513">
            <v>0</v>
          </cell>
          <cell r="Z513">
            <v>0</v>
          </cell>
        </row>
        <row r="514">
          <cell r="A514">
            <v>0</v>
          </cell>
          <cell r="B514">
            <v>0</v>
          </cell>
          <cell r="C514">
            <v>1512</v>
          </cell>
          <cell r="E514">
            <v>0</v>
          </cell>
          <cell r="F514">
            <v>0</v>
          </cell>
          <cell r="G514">
            <v>0</v>
          </cell>
          <cell r="H514">
            <v>0</v>
          </cell>
          <cell r="I514">
            <v>0</v>
          </cell>
          <cell r="J514">
            <v>0</v>
          </cell>
          <cell r="L514">
            <v>0</v>
          </cell>
          <cell r="N514">
            <v>0</v>
          </cell>
          <cell r="O514">
            <v>0</v>
          </cell>
          <cell r="P514">
            <v>0</v>
          </cell>
          <cell r="Q514">
            <v>0</v>
          </cell>
          <cell r="R514">
            <v>0</v>
          </cell>
          <cell r="S514">
            <v>0</v>
          </cell>
          <cell r="U514">
            <v>0</v>
          </cell>
          <cell r="V514">
            <v>0</v>
          </cell>
          <cell r="W514">
            <v>0</v>
          </cell>
          <cell r="X514">
            <v>0</v>
          </cell>
          <cell r="Y514">
            <v>0</v>
          </cell>
          <cell r="Z514">
            <v>0</v>
          </cell>
        </row>
        <row r="515">
          <cell r="A515">
            <v>0</v>
          </cell>
          <cell r="B515">
            <v>0</v>
          </cell>
          <cell r="C515">
            <v>1513</v>
          </cell>
          <cell r="E515">
            <v>0</v>
          </cell>
          <cell r="F515">
            <v>0</v>
          </cell>
          <cell r="G515">
            <v>0</v>
          </cell>
          <cell r="H515">
            <v>0</v>
          </cell>
          <cell r="I515">
            <v>0</v>
          </cell>
          <cell r="J515">
            <v>0</v>
          </cell>
          <cell r="L515">
            <v>0</v>
          </cell>
          <cell r="N515">
            <v>0</v>
          </cell>
          <cell r="O515">
            <v>0</v>
          </cell>
          <cell r="P515">
            <v>0</v>
          </cell>
          <cell r="Q515">
            <v>0</v>
          </cell>
          <cell r="R515">
            <v>0</v>
          </cell>
          <cell r="S515">
            <v>0</v>
          </cell>
          <cell r="U515">
            <v>0</v>
          </cell>
          <cell r="V515">
            <v>0</v>
          </cell>
          <cell r="W515">
            <v>0</v>
          </cell>
          <cell r="X515">
            <v>0</v>
          </cell>
          <cell r="Y515">
            <v>0</v>
          </cell>
          <cell r="Z515">
            <v>0</v>
          </cell>
        </row>
        <row r="516">
          <cell r="A516">
            <v>0</v>
          </cell>
          <cell r="B516">
            <v>0</v>
          </cell>
          <cell r="C516">
            <v>1514</v>
          </cell>
          <cell r="E516">
            <v>0</v>
          </cell>
          <cell r="F516">
            <v>0</v>
          </cell>
          <cell r="G516">
            <v>0</v>
          </cell>
          <cell r="H516">
            <v>0</v>
          </cell>
          <cell r="I516">
            <v>0</v>
          </cell>
          <cell r="J516">
            <v>0</v>
          </cell>
          <cell r="L516">
            <v>0</v>
          </cell>
          <cell r="N516">
            <v>0</v>
          </cell>
          <cell r="O516">
            <v>0</v>
          </cell>
          <cell r="P516">
            <v>0</v>
          </cell>
          <cell r="Q516">
            <v>0</v>
          </cell>
          <cell r="R516">
            <v>0</v>
          </cell>
          <cell r="S516">
            <v>0</v>
          </cell>
          <cell r="U516">
            <v>0</v>
          </cell>
          <cell r="V516">
            <v>0</v>
          </cell>
          <cell r="W516">
            <v>0</v>
          </cell>
          <cell r="X516">
            <v>0</v>
          </cell>
          <cell r="Y516">
            <v>0</v>
          </cell>
          <cell r="Z516">
            <v>0</v>
          </cell>
        </row>
        <row r="517">
          <cell r="A517">
            <v>0</v>
          </cell>
          <cell r="B517">
            <v>0</v>
          </cell>
          <cell r="C517">
            <v>1515</v>
          </cell>
          <cell r="E517">
            <v>0</v>
          </cell>
          <cell r="F517">
            <v>0</v>
          </cell>
          <cell r="G517">
            <v>0</v>
          </cell>
          <cell r="H517">
            <v>0</v>
          </cell>
          <cell r="I517">
            <v>0</v>
          </cell>
          <cell r="J517">
            <v>0</v>
          </cell>
          <cell r="L517">
            <v>0</v>
          </cell>
          <cell r="N517">
            <v>0</v>
          </cell>
          <cell r="O517">
            <v>0</v>
          </cell>
          <cell r="P517">
            <v>0</v>
          </cell>
          <cell r="Q517">
            <v>0</v>
          </cell>
          <cell r="R517">
            <v>0</v>
          </cell>
          <cell r="S517">
            <v>0</v>
          </cell>
          <cell r="U517">
            <v>0</v>
          </cell>
          <cell r="V517">
            <v>0</v>
          </cell>
          <cell r="W517">
            <v>0</v>
          </cell>
          <cell r="X517">
            <v>0</v>
          </cell>
          <cell r="Y517">
            <v>0</v>
          </cell>
          <cell r="Z517">
            <v>0</v>
          </cell>
        </row>
        <row r="518">
          <cell r="A518">
            <v>0</v>
          </cell>
          <cell r="B518">
            <v>0</v>
          </cell>
          <cell r="C518">
            <v>1516</v>
          </cell>
          <cell r="E518">
            <v>0</v>
          </cell>
          <cell r="F518">
            <v>0</v>
          </cell>
          <cell r="G518">
            <v>0</v>
          </cell>
          <cell r="H518">
            <v>0</v>
          </cell>
          <cell r="I518">
            <v>0</v>
          </cell>
          <cell r="J518">
            <v>0</v>
          </cell>
          <cell r="L518">
            <v>0</v>
          </cell>
          <cell r="N518">
            <v>0</v>
          </cell>
          <cell r="O518">
            <v>0</v>
          </cell>
          <cell r="P518">
            <v>0</v>
          </cell>
          <cell r="Q518">
            <v>0</v>
          </cell>
          <cell r="R518">
            <v>0</v>
          </cell>
          <cell r="S518">
            <v>0</v>
          </cell>
          <cell r="U518">
            <v>0</v>
          </cell>
          <cell r="V518">
            <v>0</v>
          </cell>
          <cell r="W518">
            <v>0</v>
          </cell>
          <cell r="X518">
            <v>0</v>
          </cell>
          <cell r="Y518">
            <v>0</v>
          </cell>
          <cell r="Z518">
            <v>0</v>
          </cell>
        </row>
        <row r="519">
          <cell r="A519">
            <v>0</v>
          </cell>
          <cell r="B519">
            <v>0</v>
          </cell>
          <cell r="C519">
            <v>1517</v>
          </cell>
          <cell r="E519">
            <v>0</v>
          </cell>
          <cell r="F519">
            <v>0</v>
          </cell>
          <cell r="G519">
            <v>0</v>
          </cell>
          <cell r="H519">
            <v>0</v>
          </cell>
          <cell r="I519">
            <v>0</v>
          </cell>
          <cell r="J519">
            <v>0</v>
          </cell>
          <cell r="L519">
            <v>0</v>
          </cell>
          <cell r="N519">
            <v>0</v>
          </cell>
          <cell r="O519">
            <v>0</v>
          </cell>
          <cell r="P519">
            <v>0</v>
          </cell>
          <cell r="Q519">
            <v>0</v>
          </cell>
          <cell r="R519">
            <v>0</v>
          </cell>
          <cell r="S519">
            <v>0</v>
          </cell>
          <cell r="U519">
            <v>0</v>
          </cell>
          <cell r="V519">
            <v>0</v>
          </cell>
          <cell r="W519">
            <v>0</v>
          </cell>
          <cell r="X519">
            <v>0</v>
          </cell>
          <cell r="Y519">
            <v>0</v>
          </cell>
          <cell r="Z519">
            <v>0</v>
          </cell>
        </row>
        <row r="520">
          <cell r="A520">
            <v>0</v>
          </cell>
          <cell r="B520">
            <v>0</v>
          </cell>
          <cell r="C520">
            <v>1518</v>
          </cell>
          <cell r="E520">
            <v>0</v>
          </cell>
          <cell r="F520">
            <v>0</v>
          </cell>
          <cell r="G520">
            <v>0</v>
          </cell>
          <cell r="H520">
            <v>0</v>
          </cell>
          <cell r="I520">
            <v>0</v>
          </cell>
          <cell r="J520">
            <v>0</v>
          </cell>
          <cell r="L520">
            <v>0</v>
          </cell>
          <cell r="N520">
            <v>0</v>
          </cell>
          <cell r="O520">
            <v>0</v>
          </cell>
          <cell r="P520">
            <v>0</v>
          </cell>
          <cell r="Q520">
            <v>0</v>
          </cell>
          <cell r="R520">
            <v>0</v>
          </cell>
          <cell r="S520">
            <v>0</v>
          </cell>
          <cell r="U520">
            <v>0</v>
          </cell>
          <cell r="V520">
            <v>0</v>
          </cell>
          <cell r="W520">
            <v>0</v>
          </cell>
          <cell r="X520">
            <v>0</v>
          </cell>
          <cell r="Y520">
            <v>0</v>
          </cell>
          <cell r="Z520">
            <v>0</v>
          </cell>
        </row>
        <row r="521">
          <cell r="A521">
            <v>0</v>
          </cell>
          <cell r="B521">
            <v>0</v>
          </cell>
          <cell r="C521">
            <v>1519</v>
          </cell>
          <cell r="E521">
            <v>0</v>
          </cell>
          <cell r="F521">
            <v>0</v>
          </cell>
          <cell r="G521">
            <v>0</v>
          </cell>
          <cell r="H521">
            <v>0</v>
          </cell>
          <cell r="I521">
            <v>0</v>
          </cell>
          <cell r="J521">
            <v>0</v>
          </cell>
          <cell r="L521">
            <v>0</v>
          </cell>
          <cell r="N521">
            <v>0</v>
          </cell>
          <cell r="O521">
            <v>0</v>
          </cell>
          <cell r="P521">
            <v>0</v>
          </cell>
          <cell r="Q521">
            <v>0</v>
          </cell>
          <cell r="R521">
            <v>0</v>
          </cell>
          <cell r="S521">
            <v>0</v>
          </cell>
          <cell r="U521">
            <v>0</v>
          </cell>
          <cell r="V521">
            <v>0</v>
          </cell>
          <cell r="W521">
            <v>0</v>
          </cell>
          <cell r="X521">
            <v>0</v>
          </cell>
          <cell r="Y521">
            <v>0</v>
          </cell>
          <cell r="Z521">
            <v>0</v>
          </cell>
        </row>
        <row r="522">
          <cell r="A522">
            <v>0</v>
          </cell>
          <cell r="B522">
            <v>0</v>
          </cell>
          <cell r="C522">
            <v>1520</v>
          </cell>
          <cell r="E522">
            <v>0</v>
          </cell>
          <cell r="F522">
            <v>0</v>
          </cell>
          <cell r="G522">
            <v>0</v>
          </cell>
          <cell r="H522">
            <v>0</v>
          </cell>
          <cell r="I522">
            <v>0</v>
          </cell>
          <cell r="J522">
            <v>0</v>
          </cell>
          <cell r="L522">
            <v>0</v>
          </cell>
          <cell r="N522">
            <v>0</v>
          </cell>
          <cell r="O522">
            <v>0</v>
          </cell>
          <cell r="P522">
            <v>0</v>
          </cell>
          <cell r="Q522">
            <v>0</v>
          </cell>
          <cell r="R522">
            <v>0</v>
          </cell>
          <cell r="S522">
            <v>0</v>
          </cell>
          <cell r="U522">
            <v>0</v>
          </cell>
          <cell r="V522">
            <v>0</v>
          </cell>
          <cell r="W522">
            <v>0</v>
          </cell>
          <cell r="X522">
            <v>0</v>
          </cell>
          <cell r="Y522">
            <v>0</v>
          </cell>
          <cell r="Z522">
            <v>0</v>
          </cell>
        </row>
        <row r="523">
          <cell r="A523">
            <v>0</v>
          </cell>
          <cell r="B523">
            <v>0</v>
          </cell>
          <cell r="C523">
            <v>1521</v>
          </cell>
          <cell r="E523">
            <v>0</v>
          </cell>
          <cell r="F523">
            <v>0</v>
          </cell>
          <cell r="G523">
            <v>0</v>
          </cell>
          <cell r="H523">
            <v>0</v>
          </cell>
          <cell r="I523">
            <v>0</v>
          </cell>
          <cell r="J523">
            <v>0</v>
          </cell>
          <cell r="L523">
            <v>0</v>
          </cell>
          <cell r="N523">
            <v>0</v>
          </cell>
          <cell r="O523">
            <v>0</v>
          </cell>
          <cell r="P523">
            <v>0</v>
          </cell>
          <cell r="Q523">
            <v>0</v>
          </cell>
          <cell r="R523">
            <v>0</v>
          </cell>
          <cell r="S523">
            <v>0</v>
          </cell>
          <cell r="U523">
            <v>0</v>
          </cell>
          <cell r="V523">
            <v>0</v>
          </cell>
          <cell r="W523">
            <v>0</v>
          </cell>
          <cell r="X523">
            <v>0</v>
          </cell>
          <cell r="Y523">
            <v>0</v>
          </cell>
          <cell r="Z523">
            <v>0</v>
          </cell>
        </row>
        <row r="524">
          <cell r="A524">
            <v>0</v>
          </cell>
          <cell r="B524">
            <v>0</v>
          </cell>
          <cell r="C524">
            <v>1522</v>
          </cell>
          <cell r="E524">
            <v>0</v>
          </cell>
          <cell r="F524">
            <v>0</v>
          </cell>
          <cell r="G524">
            <v>0</v>
          </cell>
          <cell r="H524">
            <v>0</v>
          </cell>
          <cell r="I524">
            <v>0</v>
          </cell>
          <cell r="J524">
            <v>0</v>
          </cell>
          <cell r="L524">
            <v>0</v>
          </cell>
          <cell r="N524">
            <v>0</v>
          </cell>
          <cell r="O524">
            <v>0</v>
          </cell>
          <cell r="P524">
            <v>0</v>
          </cell>
          <cell r="Q524">
            <v>0</v>
          </cell>
          <cell r="R524">
            <v>0</v>
          </cell>
          <cell r="S524">
            <v>0</v>
          </cell>
          <cell r="U524">
            <v>0</v>
          </cell>
          <cell r="V524">
            <v>0</v>
          </cell>
          <cell r="W524">
            <v>0</v>
          </cell>
          <cell r="X524">
            <v>0</v>
          </cell>
          <cell r="Y524">
            <v>0</v>
          </cell>
          <cell r="Z524">
            <v>0</v>
          </cell>
        </row>
        <row r="525">
          <cell r="A525">
            <v>0</v>
          </cell>
          <cell r="B525">
            <v>0</v>
          </cell>
          <cell r="C525">
            <v>1523</v>
          </cell>
          <cell r="E525">
            <v>0</v>
          </cell>
          <cell r="F525">
            <v>0</v>
          </cell>
          <cell r="G525">
            <v>0</v>
          </cell>
          <cell r="H525">
            <v>0</v>
          </cell>
          <cell r="I525">
            <v>0</v>
          </cell>
          <cell r="J525">
            <v>0</v>
          </cell>
          <cell r="L525">
            <v>0</v>
          </cell>
          <cell r="N525">
            <v>0</v>
          </cell>
          <cell r="O525">
            <v>0</v>
          </cell>
          <cell r="P525">
            <v>0</v>
          </cell>
          <cell r="Q525">
            <v>0</v>
          </cell>
          <cell r="R525">
            <v>0</v>
          </cell>
          <cell r="S525">
            <v>0</v>
          </cell>
          <cell r="U525">
            <v>0</v>
          </cell>
          <cell r="V525">
            <v>0</v>
          </cell>
          <cell r="W525">
            <v>0</v>
          </cell>
          <cell r="X525">
            <v>0</v>
          </cell>
          <cell r="Y525">
            <v>0</v>
          </cell>
          <cell r="Z525">
            <v>0</v>
          </cell>
        </row>
        <row r="526">
          <cell r="A526">
            <v>0</v>
          </cell>
          <cell r="B526">
            <v>0</v>
          </cell>
          <cell r="C526">
            <v>1524</v>
          </cell>
          <cell r="E526">
            <v>0</v>
          </cell>
          <cell r="F526">
            <v>0</v>
          </cell>
          <cell r="G526">
            <v>0</v>
          </cell>
          <cell r="H526">
            <v>0</v>
          </cell>
          <cell r="I526">
            <v>0</v>
          </cell>
          <cell r="J526">
            <v>0</v>
          </cell>
          <cell r="L526">
            <v>0</v>
          </cell>
          <cell r="N526">
            <v>0</v>
          </cell>
          <cell r="O526">
            <v>0</v>
          </cell>
          <cell r="P526">
            <v>0</v>
          </cell>
          <cell r="Q526">
            <v>0</v>
          </cell>
          <cell r="R526">
            <v>0</v>
          </cell>
          <cell r="S526">
            <v>0</v>
          </cell>
          <cell r="U526">
            <v>0</v>
          </cell>
          <cell r="V526">
            <v>0</v>
          </cell>
          <cell r="W526">
            <v>0</v>
          </cell>
          <cell r="X526">
            <v>0</v>
          </cell>
          <cell r="Y526">
            <v>0</v>
          </cell>
          <cell r="Z526">
            <v>0</v>
          </cell>
        </row>
        <row r="527">
          <cell r="A527">
            <v>0</v>
          </cell>
          <cell r="B527">
            <v>0</v>
          </cell>
          <cell r="C527">
            <v>1525</v>
          </cell>
          <cell r="E527">
            <v>0</v>
          </cell>
          <cell r="F527">
            <v>0</v>
          </cell>
          <cell r="G527">
            <v>0</v>
          </cell>
          <cell r="H527">
            <v>0</v>
          </cell>
          <cell r="I527">
            <v>0</v>
          </cell>
          <cell r="J527">
            <v>0</v>
          </cell>
          <cell r="L527">
            <v>0</v>
          </cell>
          <cell r="N527">
            <v>0</v>
          </cell>
          <cell r="O527">
            <v>0</v>
          </cell>
          <cell r="P527">
            <v>0</v>
          </cell>
          <cell r="Q527">
            <v>0</v>
          </cell>
          <cell r="R527">
            <v>0</v>
          </cell>
          <cell r="S527">
            <v>0</v>
          </cell>
          <cell r="U527">
            <v>0</v>
          </cell>
          <cell r="V527">
            <v>0</v>
          </cell>
          <cell r="W527">
            <v>0</v>
          </cell>
          <cell r="X527">
            <v>0</v>
          </cell>
          <cell r="Y527">
            <v>0</v>
          </cell>
          <cell r="Z527">
            <v>0</v>
          </cell>
        </row>
        <row r="528">
          <cell r="A528">
            <v>0</v>
          </cell>
          <cell r="B528">
            <v>0</v>
          </cell>
          <cell r="C528">
            <v>1526</v>
          </cell>
          <cell r="E528">
            <v>0</v>
          </cell>
          <cell r="F528">
            <v>0</v>
          </cell>
          <cell r="G528">
            <v>0</v>
          </cell>
          <cell r="H528">
            <v>0</v>
          </cell>
          <cell r="I528">
            <v>0</v>
          </cell>
          <cell r="J528">
            <v>0</v>
          </cell>
          <cell r="L528">
            <v>0</v>
          </cell>
          <cell r="N528">
            <v>0</v>
          </cell>
          <cell r="O528">
            <v>0</v>
          </cell>
          <cell r="P528">
            <v>0</v>
          </cell>
          <cell r="Q528">
            <v>0</v>
          </cell>
          <cell r="R528">
            <v>0</v>
          </cell>
          <cell r="S528">
            <v>0</v>
          </cell>
          <cell r="U528">
            <v>0</v>
          </cell>
          <cell r="V528">
            <v>0</v>
          </cell>
          <cell r="W528">
            <v>0</v>
          </cell>
          <cell r="X528">
            <v>0</v>
          </cell>
          <cell r="Y528">
            <v>0</v>
          </cell>
          <cell r="Z528">
            <v>0</v>
          </cell>
        </row>
        <row r="529">
          <cell r="A529">
            <v>0</v>
          </cell>
          <cell r="B529">
            <v>0</v>
          </cell>
          <cell r="C529">
            <v>1527</v>
          </cell>
          <cell r="E529">
            <v>0</v>
          </cell>
          <cell r="F529">
            <v>0</v>
          </cell>
          <cell r="G529">
            <v>0</v>
          </cell>
          <cell r="H529">
            <v>0</v>
          </cell>
          <cell r="I529">
            <v>0</v>
          </cell>
          <cell r="J529">
            <v>0</v>
          </cell>
          <cell r="L529">
            <v>0</v>
          </cell>
          <cell r="N529">
            <v>0</v>
          </cell>
          <cell r="O529">
            <v>0</v>
          </cell>
          <cell r="P529">
            <v>0</v>
          </cell>
          <cell r="Q529">
            <v>0</v>
          </cell>
          <cell r="R529">
            <v>0</v>
          </cell>
          <cell r="S529">
            <v>0</v>
          </cell>
          <cell r="U529">
            <v>0</v>
          </cell>
          <cell r="V529">
            <v>0</v>
          </cell>
          <cell r="W529">
            <v>0</v>
          </cell>
          <cell r="X529">
            <v>0</v>
          </cell>
          <cell r="Y529">
            <v>0</v>
          </cell>
          <cell r="Z529">
            <v>0</v>
          </cell>
        </row>
        <row r="530">
          <cell r="A530">
            <v>0</v>
          </cell>
          <cell r="B530">
            <v>0</v>
          </cell>
          <cell r="C530">
            <v>1528</v>
          </cell>
          <cell r="E530">
            <v>0</v>
          </cell>
          <cell r="F530">
            <v>0</v>
          </cell>
          <cell r="G530">
            <v>0</v>
          </cell>
          <cell r="H530">
            <v>0</v>
          </cell>
          <cell r="I530">
            <v>0</v>
          </cell>
          <cell r="J530">
            <v>0</v>
          </cell>
          <cell r="L530">
            <v>0</v>
          </cell>
          <cell r="N530">
            <v>0</v>
          </cell>
          <cell r="O530">
            <v>0</v>
          </cell>
          <cell r="P530">
            <v>0</v>
          </cell>
          <cell r="Q530">
            <v>0</v>
          </cell>
          <cell r="R530">
            <v>0</v>
          </cell>
          <cell r="S530">
            <v>0</v>
          </cell>
          <cell r="U530">
            <v>0</v>
          </cell>
          <cell r="V530">
            <v>0</v>
          </cell>
          <cell r="W530">
            <v>0</v>
          </cell>
          <cell r="X530">
            <v>0</v>
          </cell>
          <cell r="Y530">
            <v>0</v>
          </cell>
          <cell r="Z530">
            <v>0</v>
          </cell>
        </row>
        <row r="531">
          <cell r="A531">
            <v>0</v>
          </cell>
          <cell r="B531">
            <v>0</v>
          </cell>
          <cell r="C531">
            <v>1529</v>
          </cell>
          <cell r="E531">
            <v>0</v>
          </cell>
          <cell r="F531">
            <v>0</v>
          </cell>
          <cell r="G531">
            <v>0</v>
          </cell>
          <cell r="H531">
            <v>0</v>
          </cell>
          <cell r="I531">
            <v>0</v>
          </cell>
          <cell r="J531">
            <v>0</v>
          </cell>
          <cell r="L531">
            <v>0</v>
          </cell>
          <cell r="N531">
            <v>0</v>
          </cell>
          <cell r="O531">
            <v>0</v>
          </cell>
          <cell r="P531">
            <v>0</v>
          </cell>
          <cell r="Q531">
            <v>0</v>
          </cell>
          <cell r="R531">
            <v>0</v>
          </cell>
          <cell r="S531">
            <v>0</v>
          </cell>
          <cell r="U531">
            <v>0</v>
          </cell>
          <cell r="V531">
            <v>0</v>
          </cell>
          <cell r="W531">
            <v>0</v>
          </cell>
          <cell r="X531">
            <v>0</v>
          </cell>
          <cell r="Y531">
            <v>0</v>
          </cell>
          <cell r="Z531">
            <v>0</v>
          </cell>
        </row>
        <row r="532">
          <cell r="A532">
            <v>0</v>
          </cell>
          <cell r="B532">
            <v>0</v>
          </cell>
          <cell r="C532">
            <v>1530</v>
          </cell>
          <cell r="E532">
            <v>0</v>
          </cell>
          <cell r="F532">
            <v>0</v>
          </cell>
          <cell r="G532">
            <v>0</v>
          </cell>
          <cell r="H532">
            <v>0</v>
          </cell>
          <cell r="I532">
            <v>0</v>
          </cell>
          <cell r="J532">
            <v>0</v>
          </cell>
          <cell r="L532">
            <v>0</v>
          </cell>
          <cell r="N532">
            <v>0</v>
          </cell>
          <cell r="O532">
            <v>0</v>
          </cell>
          <cell r="P532">
            <v>0</v>
          </cell>
          <cell r="Q532">
            <v>0</v>
          </cell>
          <cell r="R532">
            <v>0</v>
          </cell>
          <cell r="S532">
            <v>0</v>
          </cell>
          <cell r="U532">
            <v>0</v>
          </cell>
          <cell r="V532">
            <v>0</v>
          </cell>
          <cell r="W532">
            <v>0</v>
          </cell>
          <cell r="X532">
            <v>0</v>
          </cell>
          <cell r="Y532">
            <v>0</v>
          </cell>
          <cell r="Z532">
            <v>0</v>
          </cell>
        </row>
        <row r="533">
          <cell r="A533">
            <v>0</v>
          </cell>
          <cell r="B533">
            <v>0</v>
          </cell>
          <cell r="C533">
            <v>1531</v>
          </cell>
          <cell r="E533">
            <v>0</v>
          </cell>
          <cell r="F533">
            <v>0</v>
          </cell>
          <cell r="G533">
            <v>0</v>
          </cell>
          <cell r="H533">
            <v>0</v>
          </cell>
          <cell r="I533">
            <v>0</v>
          </cell>
          <cell r="J533">
            <v>0</v>
          </cell>
          <cell r="L533">
            <v>0</v>
          </cell>
          <cell r="N533">
            <v>0</v>
          </cell>
          <cell r="O533">
            <v>0</v>
          </cell>
          <cell r="P533">
            <v>0</v>
          </cell>
          <cell r="Q533">
            <v>0</v>
          </cell>
          <cell r="R533">
            <v>0</v>
          </cell>
          <cell r="S533">
            <v>0</v>
          </cell>
          <cell r="U533">
            <v>0</v>
          </cell>
          <cell r="V533">
            <v>0</v>
          </cell>
          <cell r="W533">
            <v>0</v>
          </cell>
          <cell r="X533">
            <v>0</v>
          </cell>
          <cell r="Y533">
            <v>0</v>
          </cell>
          <cell r="Z533">
            <v>0</v>
          </cell>
        </row>
        <row r="534">
          <cell r="A534">
            <v>0</v>
          </cell>
          <cell r="B534">
            <v>0</v>
          </cell>
          <cell r="C534">
            <v>1532</v>
          </cell>
          <cell r="E534">
            <v>0</v>
          </cell>
          <cell r="F534">
            <v>0</v>
          </cell>
          <cell r="G534">
            <v>0</v>
          </cell>
          <cell r="H534">
            <v>0</v>
          </cell>
          <cell r="I534">
            <v>0</v>
          </cell>
          <cell r="J534">
            <v>0</v>
          </cell>
          <cell r="L534">
            <v>0</v>
          </cell>
          <cell r="N534">
            <v>0</v>
          </cell>
          <cell r="O534">
            <v>0</v>
          </cell>
          <cell r="P534">
            <v>0</v>
          </cell>
          <cell r="Q534">
            <v>0</v>
          </cell>
          <cell r="R534">
            <v>0</v>
          </cell>
          <cell r="S534">
            <v>0</v>
          </cell>
          <cell r="U534">
            <v>0</v>
          </cell>
          <cell r="V534">
            <v>0</v>
          </cell>
          <cell r="W534">
            <v>0</v>
          </cell>
          <cell r="X534">
            <v>0</v>
          </cell>
          <cell r="Y534">
            <v>0</v>
          </cell>
          <cell r="Z534">
            <v>0</v>
          </cell>
        </row>
        <row r="535">
          <cell r="A535">
            <v>0</v>
          </cell>
          <cell r="B535">
            <v>0</v>
          </cell>
          <cell r="C535">
            <v>1533</v>
          </cell>
          <cell r="E535">
            <v>0</v>
          </cell>
          <cell r="F535">
            <v>0</v>
          </cell>
          <cell r="G535">
            <v>0</v>
          </cell>
          <cell r="H535">
            <v>0</v>
          </cell>
          <cell r="I535">
            <v>0</v>
          </cell>
          <cell r="J535">
            <v>0</v>
          </cell>
          <cell r="L535">
            <v>0</v>
          </cell>
          <cell r="N535">
            <v>0</v>
          </cell>
          <cell r="O535">
            <v>0</v>
          </cell>
          <cell r="P535">
            <v>0</v>
          </cell>
          <cell r="Q535">
            <v>0</v>
          </cell>
          <cell r="R535">
            <v>0</v>
          </cell>
          <cell r="S535">
            <v>0</v>
          </cell>
          <cell r="U535">
            <v>0</v>
          </cell>
          <cell r="V535">
            <v>0</v>
          </cell>
          <cell r="W535">
            <v>0</v>
          </cell>
          <cell r="X535">
            <v>0</v>
          </cell>
          <cell r="Y535">
            <v>0</v>
          </cell>
          <cell r="Z535">
            <v>0</v>
          </cell>
        </row>
        <row r="536">
          <cell r="A536">
            <v>0</v>
          </cell>
          <cell r="B536">
            <v>0</v>
          </cell>
          <cell r="C536">
            <v>1534</v>
          </cell>
          <cell r="E536">
            <v>0</v>
          </cell>
          <cell r="F536">
            <v>0</v>
          </cell>
          <cell r="G536">
            <v>0</v>
          </cell>
          <cell r="H536">
            <v>0</v>
          </cell>
          <cell r="I536">
            <v>0</v>
          </cell>
          <cell r="J536">
            <v>0</v>
          </cell>
          <cell r="L536">
            <v>0</v>
          </cell>
          <cell r="N536">
            <v>0</v>
          </cell>
          <cell r="O536">
            <v>0</v>
          </cell>
          <cell r="P536">
            <v>0</v>
          </cell>
          <cell r="Q536">
            <v>0</v>
          </cell>
          <cell r="R536">
            <v>0</v>
          </cell>
          <cell r="S536">
            <v>0</v>
          </cell>
          <cell r="U536">
            <v>0</v>
          </cell>
          <cell r="V536">
            <v>0</v>
          </cell>
          <cell r="W536">
            <v>0</v>
          </cell>
          <cell r="X536">
            <v>0</v>
          </cell>
          <cell r="Y536">
            <v>0</v>
          </cell>
          <cell r="Z536">
            <v>0</v>
          </cell>
        </row>
        <row r="537">
          <cell r="A537">
            <v>0</v>
          </cell>
          <cell r="B537">
            <v>0</v>
          </cell>
          <cell r="C537">
            <v>1535</v>
          </cell>
          <cell r="E537">
            <v>0</v>
          </cell>
          <cell r="F537">
            <v>0</v>
          </cell>
          <cell r="G537">
            <v>0</v>
          </cell>
          <cell r="H537">
            <v>0</v>
          </cell>
          <cell r="I537">
            <v>0</v>
          </cell>
          <cell r="J537">
            <v>0</v>
          </cell>
          <cell r="L537">
            <v>0</v>
          </cell>
          <cell r="N537">
            <v>0</v>
          </cell>
          <cell r="O537">
            <v>0</v>
          </cell>
          <cell r="P537">
            <v>0</v>
          </cell>
          <cell r="Q537">
            <v>0</v>
          </cell>
          <cell r="R537">
            <v>0</v>
          </cell>
          <cell r="S537">
            <v>0</v>
          </cell>
          <cell r="U537">
            <v>0</v>
          </cell>
          <cell r="V537">
            <v>0</v>
          </cell>
          <cell r="W537">
            <v>0</v>
          </cell>
          <cell r="X537">
            <v>0</v>
          </cell>
          <cell r="Y537">
            <v>0</v>
          </cell>
          <cell r="Z537">
            <v>0</v>
          </cell>
        </row>
        <row r="538">
          <cell r="A538">
            <v>0</v>
          </cell>
          <cell r="B538">
            <v>0</v>
          </cell>
          <cell r="C538">
            <v>1536</v>
          </cell>
          <cell r="E538">
            <v>0</v>
          </cell>
          <cell r="F538">
            <v>0</v>
          </cell>
          <cell r="G538">
            <v>0</v>
          </cell>
          <cell r="H538">
            <v>0</v>
          </cell>
          <cell r="I538">
            <v>0</v>
          </cell>
          <cell r="J538">
            <v>0</v>
          </cell>
          <cell r="L538">
            <v>0</v>
          </cell>
          <cell r="N538">
            <v>0</v>
          </cell>
          <cell r="O538">
            <v>0</v>
          </cell>
          <cell r="P538">
            <v>0</v>
          </cell>
          <cell r="Q538">
            <v>0</v>
          </cell>
          <cell r="R538">
            <v>0</v>
          </cell>
          <cell r="S538">
            <v>0</v>
          </cell>
          <cell r="U538">
            <v>0</v>
          </cell>
          <cell r="V538">
            <v>0</v>
          </cell>
          <cell r="W538">
            <v>0</v>
          </cell>
          <cell r="X538">
            <v>0</v>
          </cell>
          <cell r="Y538">
            <v>0</v>
          </cell>
          <cell r="Z538">
            <v>0</v>
          </cell>
        </row>
        <row r="539">
          <cell r="A539">
            <v>0</v>
          </cell>
          <cell r="B539">
            <v>0</v>
          </cell>
          <cell r="C539">
            <v>1537</v>
          </cell>
          <cell r="E539">
            <v>0</v>
          </cell>
          <cell r="F539">
            <v>0</v>
          </cell>
          <cell r="G539">
            <v>0</v>
          </cell>
          <cell r="H539">
            <v>0</v>
          </cell>
          <cell r="I539">
            <v>0</v>
          </cell>
          <cell r="J539">
            <v>0</v>
          </cell>
          <cell r="L539">
            <v>0</v>
          </cell>
          <cell r="N539">
            <v>0</v>
          </cell>
          <cell r="O539">
            <v>0</v>
          </cell>
          <cell r="P539">
            <v>0</v>
          </cell>
          <cell r="Q539">
            <v>0</v>
          </cell>
          <cell r="R539">
            <v>0</v>
          </cell>
          <cell r="S539">
            <v>0</v>
          </cell>
          <cell r="U539">
            <v>0</v>
          </cell>
          <cell r="V539">
            <v>0</v>
          </cell>
          <cell r="W539">
            <v>0</v>
          </cell>
          <cell r="X539">
            <v>0</v>
          </cell>
          <cell r="Y539">
            <v>0</v>
          </cell>
          <cell r="Z539">
            <v>0</v>
          </cell>
        </row>
        <row r="540">
          <cell r="A540">
            <v>0</v>
          </cell>
          <cell r="B540">
            <v>0</v>
          </cell>
          <cell r="C540">
            <v>1538</v>
          </cell>
          <cell r="E540">
            <v>0</v>
          </cell>
          <cell r="F540">
            <v>0</v>
          </cell>
          <cell r="G540">
            <v>0</v>
          </cell>
          <cell r="H540">
            <v>0</v>
          </cell>
          <cell r="I540">
            <v>0</v>
          </cell>
          <cell r="J540">
            <v>0</v>
          </cell>
          <cell r="L540">
            <v>0</v>
          </cell>
          <cell r="N540">
            <v>0</v>
          </cell>
          <cell r="O540">
            <v>0</v>
          </cell>
          <cell r="P540">
            <v>0</v>
          </cell>
          <cell r="Q540">
            <v>0</v>
          </cell>
          <cell r="R540">
            <v>0</v>
          </cell>
          <cell r="S540">
            <v>0</v>
          </cell>
          <cell r="U540">
            <v>0</v>
          </cell>
          <cell r="V540">
            <v>0</v>
          </cell>
          <cell r="W540">
            <v>0</v>
          </cell>
          <cell r="X540">
            <v>0</v>
          </cell>
          <cell r="Y540">
            <v>0</v>
          </cell>
          <cell r="Z540">
            <v>0</v>
          </cell>
        </row>
        <row r="541">
          <cell r="A541">
            <v>0</v>
          </cell>
          <cell r="B541">
            <v>0</v>
          </cell>
          <cell r="C541">
            <v>1539</v>
          </cell>
          <cell r="E541">
            <v>0</v>
          </cell>
          <cell r="F541">
            <v>0</v>
          </cell>
          <cell r="G541">
            <v>0</v>
          </cell>
          <cell r="H541">
            <v>0</v>
          </cell>
          <cell r="I541">
            <v>0</v>
          </cell>
          <cell r="J541">
            <v>0</v>
          </cell>
          <cell r="L541">
            <v>0</v>
          </cell>
          <cell r="N541">
            <v>0</v>
          </cell>
          <cell r="O541">
            <v>0</v>
          </cell>
          <cell r="P541">
            <v>0</v>
          </cell>
          <cell r="Q541">
            <v>0</v>
          </cell>
          <cell r="R541">
            <v>0</v>
          </cell>
          <cell r="S541">
            <v>0</v>
          </cell>
          <cell r="U541">
            <v>0</v>
          </cell>
          <cell r="V541">
            <v>0</v>
          </cell>
          <cell r="W541">
            <v>0</v>
          </cell>
          <cell r="X541">
            <v>0</v>
          </cell>
          <cell r="Y541">
            <v>0</v>
          </cell>
          <cell r="Z541">
            <v>0</v>
          </cell>
        </row>
        <row r="542">
          <cell r="A542">
            <v>0</v>
          </cell>
          <cell r="B542">
            <v>0</v>
          </cell>
          <cell r="C542">
            <v>1540</v>
          </cell>
          <cell r="E542">
            <v>0</v>
          </cell>
          <cell r="F542">
            <v>0</v>
          </cell>
          <cell r="G542">
            <v>0</v>
          </cell>
          <cell r="H542">
            <v>0</v>
          </cell>
          <cell r="I542">
            <v>0</v>
          </cell>
          <cell r="J542">
            <v>0</v>
          </cell>
          <cell r="L542">
            <v>0</v>
          </cell>
          <cell r="N542">
            <v>0</v>
          </cell>
          <cell r="O542">
            <v>0</v>
          </cell>
          <cell r="P542">
            <v>0</v>
          </cell>
          <cell r="Q542">
            <v>0</v>
          </cell>
          <cell r="R542">
            <v>0</v>
          </cell>
          <cell r="S542">
            <v>0</v>
          </cell>
          <cell r="U542">
            <v>0</v>
          </cell>
          <cell r="V542">
            <v>0</v>
          </cell>
          <cell r="W542">
            <v>0</v>
          </cell>
          <cell r="X542">
            <v>0</v>
          </cell>
          <cell r="Y542">
            <v>0</v>
          </cell>
          <cell r="Z542">
            <v>0</v>
          </cell>
        </row>
        <row r="543">
          <cell r="A543">
            <v>0</v>
          </cell>
          <cell r="B543">
            <v>0</v>
          </cell>
          <cell r="C543">
            <v>1541</v>
          </cell>
          <cell r="E543">
            <v>0</v>
          </cell>
          <cell r="F543">
            <v>0</v>
          </cell>
          <cell r="G543">
            <v>0</v>
          </cell>
          <cell r="H543">
            <v>0</v>
          </cell>
          <cell r="I543">
            <v>0</v>
          </cell>
          <cell r="J543">
            <v>0</v>
          </cell>
          <cell r="L543">
            <v>0</v>
          </cell>
          <cell r="N543">
            <v>0</v>
          </cell>
          <cell r="O543">
            <v>0</v>
          </cell>
          <cell r="P543">
            <v>0</v>
          </cell>
          <cell r="Q543">
            <v>0</v>
          </cell>
          <cell r="R543">
            <v>0</v>
          </cell>
          <cell r="S543">
            <v>0</v>
          </cell>
          <cell r="U543">
            <v>0</v>
          </cell>
          <cell r="V543">
            <v>0</v>
          </cell>
          <cell r="W543">
            <v>0</v>
          </cell>
          <cell r="X543">
            <v>0</v>
          </cell>
          <cell r="Y543">
            <v>0</v>
          </cell>
          <cell r="Z543">
            <v>0</v>
          </cell>
        </row>
        <row r="544">
          <cell r="A544">
            <v>0</v>
          </cell>
          <cell r="B544">
            <v>0</v>
          </cell>
          <cell r="C544">
            <v>1542</v>
          </cell>
          <cell r="E544">
            <v>0</v>
          </cell>
          <cell r="F544">
            <v>0</v>
          </cell>
          <cell r="G544">
            <v>0</v>
          </cell>
          <cell r="H544">
            <v>0</v>
          </cell>
          <cell r="I544">
            <v>0</v>
          </cell>
          <cell r="J544">
            <v>0</v>
          </cell>
          <cell r="L544">
            <v>0</v>
          </cell>
          <cell r="N544">
            <v>0</v>
          </cell>
          <cell r="O544">
            <v>0</v>
          </cell>
          <cell r="P544">
            <v>0</v>
          </cell>
          <cell r="Q544">
            <v>0</v>
          </cell>
          <cell r="R544">
            <v>0</v>
          </cell>
          <cell r="S544">
            <v>0</v>
          </cell>
          <cell r="U544">
            <v>0</v>
          </cell>
          <cell r="V544">
            <v>0</v>
          </cell>
          <cell r="W544">
            <v>0</v>
          </cell>
          <cell r="X544">
            <v>0</v>
          </cell>
          <cell r="Y544">
            <v>0</v>
          </cell>
          <cell r="Z544">
            <v>0</v>
          </cell>
        </row>
        <row r="545">
          <cell r="A545">
            <v>0</v>
          </cell>
          <cell r="B545">
            <v>0</v>
          </cell>
          <cell r="C545">
            <v>1543</v>
          </cell>
          <cell r="E545">
            <v>0</v>
          </cell>
          <cell r="F545">
            <v>0</v>
          </cell>
          <cell r="G545">
            <v>0</v>
          </cell>
          <cell r="H545">
            <v>0</v>
          </cell>
          <cell r="I545">
            <v>0</v>
          </cell>
          <cell r="J545">
            <v>0</v>
          </cell>
          <cell r="L545">
            <v>0</v>
          </cell>
          <cell r="N545">
            <v>0</v>
          </cell>
          <cell r="O545">
            <v>0</v>
          </cell>
          <cell r="P545">
            <v>0</v>
          </cell>
          <cell r="Q545">
            <v>0</v>
          </cell>
          <cell r="R545">
            <v>0</v>
          </cell>
          <cell r="S545">
            <v>0</v>
          </cell>
          <cell r="U545">
            <v>0</v>
          </cell>
          <cell r="V545">
            <v>0</v>
          </cell>
          <cell r="W545">
            <v>0</v>
          </cell>
          <cell r="X545">
            <v>0</v>
          </cell>
          <cell r="Y545">
            <v>0</v>
          </cell>
          <cell r="Z545">
            <v>0</v>
          </cell>
        </row>
        <row r="546">
          <cell r="A546">
            <v>0</v>
          </cell>
          <cell r="B546">
            <v>0</v>
          </cell>
          <cell r="C546">
            <v>1544</v>
          </cell>
          <cell r="E546">
            <v>0</v>
          </cell>
          <cell r="F546">
            <v>0</v>
          </cell>
          <cell r="G546">
            <v>0</v>
          </cell>
          <cell r="H546">
            <v>0</v>
          </cell>
          <cell r="I546">
            <v>0</v>
          </cell>
          <cell r="J546">
            <v>0</v>
          </cell>
          <cell r="L546">
            <v>0</v>
          </cell>
          <cell r="N546">
            <v>0</v>
          </cell>
          <cell r="O546">
            <v>0</v>
          </cell>
          <cell r="P546">
            <v>0</v>
          </cell>
          <cell r="Q546">
            <v>0</v>
          </cell>
          <cell r="R546">
            <v>0</v>
          </cell>
          <cell r="S546">
            <v>0</v>
          </cell>
          <cell r="U546">
            <v>0</v>
          </cell>
          <cell r="V546">
            <v>0</v>
          </cell>
          <cell r="W546">
            <v>0</v>
          </cell>
          <cell r="X546">
            <v>0</v>
          </cell>
          <cell r="Y546">
            <v>0</v>
          </cell>
          <cell r="Z546">
            <v>0</v>
          </cell>
        </row>
        <row r="547">
          <cell r="A547">
            <v>0</v>
          </cell>
          <cell r="B547">
            <v>0</v>
          </cell>
          <cell r="C547">
            <v>1545</v>
          </cell>
          <cell r="E547">
            <v>0</v>
          </cell>
          <cell r="F547">
            <v>0</v>
          </cell>
          <cell r="G547">
            <v>0</v>
          </cell>
          <cell r="H547">
            <v>0</v>
          </cell>
          <cell r="I547">
            <v>0</v>
          </cell>
          <cell r="J547">
            <v>0</v>
          </cell>
          <cell r="L547">
            <v>0</v>
          </cell>
          <cell r="N547">
            <v>0</v>
          </cell>
          <cell r="O547">
            <v>0</v>
          </cell>
          <cell r="P547">
            <v>0</v>
          </cell>
          <cell r="Q547">
            <v>0</v>
          </cell>
          <cell r="R547">
            <v>0</v>
          </cell>
          <cell r="S547">
            <v>0</v>
          </cell>
          <cell r="U547">
            <v>0</v>
          </cell>
          <cell r="V547">
            <v>0</v>
          </cell>
          <cell r="W547">
            <v>0</v>
          </cell>
          <cell r="X547">
            <v>0</v>
          </cell>
          <cell r="Y547">
            <v>0</v>
          </cell>
          <cell r="Z547">
            <v>0</v>
          </cell>
        </row>
        <row r="548">
          <cell r="A548">
            <v>0</v>
          </cell>
          <cell r="B548">
            <v>0</v>
          </cell>
          <cell r="C548">
            <v>1546</v>
          </cell>
          <cell r="E548">
            <v>0</v>
          </cell>
          <cell r="F548">
            <v>0</v>
          </cell>
          <cell r="G548">
            <v>0</v>
          </cell>
          <cell r="H548">
            <v>0</v>
          </cell>
          <cell r="I548">
            <v>0</v>
          </cell>
          <cell r="J548">
            <v>0</v>
          </cell>
          <cell r="L548">
            <v>0</v>
          </cell>
          <cell r="N548">
            <v>0</v>
          </cell>
          <cell r="O548">
            <v>0</v>
          </cell>
          <cell r="P548">
            <v>0</v>
          </cell>
          <cell r="Q548">
            <v>0</v>
          </cell>
          <cell r="R548">
            <v>0</v>
          </cell>
          <cell r="S548">
            <v>0</v>
          </cell>
          <cell r="U548">
            <v>0</v>
          </cell>
          <cell r="V548">
            <v>0</v>
          </cell>
          <cell r="W548">
            <v>0</v>
          </cell>
          <cell r="X548">
            <v>0</v>
          </cell>
          <cell r="Y548">
            <v>0</v>
          </cell>
          <cell r="Z548">
            <v>0</v>
          </cell>
        </row>
        <row r="549">
          <cell r="A549">
            <v>0</v>
          </cell>
          <cell r="B549">
            <v>0</v>
          </cell>
          <cell r="C549">
            <v>1547</v>
          </cell>
          <cell r="E549">
            <v>0</v>
          </cell>
          <cell r="F549">
            <v>0</v>
          </cell>
          <cell r="G549">
            <v>0</v>
          </cell>
          <cell r="H549">
            <v>0</v>
          </cell>
          <cell r="I549">
            <v>0</v>
          </cell>
          <cell r="J549">
            <v>0</v>
          </cell>
          <cell r="L549">
            <v>0</v>
          </cell>
          <cell r="N549">
            <v>0</v>
          </cell>
          <cell r="O549">
            <v>0</v>
          </cell>
          <cell r="P549">
            <v>0</v>
          </cell>
          <cell r="Q549">
            <v>0</v>
          </cell>
          <cell r="R549">
            <v>0</v>
          </cell>
          <cell r="S549">
            <v>0</v>
          </cell>
          <cell r="U549">
            <v>0</v>
          </cell>
          <cell r="V549">
            <v>0</v>
          </cell>
          <cell r="W549">
            <v>0</v>
          </cell>
          <cell r="X549">
            <v>0</v>
          </cell>
          <cell r="Y549">
            <v>0</v>
          </cell>
          <cell r="Z549">
            <v>0</v>
          </cell>
        </row>
        <row r="550">
          <cell r="A550">
            <v>0</v>
          </cell>
          <cell r="B550">
            <v>0</v>
          </cell>
          <cell r="C550">
            <v>1548</v>
          </cell>
          <cell r="E550">
            <v>0</v>
          </cell>
          <cell r="F550">
            <v>0</v>
          </cell>
          <cell r="G550">
            <v>0</v>
          </cell>
          <cell r="H550">
            <v>0</v>
          </cell>
          <cell r="I550">
            <v>0</v>
          </cell>
          <cell r="J550">
            <v>0</v>
          </cell>
          <cell r="L550">
            <v>0</v>
          </cell>
          <cell r="N550">
            <v>0</v>
          </cell>
          <cell r="O550">
            <v>0</v>
          </cell>
          <cell r="P550">
            <v>0</v>
          </cell>
          <cell r="Q550">
            <v>0</v>
          </cell>
          <cell r="R550">
            <v>0</v>
          </cell>
          <cell r="S550">
            <v>0</v>
          </cell>
          <cell r="U550">
            <v>0</v>
          </cell>
          <cell r="V550">
            <v>0</v>
          </cell>
          <cell r="W550">
            <v>0</v>
          </cell>
          <cell r="X550">
            <v>0</v>
          </cell>
          <cell r="Y550">
            <v>0</v>
          </cell>
          <cell r="Z550">
            <v>0</v>
          </cell>
        </row>
        <row r="551">
          <cell r="A551">
            <v>0</v>
          </cell>
          <cell r="B551">
            <v>0</v>
          </cell>
          <cell r="C551">
            <v>1549</v>
          </cell>
          <cell r="E551">
            <v>0</v>
          </cell>
          <cell r="F551">
            <v>0</v>
          </cell>
          <cell r="G551">
            <v>0</v>
          </cell>
          <cell r="H551">
            <v>0</v>
          </cell>
          <cell r="I551">
            <v>0</v>
          </cell>
          <cell r="J551">
            <v>0</v>
          </cell>
          <cell r="L551">
            <v>0</v>
          </cell>
          <cell r="N551">
            <v>0</v>
          </cell>
          <cell r="O551">
            <v>0</v>
          </cell>
          <cell r="P551">
            <v>0</v>
          </cell>
          <cell r="Q551">
            <v>0</v>
          </cell>
          <cell r="R551">
            <v>0</v>
          </cell>
          <cell r="S551">
            <v>0</v>
          </cell>
          <cell r="U551">
            <v>0</v>
          </cell>
          <cell r="V551">
            <v>0</v>
          </cell>
          <cell r="W551">
            <v>0</v>
          </cell>
          <cell r="X551">
            <v>0</v>
          </cell>
          <cell r="Y551">
            <v>0</v>
          </cell>
          <cell r="Z551">
            <v>0</v>
          </cell>
        </row>
        <row r="552">
          <cell r="A552">
            <v>0</v>
          </cell>
          <cell r="B552">
            <v>0</v>
          </cell>
          <cell r="C552">
            <v>1550</v>
          </cell>
          <cell r="E552">
            <v>0</v>
          </cell>
          <cell r="F552">
            <v>0</v>
          </cell>
          <cell r="G552">
            <v>0</v>
          </cell>
          <cell r="H552">
            <v>0</v>
          </cell>
          <cell r="I552">
            <v>0</v>
          </cell>
          <cell r="J552">
            <v>0</v>
          </cell>
          <cell r="L552">
            <v>0</v>
          </cell>
          <cell r="N552">
            <v>0</v>
          </cell>
          <cell r="O552">
            <v>0</v>
          </cell>
          <cell r="P552">
            <v>0</v>
          </cell>
          <cell r="Q552">
            <v>0</v>
          </cell>
          <cell r="R552">
            <v>0</v>
          </cell>
          <cell r="S552">
            <v>0</v>
          </cell>
          <cell r="U552">
            <v>0</v>
          </cell>
          <cell r="V552">
            <v>0</v>
          </cell>
          <cell r="W552">
            <v>0</v>
          </cell>
          <cell r="X552">
            <v>0</v>
          </cell>
          <cell r="Y552">
            <v>0</v>
          </cell>
          <cell r="Z552">
            <v>0</v>
          </cell>
        </row>
        <row r="553">
          <cell r="A553">
            <v>0</v>
          </cell>
          <cell r="B553">
            <v>0</v>
          </cell>
          <cell r="C553">
            <v>1551</v>
          </cell>
          <cell r="E553">
            <v>0</v>
          </cell>
          <cell r="F553">
            <v>0</v>
          </cell>
          <cell r="G553">
            <v>0</v>
          </cell>
          <cell r="H553">
            <v>0</v>
          </cell>
          <cell r="I553">
            <v>0</v>
          </cell>
          <cell r="J553">
            <v>0</v>
          </cell>
          <cell r="L553">
            <v>0</v>
          </cell>
          <cell r="N553">
            <v>0</v>
          </cell>
          <cell r="O553">
            <v>0</v>
          </cell>
          <cell r="P553">
            <v>0</v>
          </cell>
          <cell r="Q553">
            <v>0</v>
          </cell>
          <cell r="R553">
            <v>0</v>
          </cell>
          <cell r="S553">
            <v>0</v>
          </cell>
          <cell r="U553">
            <v>0</v>
          </cell>
          <cell r="V553">
            <v>0</v>
          </cell>
          <cell r="W553">
            <v>0</v>
          </cell>
          <cell r="X553">
            <v>0</v>
          </cell>
          <cell r="Y553">
            <v>0</v>
          </cell>
          <cell r="Z553">
            <v>0</v>
          </cell>
        </row>
        <row r="554">
          <cell r="A554">
            <v>0</v>
          </cell>
          <cell r="B554">
            <v>0</v>
          </cell>
          <cell r="C554">
            <v>1552</v>
          </cell>
          <cell r="E554">
            <v>0</v>
          </cell>
          <cell r="F554">
            <v>0</v>
          </cell>
          <cell r="G554">
            <v>0</v>
          </cell>
          <cell r="H554">
            <v>0</v>
          </cell>
          <cell r="I554">
            <v>0</v>
          </cell>
          <cell r="J554">
            <v>0</v>
          </cell>
          <cell r="L554">
            <v>0</v>
          </cell>
          <cell r="N554">
            <v>0</v>
          </cell>
          <cell r="O554">
            <v>0</v>
          </cell>
          <cell r="P554">
            <v>0</v>
          </cell>
          <cell r="Q554">
            <v>0</v>
          </cell>
          <cell r="R554">
            <v>0</v>
          </cell>
          <cell r="S554">
            <v>0</v>
          </cell>
          <cell r="U554">
            <v>0</v>
          </cell>
          <cell r="V554">
            <v>0</v>
          </cell>
          <cell r="W554">
            <v>0</v>
          </cell>
          <cell r="X554">
            <v>0</v>
          </cell>
          <cell r="Y554">
            <v>0</v>
          </cell>
          <cell r="Z554">
            <v>0</v>
          </cell>
        </row>
        <row r="555">
          <cell r="A555">
            <v>0</v>
          </cell>
          <cell r="B555">
            <v>0</v>
          </cell>
          <cell r="C555">
            <v>1553</v>
          </cell>
          <cell r="E555">
            <v>0</v>
          </cell>
          <cell r="F555">
            <v>0</v>
          </cell>
          <cell r="G555">
            <v>0</v>
          </cell>
          <cell r="H555">
            <v>0</v>
          </cell>
          <cell r="I555">
            <v>0</v>
          </cell>
          <cell r="J555">
            <v>0</v>
          </cell>
          <cell r="L555">
            <v>0</v>
          </cell>
          <cell r="N555">
            <v>0</v>
          </cell>
          <cell r="O555">
            <v>0</v>
          </cell>
          <cell r="P555">
            <v>0</v>
          </cell>
          <cell r="Q555">
            <v>0</v>
          </cell>
          <cell r="R555">
            <v>0</v>
          </cell>
          <cell r="S555">
            <v>0</v>
          </cell>
          <cell r="U555">
            <v>0</v>
          </cell>
          <cell r="V555">
            <v>0</v>
          </cell>
          <cell r="W555">
            <v>0</v>
          </cell>
          <cell r="X555">
            <v>0</v>
          </cell>
          <cell r="Y555">
            <v>0</v>
          </cell>
          <cell r="Z555">
            <v>0</v>
          </cell>
        </row>
        <row r="556">
          <cell r="A556">
            <v>0</v>
          </cell>
          <cell r="B556">
            <v>0</v>
          </cell>
          <cell r="C556">
            <v>1554</v>
          </cell>
          <cell r="E556">
            <v>0</v>
          </cell>
          <cell r="F556">
            <v>0</v>
          </cell>
          <cell r="G556">
            <v>0</v>
          </cell>
          <cell r="H556">
            <v>0</v>
          </cell>
          <cell r="I556">
            <v>0</v>
          </cell>
          <cell r="J556">
            <v>0</v>
          </cell>
          <cell r="L556">
            <v>0</v>
          </cell>
          <cell r="N556">
            <v>0</v>
          </cell>
          <cell r="O556">
            <v>0</v>
          </cell>
          <cell r="P556">
            <v>0</v>
          </cell>
          <cell r="Q556">
            <v>0</v>
          </cell>
          <cell r="R556">
            <v>0</v>
          </cell>
          <cell r="S556">
            <v>0</v>
          </cell>
          <cell r="U556">
            <v>0</v>
          </cell>
          <cell r="V556">
            <v>0</v>
          </cell>
          <cell r="W556">
            <v>0</v>
          </cell>
          <cell r="X556">
            <v>0</v>
          </cell>
          <cell r="Y556">
            <v>0</v>
          </cell>
          <cell r="Z556">
            <v>0</v>
          </cell>
        </row>
        <row r="557">
          <cell r="A557">
            <v>0</v>
          </cell>
          <cell r="B557">
            <v>0</v>
          </cell>
          <cell r="C557">
            <v>1555</v>
          </cell>
          <cell r="E557">
            <v>0</v>
          </cell>
          <cell r="F557">
            <v>0</v>
          </cell>
          <cell r="G557">
            <v>0</v>
          </cell>
          <cell r="H557">
            <v>0</v>
          </cell>
          <cell r="I557">
            <v>0</v>
          </cell>
          <cell r="J557">
            <v>0</v>
          </cell>
          <cell r="L557">
            <v>0</v>
          </cell>
          <cell r="N557">
            <v>0</v>
          </cell>
          <cell r="O557">
            <v>0</v>
          </cell>
          <cell r="P557">
            <v>0</v>
          </cell>
          <cell r="Q557">
            <v>0</v>
          </cell>
          <cell r="R557">
            <v>0</v>
          </cell>
          <cell r="S557">
            <v>0</v>
          </cell>
          <cell r="U557">
            <v>0</v>
          </cell>
          <cell r="V557">
            <v>0</v>
          </cell>
          <cell r="W557">
            <v>0</v>
          </cell>
          <cell r="X557">
            <v>0</v>
          </cell>
          <cell r="Y557">
            <v>0</v>
          </cell>
          <cell r="Z557">
            <v>0</v>
          </cell>
        </row>
        <row r="558">
          <cell r="A558">
            <v>0</v>
          </cell>
          <cell r="B558">
            <v>0</v>
          </cell>
          <cell r="C558">
            <v>1556</v>
          </cell>
          <cell r="E558">
            <v>0</v>
          </cell>
          <cell r="F558">
            <v>0</v>
          </cell>
          <cell r="G558">
            <v>0</v>
          </cell>
          <cell r="H558">
            <v>0</v>
          </cell>
          <cell r="I558">
            <v>0</v>
          </cell>
          <cell r="J558">
            <v>0</v>
          </cell>
          <cell r="L558">
            <v>0</v>
          </cell>
          <cell r="N558">
            <v>0</v>
          </cell>
          <cell r="O558">
            <v>0</v>
          </cell>
          <cell r="P558">
            <v>0</v>
          </cell>
          <cell r="Q558">
            <v>0</v>
          </cell>
          <cell r="R558">
            <v>0</v>
          </cell>
          <cell r="S558">
            <v>0</v>
          </cell>
          <cell r="U558">
            <v>0</v>
          </cell>
          <cell r="V558">
            <v>0</v>
          </cell>
          <cell r="W558">
            <v>0</v>
          </cell>
          <cell r="X558">
            <v>0</v>
          </cell>
          <cell r="Y558">
            <v>0</v>
          </cell>
          <cell r="Z558">
            <v>0</v>
          </cell>
        </row>
        <row r="559">
          <cell r="A559">
            <v>0</v>
          </cell>
          <cell r="B559">
            <v>0</v>
          </cell>
          <cell r="C559">
            <v>1557</v>
          </cell>
          <cell r="E559">
            <v>0</v>
          </cell>
          <cell r="F559">
            <v>0</v>
          </cell>
          <cell r="G559">
            <v>0</v>
          </cell>
          <cell r="H559">
            <v>0</v>
          </cell>
          <cell r="I559">
            <v>0</v>
          </cell>
          <cell r="J559">
            <v>0</v>
          </cell>
          <cell r="L559">
            <v>0</v>
          </cell>
          <cell r="N559">
            <v>0</v>
          </cell>
          <cell r="O559">
            <v>0</v>
          </cell>
          <cell r="P559">
            <v>0</v>
          </cell>
          <cell r="Q559">
            <v>0</v>
          </cell>
          <cell r="R559">
            <v>0</v>
          </cell>
          <cell r="S559">
            <v>0</v>
          </cell>
          <cell r="U559">
            <v>0</v>
          </cell>
          <cell r="V559">
            <v>0</v>
          </cell>
          <cell r="W559">
            <v>0</v>
          </cell>
          <cell r="X559">
            <v>0</v>
          </cell>
          <cell r="Y559">
            <v>0</v>
          </cell>
          <cell r="Z559">
            <v>0</v>
          </cell>
        </row>
        <row r="560">
          <cell r="A560">
            <v>0</v>
          </cell>
          <cell r="B560">
            <v>0</v>
          </cell>
          <cell r="C560">
            <v>1558</v>
          </cell>
          <cell r="E560">
            <v>0</v>
          </cell>
          <cell r="F560">
            <v>0</v>
          </cell>
          <cell r="G560">
            <v>0</v>
          </cell>
          <cell r="H560">
            <v>0</v>
          </cell>
          <cell r="I560">
            <v>0</v>
          </cell>
          <cell r="J560">
            <v>0</v>
          </cell>
          <cell r="L560">
            <v>0</v>
          </cell>
          <cell r="N560">
            <v>0</v>
          </cell>
          <cell r="O560">
            <v>0</v>
          </cell>
          <cell r="P560">
            <v>0</v>
          </cell>
          <cell r="Q560">
            <v>0</v>
          </cell>
          <cell r="R560">
            <v>0</v>
          </cell>
          <cell r="S560">
            <v>0</v>
          </cell>
          <cell r="U560">
            <v>0</v>
          </cell>
          <cell r="V560">
            <v>0</v>
          </cell>
          <cell r="W560">
            <v>0</v>
          </cell>
          <cell r="X560">
            <v>0</v>
          </cell>
          <cell r="Y560">
            <v>0</v>
          </cell>
          <cell r="Z560">
            <v>0</v>
          </cell>
        </row>
        <row r="561">
          <cell r="A561">
            <v>0</v>
          </cell>
          <cell r="B561">
            <v>0</v>
          </cell>
          <cell r="C561">
            <v>1559</v>
          </cell>
          <cell r="E561">
            <v>0</v>
          </cell>
          <cell r="F561">
            <v>0</v>
          </cell>
          <cell r="G561">
            <v>0</v>
          </cell>
          <cell r="H561">
            <v>0</v>
          </cell>
          <cell r="I561">
            <v>0</v>
          </cell>
          <cell r="J561">
            <v>0</v>
          </cell>
          <cell r="L561">
            <v>0</v>
          </cell>
          <cell r="N561">
            <v>0</v>
          </cell>
          <cell r="O561">
            <v>0</v>
          </cell>
          <cell r="P561">
            <v>0</v>
          </cell>
          <cell r="Q561">
            <v>0</v>
          </cell>
          <cell r="R561">
            <v>0</v>
          </cell>
          <cell r="S561">
            <v>0</v>
          </cell>
          <cell r="U561">
            <v>0</v>
          </cell>
          <cell r="V561">
            <v>0</v>
          </cell>
          <cell r="W561">
            <v>0</v>
          </cell>
          <cell r="X561">
            <v>0</v>
          </cell>
          <cell r="Y561">
            <v>0</v>
          </cell>
          <cell r="Z561">
            <v>0</v>
          </cell>
        </row>
        <row r="562">
          <cell r="A562">
            <v>0</v>
          </cell>
          <cell r="B562">
            <v>0</v>
          </cell>
          <cell r="C562">
            <v>1560</v>
          </cell>
          <cell r="E562">
            <v>0</v>
          </cell>
          <cell r="F562">
            <v>0</v>
          </cell>
          <cell r="G562">
            <v>0</v>
          </cell>
          <cell r="H562">
            <v>0</v>
          </cell>
          <cell r="I562">
            <v>0</v>
          </cell>
          <cell r="J562">
            <v>0</v>
          </cell>
          <cell r="L562">
            <v>0</v>
          </cell>
          <cell r="N562">
            <v>0</v>
          </cell>
          <cell r="O562">
            <v>0</v>
          </cell>
          <cell r="P562">
            <v>0</v>
          </cell>
          <cell r="Q562">
            <v>0</v>
          </cell>
          <cell r="R562">
            <v>0</v>
          </cell>
          <cell r="S562">
            <v>0</v>
          </cell>
          <cell r="U562">
            <v>0</v>
          </cell>
          <cell r="V562">
            <v>0</v>
          </cell>
          <cell r="W562">
            <v>0</v>
          </cell>
          <cell r="X562">
            <v>0</v>
          </cell>
          <cell r="Y562">
            <v>0</v>
          </cell>
          <cell r="Z562">
            <v>0</v>
          </cell>
        </row>
        <row r="563">
          <cell r="A563">
            <v>0</v>
          </cell>
          <cell r="B563">
            <v>0</v>
          </cell>
          <cell r="C563">
            <v>1561</v>
          </cell>
          <cell r="E563">
            <v>0</v>
          </cell>
          <cell r="F563">
            <v>0</v>
          </cell>
          <cell r="G563">
            <v>0</v>
          </cell>
          <cell r="H563">
            <v>0</v>
          </cell>
          <cell r="I563">
            <v>0</v>
          </cell>
          <cell r="J563">
            <v>0</v>
          </cell>
          <cell r="L563">
            <v>0</v>
          </cell>
          <cell r="N563">
            <v>0</v>
          </cell>
          <cell r="O563">
            <v>0</v>
          </cell>
          <cell r="P563">
            <v>0</v>
          </cell>
          <cell r="Q563">
            <v>0</v>
          </cell>
          <cell r="R563">
            <v>0</v>
          </cell>
          <cell r="S563">
            <v>0</v>
          </cell>
          <cell r="U563">
            <v>0</v>
          </cell>
          <cell r="V563">
            <v>0</v>
          </cell>
          <cell r="W563">
            <v>0</v>
          </cell>
          <cell r="X563">
            <v>0</v>
          </cell>
          <cell r="Y563">
            <v>0</v>
          </cell>
          <cell r="Z563">
            <v>0</v>
          </cell>
        </row>
        <row r="564">
          <cell r="A564">
            <v>0</v>
          </cell>
          <cell r="B564">
            <v>0</v>
          </cell>
          <cell r="C564">
            <v>1562</v>
          </cell>
          <cell r="E564">
            <v>0</v>
          </cell>
          <cell r="F564">
            <v>0</v>
          </cell>
          <cell r="G564">
            <v>0</v>
          </cell>
          <cell r="H564">
            <v>0</v>
          </cell>
          <cell r="I564">
            <v>0</v>
          </cell>
          <cell r="J564">
            <v>0</v>
          </cell>
          <cell r="L564">
            <v>0</v>
          </cell>
          <cell r="N564">
            <v>0</v>
          </cell>
          <cell r="O564">
            <v>0</v>
          </cell>
          <cell r="P564">
            <v>0</v>
          </cell>
          <cell r="Q564">
            <v>0</v>
          </cell>
          <cell r="R564">
            <v>0</v>
          </cell>
          <cell r="S564">
            <v>0</v>
          </cell>
          <cell r="U564">
            <v>0</v>
          </cell>
          <cell r="V564">
            <v>0</v>
          </cell>
          <cell r="W564">
            <v>0</v>
          </cell>
          <cell r="X564">
            <v>0</v>
          </cell>
          <cell r="Y564">
            <v>0</v>
          </cell>
          <cell r="Z564">
            <v>0</v>
          </cell>
        </row>
        <row r="565">
          <cell r="A565">
            <v>0</v>
          </cell>
          <cell r="B565">
            <v>0</v>
          </cell>
          <cell r="C565">
            <v>1563</v>
          </cell>
          <cell r="E565">
            <v>0</v>
          </cell>
          <cell r="F565">
            <v>0</v>
          </cell>
          <cell r="G565">
            <v>0</v>
          </cell>
          <cell r="H565">
            <v>0</v>
          </cell>
          <cell r="I565">
            <v>0</v>
          </cell>
          <cell r="J565">
            <v>0</v>
          </cell>
          <cell r="L565">
            <v>0</v>
          </cell>
          <cell r="N565">
            <v>0</v>
          </cell>
          <cell r="O565">
            <v>0</v>
          </cell>
          <cell r="P565">
            <v>0</v>
          </cell>
          <cell r="Q565">
            <v>0</v>
          </cell>
          <cell r="R565">
            <v>0</v>
          </cell>
          <cell r="S565">
            <v>0</v>
          </cell>
          <cell r="U565">
            <v>0</v>
          </cell>
          <cell r="V565">
            <v>0</v>
          </cell>
          <cell r="W565">
            <v>0</v>
          </cell>
          <cell r="X565">
            <v>0</v>
          </cell>
          <cell r="Y565">
            <v>0</v>
          </cell>
          <cell r="Z565">
            <v>0</v>
          </cell>
        </row>
        <row r="566">
          <cell r="A566">
            <v>0</v>
          </cell>
          <cell r="B566">
            <v>0</v>
          </cell>
          <cell r="C566">
            <v>1564</v>
          </cell>
          <cell r="E566">
            <v>0</v>
          </cell>
          <cell r="F566">
            <v>0</v>
          </cell>
          <cell r="G566">
            <v>0</v>
          </cell>
          <cell r="H566">
            <v>0</v>
          </cell>
          <cell r="I566">
            <v>0</v>
          </cell>
          <cell r="J566">
            <v>0</v>
          </cell>
          <cell r="L566">
            <v>0</v>
          </cell>
          <cell r="N566">
            <v>0</v>
          </cell>
          <cell r="O566">
            <v>0</v>
          </cell>
          <cell r="P566">
            <v>0</v>
          </cell>
          <cell r="Q566">
            <v>0</v>
          </cell>
          <cell r="R566">
            <v>0</v>
          </cell>
          <cell r="S566">
            <v>0</v>
          </cell>
          <cell r="U566">
            <v>0</v>
          </cell>
          <cell r="V566">
            <v>0</v>
          </cell>
          <cell r="W566">
            <v>0</v>
          </cell>
          <cell r="X566">
            <v>0</v>
          </cell>
          <cell r="Y566">
            <v>0</v>
          </cell>
          <cell r="Z566">
            <v>0</v>
          </cell>
        </row>
        <row r="567">
          <cell r="A567">
            <v>0</v>
          </cell>
          <cell r="B567">
            <v>0</v>
          </cell>
          <cell r="C567">
            <v>1565</v>
          </cell>
          <cell r="E567">
            <v>0</v>
          </cell>
          <cell r="F567">
            <v>0</v>
          </cell>
          <cell r="G567">
            <v>0</v>
          </cell>
          <cell r="H567">
            <v>0</v>
          </cell>
          <cell r="I567">
            <v>0</v>
          </cell>
          <cell r="J567">
            <v>0</v>
          </cell>
          <cell r="L567">
            <v>0</v>
          </cell>
          <cell r="N567">
            <v>0</v>
          </cell>
          <cell r="O567">
            <v>0</v>
          </cell>
          <cell r="P567">
            <v>0</v>
          </cell>
          <cell r="Q567">
            <v>0</v>
          </cell>
          <cell r="R567">
            <v>0</v>
          </cell>
          <cell r="S567">
            <v>0</v>
          </cell>
          <cell r="U567">
            <v>0</v>
          </cell>
          <cell r="V567">
            <v>0</v>
          </cell>
          <cell r="W567">
            <v>0</v>
          </cell>
          <cell r="X567">
            <v>0</v>
          </cell>
          <cell r="Y567">
            <v>0</v>
          </cell>
          <cell r="Z567">
            <v>0</v>
          </cell>
        </row>
        <row r="568">
          <cell r="A568">
            <v>0</v>
          </cell>
          <cell r="B568">
            <v>0</v>
          </cell>
          <cell r="C568">
            <v>1566</v>
          </cell>
          <cell r="E568">
            <v>0</v>
          </cell>
          <cell r="F568">
            <v>0</v>
          </cell>
          <cell r="G568">
            <v>0</v>
          </cell>
          <cell r="H568">
            <v>0</v>
          </cell>
          <cell r="I568">
            <v>0</v>
          </cell>
          <cell r="J568">
            <v>0</v>
          </cell>
          <cell r="L568">
            <v>0</v>
          </cell>
          <cell r="N568">
            <v>0</v>
          </cell>
          <cell r="O568">
            <v>0</v>
          </cell>
          <cell r="P568">
            <v>0</v>
          </cell>
          <cell r="Q568">
            <v>0</v>
          </cell>
          <cell r="R568">
            <v>0</v>
          </cell>
          <cell r="S568">
            <v>0</v>
          </cell>
          <cell r="U568">
            <v>0</v>
          </cell>
          <cell r="V568">
            <v>0</v>
          </cell>
          <cell r="W568">
            <v>0</v>
          </cell>
          <cell r="X568">
            <v>0</v>
          </cell>
          <cell r="Y568">
            <v>0</v>
          </cell>
          <cell r="Z568">
            <v>0</v>
          </cell>
        </row>
        <row r="569">
          <cell r="A569">
            <v>0</v>
          </cell>
          <cell r="B569">
            <v>0</v>
          </cell>
          <cell r="C569">
            <v>1567</v>
          </cell>
          <cell r="E569">
            <v>0</v>
          </cell>
          <cell r="F569">
            <v>0</v>
          </cell>
          <cell r="G569">
            <v>0</v>
          </cell>
          <cell r="H569">
            <v>0</v>
          </cell>
          <cell r="I569">
            <v>0</v>
          </cell>
          <cell r="J569">
            <v>0</v>
          </cell>
          <cell r="L569">
            <v>0</v>
          </cell>
          <cell r="N569">
            <v>0</v>
          </cell>
          <cell r="O569">
            <v>0</v>
          </cell>
          <cell r="P569">
            <v>0</v>
          </cell>
          <cell r="Q569">
            <v>0</v>
          </cell>
          <cell r="R569">
            <v>0</v>
          </cell>
          <cell r="S569">
            <v>0</v>
          </cell>
          <cell r="U569">
            <v>0</v>
          </cell>
          <cell r="V569">
            <v>0</v>
          </cell>
          <cell r="W569">
            <v>0</v>
          </cell>
          <cell r="X569">
            <v>0</v>
          </cell>
          <cell r="Y569">
            <v>0</v>
          </cell>
          <cell r="Z569">
            <v>0</v>
          </cell>
        </row>
        <row r="570">
          <cell r="A570">
            <v>0</v>
          </cell>
          <cell r="B570">
            <v>0</v>
          </cell>
          <cell r="C570">
            <v>1568</v>
          </cell>
          <cell r="E570">
            <v>0</v>
          </cell>
          <cell r="F570">
            <v>0</v>
          </cell>
          <cell r="G570">
            <v>0</v>
          </cell>
          <cell r="H570">
            <v>0</v>
          </cell>
          <cell r="I570">
            <v>0</v>
          </cell>
          <cell r="J570">
            <v>0</v>
          </cell>
          <cell r="L570">
            <v>0</v>
          </cell>
          <cell r="N570">
            <v>0</v>
          </cell>
          <cell r="O570">
            <v>0</v>
          </cell>
          <cell r="P570">
            <v>0</v>
          </cell>
          <cell r="Q570">
            <v>0</v>
          </cell>
          <cell r="R570">
            <v>0</v>
          </cell>
          <cell r="S570">
            <v>0</v>
          </cell>
          <cell r="U570">
            <v>0</v>
          </cell>
          <cell r="V570">
            <v>0</v>
          </cell>
          <cell r="W570">
            <v>0</v>
          </cell>
          <cell r="X570">
            <v>0</v>
          </cell>
          <cell r="Y570">
            <v>0</v>
          </cell>
          <cell r="Z570">
            <v>0</v>
          </cell>
        </row>
        <row r="571">
          <cell r="A571">
            <v>0</v>
          </cell>
          <cell r="B571">
            <v>0</v>
          </cell>
          <cell r="C571">
            <v>1569</v>
          </cell>
          <cell r="E571">
            <v>0</v>
          </cell>
          <cell r="F571">
            <v>0</v>
          </cell>
          <cell r="G571">
            <v>0</v>
          </cell>
          <cell r="H571">
            <v>0</v>
          </cell>
          <cell r="I571">
            <v>0</v>
          </cell>
          <cell r="J571">
            <v>0</v>
          </cell>
          <cell r="L571">
            <v>0</v>
          </cell>
          <cell r="N571">
            <v>0</v>
          </cell>
          <cell r="O571">
            <v>0</v>
          </cell>
          <cell r="P571">
            <v>0</v>
          </cell>
          <cell r="Q571">
            <v>0</v>
          </cell>
          <cell r="R571">
            <v>0</v>
          </cell>
          <cell r="S571">
            <v>0</v>
          </cell>
          <cell r="U571">
            <v>0</v>
          </cell>
          <cell r="V571">
            <v>0</v>
          </cell>
          <cell r="W571">
            <v>0</v>
          </cell>
          <cell r="X571">
            <v>0</v>
          </cell>
          <cell r="Y571">
            <v>0</v>
          </cell>
          <cell r="Z571">
            <v>0</v>
          </cell>
        </row>
        <row r="572">
          <cell r="A572">
            <v>0</v>
          </cell>
          <cell r="B572">
            <v>0</v>
          </cell>
          <cell r="C572">
            <v>1570</v>
          </cell>
          <cell r="E572">
            <v>0</v>
          </cell>
          <cell r="F572">
            <v>0</v>
          </cell>
          <cell r="G572">
            <v>0</v>
          </cell>
          <cell r="H572">
            <v>0</v>
          </cell>
          <cell r="I572">
            <v>0</v>
          </cell>
          <cell r="J572">
            <v>0</v>
          </cell>
          <cell r="L572">
            <v>0</v>
          </cell>
          <cell r="N572">
            <v>0</v>
          </cell>
          <cell r="O572">
            <v>0</v>
          </cell>
          <cell r="P572">
            <v>0</v>
          </cell>
          <cell r="Q572">
            <v>0</v>
          </cell>
          <cell r="R572">
            <v>0</v>
          </cell>
          <cell r="S572">
            <v>0</v>
          </cell>
          <cell r="U572">
            <v>0</v>
          </cell>
          <cell r="V572">
            <v>0</v>
          </cell>
          <cell r="W572">
            <v>0</v>
          </cell>
          <cell r="X572">
            <v>0</v>
          </cell>
          <cell r="Y572">
            <v>0</v>
          </cell>
          <cell r="Z572">
            <v>0</v>
          </cell>
        </row>
        <row r="573">
          <cell r="A573">
            <v>0</v>
          </cell>
          <cell r="B573">
            <v>0</v>
          </cell>
          <cell r="C573">
            <v>1571</v>
          </cell>
          <cell r="E573">
            <v>0</v>
          </cell>
          <cell r="F573">
            <v>0</v>
          </cell>
          <cell r="G573">
            <v>0</v>
          </cell>
          <cell r="H573">
            <v>0</v>
          </cell>
          <cell r="I573">
            <v>0</v>
          </cell>
          <cell r="J573">
            <v>0</v>
          </cell>
          <cell r="L573">
            <v>0</v>
          </cell>
          <cell r="N573">
            <v>0</v>
          </cell>
          <cell r="O573">
            <v>0</v>
          </cell>
          <cell r="P573">
            <v>0</v>
          </cell>
          <cell r="Q573">
            <v>0</v>
          </cell>
          <cell r="R573">
            <v>0</v>
          </cell>
          <cell r="S573">
            <v>0</v>
          </cell>
          <cell r="U573">
            <v>0</v>
          </cell>
          <cell r="V573">
            <v>0</v>
          </cell>
          <cell r="W573">
            <v>0</v>
          </cell>
          <cell r="X573">
            <v>0</v>
          </cell>
          <cell r="Y573">
            <v>0</v>
          </cell>
          <cell r="Z573">
            <v>0</v>
          </cell>
        </row>
        <row r="574">
          <cell r="A574">
            <v>0</v>
          </cell>
          <cell r="B574">
            <v>0</v>
          </cell>
          <cell r="C574">
            <v>1572</v>
          </cell>
          <cell r="E574">
            <v>0</v>
          </cell>
          <cell r="F574">
            <v>0</v>
          </cell>
          <cell r="G574">
            <v>0</v>
          </cell>
          <cell r="H574">
            <v>0</v>
          </cell>
          <cell r="I574">
            <v>0</v>
          </cell>
          <cell r="J574">
            <v>0</v>
          </cell>
          <cell r="L574">
            <v>0</v>
          </cell>
          <cell r="N574">
            <v>0</v>
          </cell>
          <cell r="O574">
            <v>0</v>
          </cell>
          <cell r="P574">
            <v>0</v>
          </cell>
          <cell r="Q574">
            <v>0</v>
          </cell>
          <cell r="R574">
            <v>0</v>
          </cell>
          <cell r="S574">
            <v>0</v>
          </cell>
          <cell r="U574">
            <v>0</v>
          </cell>
          <cell r="V574">
            <v>0</v>
          </cell>
          <cell r="W574">
            <v>0</v>
          </cell>
          <cell r="X574">
            <v>0</v>
          </cell>
          <cell r="Y574">
            <v>0</v>
          </cell>
          <cell r="Z574">
            <v>0</v>
          </cell>
        </row>
        <row r="575">
          <cell r="A575">
            <v>0</v>
          </cell>
          <cell r="B575">
            <v>0</v>
          </cell>
          <cell r="C575">
            <v>1573</v>
          </cell>
          <cell r="E575">
            <v>0</v>
          </cell>
          <cell r="F575">
            <v>0</v>
          </cell>
          <cell r="G575">
            <v>0</v>
          </cell>
          <cell r="H575">
            <v>0</v>
          </cell>
          <cell r="I575">
            <v>0</v>
          </cell>
          <cell r="J575">
            <v>0</v>
          </cell>
          <cell r="L575">
            <v>0</v>
          </cell>
          <cell r="N575">
            <v>0</v>
          </cell>
          <cell r="O575">
            <v>0</v>
          </cell>
          <cell r="P575">
            <v>0</v>
          </cell>
          <cell r="Q575">
            <v>0</v>
          </cell>
          <cell r="R575">
            <v>0</v>
          </cell>
          <cell r="S575">
            <v>0</v>
          </cell>
          <cell r="U575">
            <v>0</v>
          </cell>
          <cell r="V575">
            <v>0</v>
          </cell>
          <cell r="W575">
            <v>0</v>
          </cell>
          <cell r="X575">
            <v>0</v>
          </cell>
          <cell r="Y575">
            <v>0</v>
          </cell>
          <cell r="Z575">
            <v>0</v>
          </cell>
        </row>
        <row r="576">
          <cell r="A576">
            <v>0</v>
          </cell>
          <cell r="B576">
            <v>0</v>
          </cell>
          <cell r="C576">
            <v>1574</v>
          </cell>
          <cell r="E576">
            <v>0</v>
          </cell>
          <cell r="F576">
            <v>0</v>
          </cell>
          <cell r="G576">
            <v>0</v>
          </cell>
          <cell r="H576">
            <v>0</v>
          </cell>
          <cell r="I576">
            <v>0</v>
          </cell>
          <cell r="J576">
            <v>0</v>
          </cell>
          <cell r="L576">
            <v>0</v>
          </cell>
          <cell r="N576">
            <v>0</v>
          </cell>
          <cell r="O576">
            <v>0</v>
          </cell>
          <cell r="P576">
            <v>0</v>
          </cell>
          <cell r="Q576">
            <v>0</v>
          </cell>
          <cell r="R576">
            <v>0</v>
          </cell>
          <cell r="S576">
            <v>0</v>
          </cell>
          <cell r="U576">
            <v>0</v>
          </cell>
          <cell r="V576">
            <v>0</v>
          </cell>
          <cell r="W576">
            <v>0</v>
          </cell>
          <cell r="X576">
            <v>0</v>
          </cell>
          <cell r="Y576">
            <v>0</v>
          </cell>
          <cell r="Z576">
            <v>0</v>
          </cell>
        </row>
        <row r="577">
          <cell r="A577">
            <v>0</v>
          </cell>
          <cell r="B577">
            <v>0</v>
          </cell>
          <cell r="C577">
            <v>1575</v>
          </cell>
          <cell r="E577">
            <v>0</v>
          </cell>
          <cell r="F577">
            <v>0</v>
          </cell>
          <cell r="G577">
            <v>0</v>
          </cell>
          <cell r="H577">
            <v>0</v>
          </cell>
          <cell r="I577">
            <v>0</v>
          </cell>
          <cell r="J577">
            <v>0</v>
          </cell>
          <cell r="L577">
            <v>0</v>
          </cell>
          <cell r="N577">
            <v>0</v>
          </cell>
          <cell r="O577">
            <v>0</v>
          </cell>
          <cell r="P577">
            <v>0</v>
          </cell>
          <cell r="Q577">
            <v>0</v>
          </cell>
          <cell r="R577">
            <v>0</v>
          </cell>
          <cell r="S577">
            <v>0</v>
          </cell>
          <cell r="U577">
            <v>0</v>
          </cell>
          <cell r="V577">
            <v>0</v>
          </cell>
          <cell r="W577">
            <v>0</v>
          </cell>
          <cell r="X577">
            <v>0</v>
          </cell>
          <cell r="Y577">
            <v>0</v>
          </cell>
          <cell r="Z577">
            <v>0</v>
          </cell>
        </row>
        <row r="578">
          <cell r="A578">
            <v>0</v>
          </cell>
          <cell r="B578">
            <v>0</v>
          </cell>
          <cell r="C578">
            <v>1576</v>
          </cell>
          <cell r="E578">
            <v>0</v>
          </cell>
          <cell r="F578">
            <v>0</v>
          </cell>
          <cell r="G578">
            <v>0</v>
          </cell>
          <cell r="H578">
            <v>0</v>
          </cell>
          <cell r="I578">
            <v>0</v>
          </cell>
          <cell r="J578">
            <v>0</v>
          </cell>
          <cell r="L578">
            <v>0</v>
          </cell>
          <cell r="N578">
            <v>0</v>
          </cell>
          <cell r="O578">
            <v>0</v>
          </cell>
          <cell r="P578">
            <v>0</v>
          </cell>
          <cell r="Q578">
            <v>0</v>
          </cell>
          <cell r="R578">
            <v>0</v>
          </cell>
          <cell r="S578">
            <v>0</v>
          </cell>
          <cell r="U578">
            <v>0</v>
          </cell>
          <cell r="V578">
            <v>0</v>
          </cell>
          <cell r="W578">
            <v>0</v>
          </cell>
          <cell r="X578">
            <v>0</v>
          </cell>
          <cell r="Y578">
            <v>0</v>
          </cell>
          <cell r="Z578">
            <v>0</v>
          </cell>
        </row>
        <row r="579">
          <cell r="A579">
            <v>0</v>
          </cell>
          <cell r="B579">
            <v>0</v>
          </cell>
          <cell r="C579">
            <v>1577</v>
          </cell>
          <cell r="E579">
            <v>0</v>
          </cell>
          <cell r="F579">
            <v>0</v>
          </cell>
          <cell r="G579">
            <v>0</v>
          </cell>
          <cell r="H579">
            <v>0</v>
          </cell>
          <cell r="I579">
            <v>0</v>
          </cell>
          <cell r="J579">
            <v>0</v>
          </cell>
          <cell r="L579">
            <v>0</v>
          </cell>
          <cell r="N579">
            <v>0</v>
          </cell>
          <cell r="O579">
            <v>0</v>
          </cell>
          <cell r="P579">
            <v>0</v>
          </cell>
          <cell r="Q579">
            <v>0</v>
          </cell>
          <cell r="R579">
            <v>0</v>
          </cell>
          <cell r="S579">
            <v>0</v>
          </cell>
          <cell r="U579">
            <v>0</v>
          </cell>
          <cell r="V579">
            <v>0</v>
          </cell>
          <cell r="W579">
            <v>0</v>
          </cell>
          <cell r="X579">
            <v>0</v>
          </cell>
          <cell r="Y579">
            <v>0</v>
          </cell>
          <cell r="Z579">
            <v>0</v>
          </cell>
        </row>
        <row r="580">
          <cell r="A580">
            <v>0</v>
          </cell>
          <cell r="B580">
            <v>0</v>
          </cell>
          <cell r="C580">
            <v>1578</v>
          </cell>
          <cell r="E580">
            <v>0</v>
          </cell>
          <cell r="F580">
            <v>0</v>
          </cell>
          <cell r="G580">
            <v>0</v>
          </cell>
          <cell r="H580">
            <v>0</v>
          </cell>
          <cell r="I580">
            <v>0</v>
          </cell>
          <cell r="J580">
            <v>0</v>
          </cell>
          <cell r="L580">
            <v>0</v>
          </cell>
          <cell r="N580">
            <v>0</v>
          </cell>
          <cell r="O580">
            <v>0</v>
          </cell>
          <cell r="P580">
            <v>0</v>
          </cell>
          <cell r="Q580">
            <v>0</v>
          </cell>
          <cell r="R580">
            <v>0</v>
          </cell>
          <cell r="S580">
            <v>0</v>
          </cell>
          <cell r="U580">
            <v>0</v>
          </cell>
          <cell r="V580">
            <v>0</v>
          </cell>
          <cell r="W580">
            <v>0</v>
          </cell>
          <cell r="X580">
            <v>0</v>
          </cell>
          <cell r="Y580">
            <v>0</v>
          </cell>
          <cell r="Z580">
            <v>0</v>
          </cell>
        </row>
        <row r="581">
          <cell r="A581">
            <v>0</v>
          </cell>
          <cell r="B581">
            <v>0</v>
          </cell>
          <cell r="C581">
            <v>1579</v>
          </cell>
          <cell r="E581">
            <v>0</v>
          </cell>
          <cell r="F581">
            <v>0</v>
          </cell>
          <cell r="G581">
            <v>0</v>
          </cell>
          <cell r="H581">
            <v>0</v>
          </cell>
          <cell r="I581">
            <v>0</v>
          </cell>
          <cell r="J581">
            <v>0</v>
          </cell>
          <cell r="L581">
            <v>0</v>
          </cell>
          <cell r="N581">
            <v>0</v>
          </cell>
          <cell r="O581">
            <v>0</v>
          </cell>
          <cell r="P581">
            <v>0</v>
          </cell>
          <cell r="Q581">
            <v>0</v>
          </cell>
          <cell r="R581">
            <v>0</v>
          </cell>
          <cell r="S581">
            <v>0</v>
          </cell>
          <cell r="U581">
            <v>0</v>
          </cell>
          <cell r="V581">
            <v>0</v>
          </cell>
          <cell r="W581">
            <v>0</v>
          </cell>
          <cell r="X581">
            <v>0</v>
          </cell>
          <cell r="Y581">
            <v>0</v>
          </cell>
          <cell r="Z581">
            <v>0</v>
          </cell>
        </row>
        <row r="582">
          <cell r="A582">
            <v>0</v>
          </cell>
          <cell r="B582">
            <v>0</v>
          </cell>
          <cell r="C582">
            <v>1580</v>
          </cell>
          <cell r="E582">
            <v>0</v>
          </cell>
          <cell r="F582">
            <v>0</v>
          </cell>
          <cell r="G582">
            <v>0</v>
          </cell>
          <cell r="H582">
            <v>0</v>
          </cell>
          <cell r="I582">
            <v>0</v>
          </cell>
          <cell r="J582">
            <v>0</v>
          </cell>
          <cell r="L582">
            <v>0</v>
          </cell>
          <cell r="N582">
            <v>0</v>
          </cell>
          <cell r="O582">
            <v>0</v>
          </cell>
          <cell r="P582">
            <v>0</v>
          </cell>
          <cell r="Q582">
            <v>0</v>
          </cell>
          <cell r="R582">
            <v>0</v>
          </cell>
          <cell r="S582">
            <v>0</v>
          </cell>
          <cell r="U582">
            <v>0</v>
          </cell>
          <cell r="V582">
            <v>0</v>
          </cell>
          <cell r="W582">
            <v>0</v>
          </cell>
          <cell r="X582">
            <v>0</v>
          </cell>
          <cell r="Y582">
            <v>0</v>
          </cell>
          <cell r="Z582">
            <v>0</v>
          </cell>
        </row>
        <row r="583">
          <cell r="A583">
            <v>0</v>
          </cell>
          <cell r="B583">
            <v>0</v>
          </cell>
          <cell r="C583">
            <v>1581</v>
          </cell>
          <cell r="E583">
            <v>0</v>
          </cell>
          <cell r="F583">
            <v>0</v>
          </cell>
          <cell r="G583">
            <v>0</v>
          </cell>
          <cell r="H583">
            <v>0</v>
          </cell>
          <cell r="I583">
            <v>0</v>
          </cell>
          <cell r="J583">
            <v>0</v>
          </cell>
          <cell r="L583">
            <v>0</v>
          </cell>
          <cell r="N583">
            <v>0</v>
          </cell>
          <cell r="O583">
            <v>0</v>
          </cell>
          <cell r="P583">
            <v>0</v>
          </cell>
          <cell r="Q583">
            <v>0</v>
          </cell>
          <cell r="R583">
            <v>0</v>
          </cell>
          <cell r="S583">
            <v>0</v>
          </cell>
          <cell r="U583">
            <v>0</v>
          </cell>
          <cell r="V583">
            <v>0</v>
          </cell>
          <cell r="W583">
            <v>0</v>
          </cell>
          <cell r="X583">
            <v>0</v>
          </cell>
          <cell r="Y583">
            <v>0</v>
          </cell>
          <cell r="Z583">
            <v>0</v>
          </cell>
        </row>
        <row r="584">
          <cell r="A584">
            <v>0</v>
          </cell>
          <cell r="B584">
            <v>0</v>
          </cell>
          <cell r="C584">
            <v>1582</v>
          </cell>
          <cell r="E584">
            <v>0</v>
          </cell>
          <cell r="F584">
            <v>0</v>
          </cell>
          <cell r="G584">
            <v>0</v>
          </cell>
          <cell r="H584">
            <v>0</v>
          </cell>
          <cell r="I584">
            <v>0</v>
          </cell>
          <cell r="J584">
            <v>0</v>
          </cell>
          <cell r="L584">
            <v>0</v>
          </cell>
          <cell r="N584">
            <v>0</v>
          </cell>
          <cell r="O584">
            <v>0</v>
          </cell>
          <cell r="P584">
            <v>0</v>
          </cell>
          <cell r="Q584">
            <v>0</v>
          </cell>
          <cell r="R584">
            <v>0</v>
          </cell>
          <cell r="S584">
            <v>0</v>
          </cell>
          <cell r="U584">
            <v>0</v>
          </cell>
          <cell r="V584">
            <v>0</v>
          </cell>
          <cell r="W584">
            <v>0</v>
          </cell>
          <cell r="X584">
            <v>0</v>
          </cell>
          <cell r="Y584">
            <v>0</v>
          </cell>
          <cell r="Z584">
            <v>0</v>
          </cell>
        </row>
        <row r="585">
          <cell r="A585">
            <v>0</v>
          </cell>
          <cell r="B585">
            <v>0</v>
          </cell>
          <cell r="C585">
            <v>1583</v>
          </cell>
          <cell r="E585">
            <v>0</v>
          </cell>
          <cell r="F585">
            <v>0</v>
          </cell>
          <cell r="G585">
            <v>0</v>
          </cell>
          <cell r="H585">
            <v>0</v>
          </cell>
          <cell r="I585">
            <v>0</v>
          </cell>
          <cell r="J585">
            <v>0</v>
          </cell>
          <cell r="L585">
            <v>0</v>
          </cell>
          <cell r="N585">
            <v>0</v>
          </cell>
          <cell r="O585">
            <v>0</v>
          </cell>
          <cell r="P585">
            <v>0</v>
          </cell>
          <cell r="Q585">
            <v>0</v>
          </cell>
          <cell r="R585">
            <v>0</v>
          </cell>
          <cell r="S585">
            <v>0</v>
          </cell>
          <cell r="U585">
            <v>0</v>
          </cell>
          <cell r="V585">
            <v>0</v>
          </cell>
          <cell r="W585">
            <v>0</v>
          </cell>
          <cell r="X585">
            <v>0</v>
          </cell>
          <cell r="Y585">
            <v>0</v>
          </cell>
          <cell r="Z585">
            <v>0</v>
          </cell>
        </row>
        <row r="586">
          <cell r="A586">
            <v>0</v>
          </cell>
          <cell r="B586">
            <v>0</v>
          </cell>
          <cell r="C586">
            <v>1584</v>
          </cell>
          <cell r="E586">
            <v>0</v>
          </cell>
          <cell r="F586">
            <v>0</v>
          </cell>
          <cell r="G586">
            <v>0</v>
          </cell>
          <cell r="H586">
            <v>0</v>
          </cell>
          <cell r="I586">
            <v>0</v>
          </cell>
          <cell r="J586">
            <v>0</v>
          </cell>
          <cell r="L586">
            <v>0</v>
          </cell>
          <cell r="N586">
            <v>0</v>
          </cell>
          <cell r="O586">
            <v>0</v>
          </cell>
          <cell r="P586">
            <v>0</v>
          </cell>
          <cell r="Q586">
            <v>0</v>
          </cell>
          <cell r="R586">
            <v>0</v>
          </cell>
          <cell r="S586">
            <v>0</v>
          </cell>
          <cell r="U586">
            <v>0</v>
          </cell>
          <cell r="V586">
            <v>0</v>
          </cell>
          <cell r="W586">
            <v>0</v>
          </cell>
          <cell r="X586">
            <v>0</v>
          </cell>
          <cell r="Y586">
            <v>0</v>
          </cell>
          <cell r="Z586">
            <v>0</v>
          </cell>
        </row>
        <row r="587">
          <cell r="A587">
            <v>0</v>
          </cell>
          <cell r="B587">
            <v>0</v>
          </cell>
          <cell r="C587">
            <v>1585</v>
          </cell>
          <cell r="E587">
            <v>0</v>
          </cell>
          <cell r="F587">
            <v>0</v>
          </cell>
          <cell r="G587">
            <v>0</v>
          </cell>
          <cell r="H587">
            <v>0</v>
          </cell>
          <cell r="I587">
            <v>0</v>
          </cell>
          <cell r="J587">
            <v>0</v>
          </cell>
          <cell r="L587">
            <v>0</v>
          </cell>
          <cell r="N587">
            <v>0</v>
          </cell>
          <cell r="O587">
            <v>0</v>
          </cell>
          <cell r="P587">
            <v>0</v>
          </cell>
          <cell r="Q587">
            <v>0</v>
          </cell>
          <cell r="R587">
            <v>0</v>
          </cell>
          <cell r="S587">
            <v>0</v>
          </cell>
          <cell r="U587">
            <v>0</v>
          </cell>
          <cell r="V587">
            <v>0</v>
          </cell>
          <cell r="W587">
            <v>0</v>
          </cell>
          <cell r="X587">
            <v>0</v>
          </cell>
          <cell r="Y587">
            <v>0</v>
          </cell>
          <cell r="Z587">
            <v>0</v>
          </cell>
        </row>
        <row r="588">
          <cell r="A588">
            <v>0</v>
          </cell>
          <cell r="B588">
            <v>0</v>
          </cell>
          <cell r="C588">
            <v>1586</v>
          </cell>
          <cell r="E588">
            <v>0</v>
          </cell>
          <cell r="F588">
            <v>0</v>
          </cell>
          <cell r="G588">
            <v>0</v>
          </cell>
          <cell r="H588">
            <v>0</v>
          </cell>
          <cell r="I588">
            <v>0</v>
          </cell>
          <cell r="J588">
            <v>0</v>
          </cell>
          <cell r="L588">
            <v>0</v>
          </cell>
          <cell r="N588">
            <v>0</v>
          </cell>
          <cell r="O588">
            <v>0</v>
          </cell>
          <cell r="P588">
            <v>0</v>
          </cell>
          <cell r="Q588">
            <v>0</v>
          </cell>
          <cell r="R588">
            <v>0</v>
          </cell>
          <cell r="S588">
            <v>0</v>
          </cell>
          <cell r="U588">
            <v>0</v>
          </cell>
          <cell r="V588">
            <v>0</v>
          </cell>
          <cell r="W588">
            <v>0</v>
          </cell>
          <cell r="X588">
            <v>0</v>
          </cell>
          <cell r="Y588">
            <v>0</v>
          </cell>
          <cell r="Z588">
            <v>0</v>
          </cell>
        </row>
        <row r="589">
          <cell r="A589">
            <v>0</v>
          </cell>
          <cell r="B589">
            <v>0</v>
          </cell>
          <cell r="C589">
            <v>1587</v>
          </cell>
          <cell r="E589">
            <v>0</v>
          </cell>
          <cell r="F589">
            <v>0</v>
          </cell>
          <cell r="G589">
            <v>0</v>
          </cell>
          <cell r="H589">
            <v>0</v>
          </cell>
          <cell r="I589">
            <v>0</v>
          </cell>
          <cell r="J589">
            <v>0</v>
          </cell>
          <cell r="L589">
            <v>0</v>
          </cell>
          <cell r="N589">
            <v>0</v>
          </cell>
          <cell r="O589">
            <v>0</v>
          </cell>
          <cell r="P589">
            <v>0</v>
          </cell>
          <cell r="Q589">
            <v>0</v>
          </cell>
          <cell r="R589">
            <v>0</v>
          </cell>
          <cell r="S589">
            <v>0</v>
          </cell>
          <cell r="U589">
            <v>0</v>
          </cell>
          <cell r="V589">
            <v>0</v>
          </cell>
          <cell r="W589">
            <v>0</v>
          </cell>
          <cell r="X589">
            <v>0</v>
          </cell>
          <cell r="Y589">
            <v>0</v>
          </cell>
          <cell r="Z589">
            <v>0</v>
          </cell>
        </row>
        <row r="590">
          <cell r="A590">
            <v>0</v>
          </cell>
          <cell r="B590">
            <v>0</v>
          </cell>
          <cell r="C590">
            <v>1588</v>
          </cell>
          <cell r="E590">
            <v>0</v>
          </cell>
          <cell r="F590">
            <v>0</v>
          </cell>
          <cell r="G590">
            <v>0</v>
          </cell>
          <cell r="H590">
            <v>0</v>
          </cell>
          <cell r="I590">
            <v>0</v>
          </cell>
          <cell r="J590">
            <v>0</v>
          </cell>
          <cell r="L590">
            <v>0</v>
          </cell>
          <cell r="N590">
            <v>0</v>
          </cell>
          <cell r="O590">
            <v>0</v>
          </cell>
          <cell r="P590">
            <v>0</v>
          </cell>
          <cell r="Q590">
            <v>0</v>
          </cell>
          <cell r="R590">
            <v>0</v>
          </cell>
          <cell r="S590">
            <v>0</v>
          </cell>
          <cell r="U590">
            <v>0</v>
          </cell>
          <cell r="V590">
            <v>0</v>
          </cell>
          <cell r="W590">
            <v>0</v>
          </cell>
          <cell r="X590">
            <v>0</v>
          </cell>
          <cell r="Y590">
            <v>0</v>
          </cell>
          <cell r="Z590">
            <v>0</v>
          </cell>
        </row>
        <row r="591">
          <cell r="A591">
            <v>0</v>
          </cell>
          <cell r="B591">
            <v>0</v>
          </cell>
          <cell r="C591">
            <v>1589</v>
          </cell>
          <cell r="E591">
            <v>0</v>
          </cell>
          <cell r="F591">
            <v>0</v>
          </cell>
          <cell r="G591">
            <v>0</v>
          </cell>
          <cell r="H591">
            <v>0</v>
          </cell>
          <cell r="I591">
            <v>0</v>
          </cell>
          <cell r="J591">
            <v>0</v>
          </cell>
          <cell r="L591">
            <v>0</v>
          </cell>
          <cell r="N591">
            <v>0</v>
          </cell>
          <cell r="O591">
            <v>0</v>
          </cell>
          <cell r="P591">
            <v>0</v>
          </cell>
          <cell r="Q591">
            <v>0</v>
          </cell>
          <cell r="R591">
            <v>0</v>
          </cell>
          <cell r="S591">
            <v>0</v>
          </cell>
          <cell r="U591">
            <v>0</v>
          </cell>
          <cell r="V591">
            <v>0</v>
          </cell>
          <cell r="W591">
            <v>0</v>
          </cell>
          <cell r="X591">
            <v>0</v>
          </cell>
          <cell r="Y591">
            <v>0</v>
          </cell>
          <cell r="Z591">
            <v>0</v>
          </cell>
        </row>
        <row r="592">
          <cell r="A592">
            <v>0</v>
          </cell>
          <cell r="B592">
            <v>0</v>
          </cell>
          <cell r="C592">
            <v>1590</v>
          </cell>
          <cell r="E592">
            <v>0</v>
          </cell>
          <cell r="F592">
            <v>0</v>
          </cell>
          <cell r="G592">
            <v>0</v>
          </cell>
          <cell r="H592">
            <v>0</v>
          </cell>
          <cell r="I592">
            <v>0</v>
          </cell>
          <cell r="J592">
            <v>0</v>
          </cell>
          <cell r="L592">
            <v>0</v>
          </cell>
          <cell r="N592">
            <v>0</v>
          </cell>
          <cell r="O592">
            <v>0</v>
          </cell>
          <cell r="P592">
            <v>0</v>
          </cell>
          <cell r="Q592">
            <v>0</v>
          </cell>
          <cell r="R592">
            <v>0</v>
          </cell>
          <cell r="S592">
            <v>0</v>
          </cell>
          <cell r="U592">
            <v>0</v>
          </cell>
          <cell r="V592">
            <v>0</v>
          </cell>
          <cell r="W592">
            <v>0</v>
          </cell>
          <cell r="X592">
            <v>0</v>
          </cell>
          <cell r="Y592">
            <v>0</v>
          </cell>
          <cell r="Z592">
            <v>0</v>
          </cell>
        </row>
        <row r="593">
          <cell r="A593">
            <v>0</v>
          </cell>
          <cell r="B593">
            <v>0</v>
          </cell>
          <cell r="C593">
            <v>1591</v>
          </cell>
          <cell r="E593">
            <v>0</v>
          </cell>
          <cell r="F593">
            <v>0</v>
          </cell>
          <cell r="G593">
            <v>0</v>
          </cell>
          <cell r="H593">
            <v>0</v>
          </cell>
          <cell r="I593">
            <v>0</v>
          </cell>
          <cell r="J593">
            <v>0</v>
          </cell>
          <cell r="L593">
            <v>0</v>
          </cell>
          <cell r="N593">
            <v>0</v>
          </cell>
          <cell r="O593">
            <v>0</v>
          </cell>
          <cell r="P593">
            <v>0</v>
          </cell>
          <cell r="Q593">
            <v>0</v>
          </cell>
          <cell r="R593">
            <v>0</v>
          </cell>
          <cell r="S593">
            <v>0</v>
          </cell>
          <cell r="U593">
            <v>0</v>
          </cell>
          <cell r="V593">
            <v>0</v>
          </cell>
          <cell r="W593">
            <v>0</v>
          </cell>
          <cell r="X593">
            <v>0</v>
          </cell>
          <cell r="Y593">
            <v>0</v>
          </cell>
          <cell r="Z593">
            <v>0</v>
          </cell>
        </row>
        <row r="594">
          <cell r="A594">
            <v>0</v>
          </cell>
          <cell r="B594">
            <v>0</v>
          </cell>
          <cell r="C594">
            <v>1592</v>
          </cell>
          <cell r="E594">
            <v>0</v>
          </cell>
          <cell r="F594">
            <v>0</v>
          </cell>
          <cell r="G594">
            <v>0</v>
          </cell>
          <cell r="H594">
            <v>0</v>
          </cell>
          <cell r="I594">
            <v>0</v>
          </cell>
          <cell r="J594">
            <v>0</v>
          </cell>
          <cell r="L594">
            <v>0</v>
          </cell>
          <cell r="N594">
            <v>0</v>
          </cell>
          <cell r="O594">
            <v>0</v>
          </cell>
          <cell r="P594">
            <v>0</v>
          </cell>
          <cell r="Q594">
            <v>0</v>
          </cell>
          <cell r="R594">
            <v>0</v>
          </cell>
          <cell r="S594">
            <v>0</v>
          </cell>
          <cell r="U594">
            <v>0</v>
          </cell>
          <cell r="V594">
            <v>0</v>
          </cell>
          <cell r="W594">
            <v>0</v>
          </cell>
          <cell r="X594">
            <v>0</v>
          </cell>
          <cell r="Y594">
            <v>0</v>
          </cell>
          <cell r="Z594">
            <v>0</v>
          </cell>
        </row>
        <row r="595">
          <cell r="A595">
            <v>0</v>
          </cell>
          <cell r="B595">
            <v>0</v>
          </cell>
          <cell r="C595">
            <v>1593</v>
          </cell>
          <cell r="E595">
            <v>0</v>
          </cell>
          <cell r="F595">
            <v>0</v>
          </cell>
          <cell r="G595">
            <v>0</v>
          </cell>
          <cell r="H595">
            <v>0</v>
          </cell>
          <cell r="I595">
            <v>0</v>
          </cell>
          <cell r="J595">
            <v>0</v>
          </cell>
          <cell r="L595">
            <v>0</v>
          </cell>
          <cell r="N595">
            <v>0</v>
          </cell>
          <cell r="O595">
            <v>0</v>
          </cell>
          <cell r="P595">
            <v>0</v>
          </cell>
          <cell r="Q595">
            <v>0</v>
          </cell>
          <cell r="R595">
            <v>0</v>
          </cell>
          <cell r="S595">
            <v>0</v>
          </cell>
          <cell r="U595">
            <v>0</v>
          </cell>
          <cell r="V595">
            <v>0</v>
          </cell>
          <cell r="W595">
            <v>0</v>
          </cell>
          <cell r="X595">
            <v>0</v>
          </cell>
          <cell r="Y595">
            <v>0</v>
          </cell>
          <cell r="Z595">
            <v>0</v>
          </cell>
        </row>
        <row r="596">
          <cell r="A596">
            <v>0</v>
          </cell>
          <cell r="B596">
            <v>0</v>
          </cell>
          <cell r="C596">
            <v>1594</v>
          </cell>
          <cell r="E596">
            <v>0</v>
          </cell>
          <cell r="F596">
            <v>0</v>
          </cell>
          <cell r="G596">
            <v>0</v>
          </cell>
          <cell r="H596">
            <v>0</v>
          </cell>
          <cell r="I596">
            <v>0</v>
          </cell>
          <cell r="J596">
            <v>0</v>
          </cell>
          <cell r="L596">
            <v>0</v>
          </cell>
          <cell r="N596">
            <v>0</v>
          </cell>
          <cell r="O596">
            <v>0</v>
          </cell>
          <cell r="P596">
            <v>0</v>
          </cell>
          <cell r="Q596">
            <v>0</v>
          </cell>
          <cell r="R596">
            <v>0</v>
          </cell>
          <cell r="S596">
            <v>0</v>
          </cell>
          <cell r="U596">
            <v>0</v>
          </cell>
          <cell r="V596">
            <v>0</v>
          </cell>
          <cell r="W596">
            <v>0</v>
          </cell>
          <cell r="X596">
            <v>0</v>
          </cell>
          <cell r="Y596">
            <v>0</v>
          </cell>
          <cell r="Z596">
            <v>0</v>
          </cell>
        </row>
        <row r="597">
          <cell r="A597">
            <v>0</v>
          </cell>
          <cell r="B597">
            <v>0</v>
          </cell>
          <cell r="C597">
            <v>1595</v>
          </cell>
          <cell r="E597">
            <v>0</v>
          </cell>
          <cell r="F597">
            <v>0</v>
          </cell>
          <cell r="G597">
            <v>0</v>
          </cell>
          <cell r="H597">
            <v>0</v>
          </cell>
          <cell r="I597">
            <v>0</v>
          </cell>
          <cell r="J597">
            <v>0</v>
          </cell>
          <cell r="L597">
            <v>0</v>
          </cell>
          <cell r="N597">
            <v>0</v>
          </cell>
          <cell r="O597">
            <v>0</v>
          </cell>
          <cell r="P597">
            <v>0</v>
          </cell>
          <cell r="Q597">
            <v>0</v>
          </cell>
          <cell r="R597">
            <v>0</v>
          </cell>
          <cell r="S597">
            <v>0</v>
          </cell>
          <cell r="U597">
            <v>0</v>
          </cell>
          <cell r="V597">
            <v>0</v>
          </cell>
          <cell r="W597">
            <v>0</v>
          </cell>
          <cell r="X597">
            <v>0</v>
          </cell>
          <cell r="Y597">
            <v>0</v>
          </cell>
          <cell r="Z597">
            <v>0</v>
          </cell>
        </row>
        <row r="598">
          <cell r="A598">
            <v>0</v>
          </cell>
          <cell r="B598">
            <v>0</v>
          </cell>
          <cell r="C598">
            <v>1596</v>
          </cell>
          <cell r="E598">
            <v>0</v>
          </cell>
          <cell r="F598">
            <v>0</v>
          </cell>
          <cell r="G598">
            <v>0</v>
          </cell>
          <cell r="H598">
            <v>0</v>
          </cell>
          <cell r="I598">
            <v>0</v>
          </cell>
          <cell r="J598">
            <v>0</v>
          </cell>
          <cell r="L598">
            <v>0</v>
          </cell>
          <cell r="N598">
            <v>0</v>
          </cell>
          <cell r="O598">
            <v>0</v>
          </cell>
          <cell r="P598">
            <v>0</v>
          </cell>
          <cell r="Q598">
            <v>0</v>
          </cell>
          <cell r="R598">
            <v>0</v>
          </cell>
          <cell r="S598">
            <v>0</v>
          </cell>
          <cell r="U598">
            <v>0</v>
          </cell>
          <cell r="V598">
            <v>0</v>
          </cell>
          <cell r="W598">
            <v>0</v>
          </cell>
          <cell r="X598">
            <v>0</v>
          </cell>
          <cell r="Y598">
            <v>0</v>
          </cell>
          <cell r="Z598">
            <v>0</v>
          </cell>
        </row>
        <row r="599">
          <cell r="A599">
            <v>0</v>
          </cell>
          <cell r="B599">
            <v>0</v>
          </cell>
          <cell r="C599">
            <v>1597</v>
          </cell>
          <cell r="E599">
            <v>0</v>
          </cell>
          <cell r="F599">
            <v>0</v>
          </cell>
          <cell r="G599">
            <v>0</v>
          </cell>
          <cell r="H599">
            <v>0</v>
          </cell>
          <cell r="I599">
            <v>0</v>
          </cell>
          <cell r="J599">
            <v>0</v>
          </cell>
          <cell r="L599">
            <v>0</v>
          </cell>
          <cell r="N599">
            <v>0</v>
          </cell>
          <cell r="O599">
            <v>0</v>
          </cell>
          <cell r="P599">
            <v>0</v>
          </cell>
          <cell r="Q599">
            <v>0</v>
          </cell>
          <cell r="R599">
            <v>0</v>
          </cell>
          <cell r="S599">
            <v>0</v>
          </cell>
          <cell r="U599">
            <v>0</v>
          </cell>
          <cell r="V599">
            <v>0</v>
          </cell>
          <cell r="W599">
            <v>0</v>
          </cell>
          <cell r="X599">
            <v>0</v>
          </cell>
          <cell r="Y599">
            <v>0</v>
          </cell>
          <cell r="Z599">
            <v>0</v>
          </cell>
        </row>
        <row r="600">
          <cell r="A600">
            <v>0</v>
          </cell>
          <cell r="B600">
            <v>0</v>
          </cell>
          <cell r="C600">
            <v>1598</v>
          </cell>
          <cell r="E600">
            <v>0</v>
          </cell>
          <cell r="F600">
            <v>0</v>
          </cell>
          <cell r="G600">
            <v>0</v>
          </cell>
          <cell r="H600">
            <v>0</v>
          </cell>
          <cell r="I600">
            <v>0</v>
          </cell>
          <cell r="J600">
            <v>0</v>
          </cell>
          <cell r="L600">
            <v>0</v>
          </cell>
          <cell r="N600">
            <v>0</v>
          </cell>
          <cell r="O600">
            <v>0</v>
          </cell>
          <cell r="P600">
            <v>0</v>
          </cell>
          <cell r="Q600">
            <v>0</v>
          </cell>
          <cell r="R600">
            <v>0</v>
          </cell>
          <cell r="S600">
            <v>0</v>
          </cell>
          <cell r="U600">
            <v>0</v>
          </cell>
          <cell r="V600">
            <v>0</v>
          </cell>
          <cell r="W600">
            <v>0</v>
          </cell>
          <cell r="X600">
            <v>0</v>
          </cell>
          <cell r="Y600">
            <v>0</v>
          </cell>
          <cell r="Z600">
            <v>0</v>
          </cell>
        </row>
        <row r="601">
          <cell r="A601">
            <v>0</v>
          </cell>
          <cell r="B601">
            <v>0</v>
          </cell>
          <cell r="C601">
            <v>1599</v>
          </cell>
          <cell r="E601">
            <v>0</v>
          </cell>
          <cell r="F601">
            <v>0</v>
          </cell>
          <cell r="G601">
            <v>0</v>
          </cell>
          <cell r="H601">
            <v>0</v>
          </cell>
          <cell r="I601">
            <v>0</v>
          </cell>
          <cell r="J601">
            <v>0</v>
          </cell>
          <cell r="L601">
            <v>0</v>
          </cell>
          <cell r="N601">
            <v>0</v>
          </cell>
          <cell r="O601">
            <v>0</v>
          </cell>
          <cell r="P601">
            <v>0</v>
          </cell>
          <cell r="Q601">
            <v>0</v>
          </cell>
          <cell r="R601">
            <v>0</v>
          </cell>
          <cell r="S601">
            <v>0</v>
          </cell>
          <cell r="U601">
            <v>0</v>
          </cell>
          <cell r="V601">
            <v>0</v>
          </cell>
          <cell r="W601">
            <v>0</v>
          </cell>
          <cell r="X601">
            <v>0</v>
          </cell>
          <cell r="Y601">
            <v>0</v>
          </cell>
          <cell r="Z601">
            <v>0</v>
          </cell>
        </row>
        <row r="602">
          <cell r="A602">
            <v>0</v>
          </cell>
          <cell r="B602">
            <v>0</v>
          </cell>
          <cell r="C602">
            <v>1600</v>
          </cell>
          <cell r="E602">
            <v>0</v>
          </cell>
          <cell r="F602">
            <v>0</v>
          </cell>
          <cell r="G602">
            <v>0</v>
          </cell>
          <cell r="H602">
            <v>0</v>
          </cell>
          <cell r="I602">
            <v>0</v>
          </cell>
          <cell r="J602">
            <v>0</v>
          </cell>
          <cell r="L602">
            <v>0</v>
          </cell>
          <cell r="N602">
            <v>0</v>
          </cell>
          <cell r="O602">
            <v>0</v>
          </cell>
          <cell r="P602">
            <v>0</v>
          </cell>
          <cell r="Q602">
            <v>0</v>
          </cell>
          <cell r="R602">
            <v>0</v>
          </cell>
          <cell r="S602">
            <v>0</v>
          </cell>
          <cell r="U602">
            <v>0</v>
          </cell>
          <cell r="V602">
            <v>0</v>
          </cell>
          <cell r="W602">
            <v>0</v>
          </cell>
          <cell r="X602">
            <v>0</v>
          </cell>
          <cell r="Y602">
            <v>0</v>
          </cell>
          <cell r="Z602">
            <v>0</v>
          </cell>
        </row>
        <row r="603">
          <cell r="A603">
            <v>0</v>
          </cell>
          <cell r="B603">
            <v>0</v>
          </cell>
          <cell r="C603">
            <v>1601</v>
          </cell>
          <cell r="E603">
            <v>0</v>
          </cell>
          <cell r="F603">
            <v>0</v>
          </cell>
          <cell r="G603">
            <v>0</v>
          </cell>
          <cell r="H603">
            <v>0</v>
          </cell>
          <cell r="I603">
            <v>0</v>
          </cell>
          <cell r="J603">
            <v>0</v>
          </cell>
          <cell r="L603">
            <v>0</v>
          </cell>
          <cell r="N603">
            <v>0</v>
          </cell>
          <cell r="O603">
            <v>0</v>
          </cell>
          <cell r="P603">
            <v>0</v>
          </cell>
          <cell r="Q603">
            <v>0</v>
          </cell>
          <cell r="R603">
            <v>0</v>
          </cell>
          <cell r="S603">
            <v>0</v>
          </cell>
          <cell r="U603">
            <v>0</v>
          </cell>
          <cell r="V603">
            <v>0</v>
          </cell>
          <cell r="W603">
            <v>0</v>
          </cell>
          <cell r="X603">
            <v>0</v>
          </cell>
          <cell r="Y603">
            <v>0</v>
          </cell>
          <cell r="Z603">
            <v>0</v>
          </cell>
        </row>
        <row r="604">
          <cell r="A604">
            <v>0</v>
          </cell>
          <cell r="B604">
            <v>0</v>
          </cell>
          <cell r="C604">
            <v>1602</v>
          </cell>
          <cell r="E604">
            <v>0</v>
          </cell>
          <cell r="F604">
            <v>0</v>
          </cell>
          <cell r="G604">
            <v>0</v>
          </cell>
          <cell r="H604">
            <v>0</v>
          </cell>
          <cell r="I604">
            <v>0</v>
          </cell>
          <cell r="J604">
            <v>0</v>
          </cell>
          <cell r="L604">
            <v>0</v>
          </cell>
          <cell r="N604">
            <v>0</v>
          </cell>
          <cell r="O604">
            <v>0</v>
          </cell>
          <cell r="P604">
            <v>0</v>
          </cell>
          <cell r="Q604">
            <v>0</v>
          </cell>
          <cell r="R604">
            <v>0</v>
          </cell>
          <cell r="S604">
            <v>0</v>
          </cell>
          <cell r="U604">
            <v>0</v>
          </cell>
          <cell r="V604">
            <v>0</v>
          </cell>
          <cell r="W604">
            <v>0</v>
          </cell>
          <cell r="X604">
            <v>0</v>
          </cell>
          <cell r="Y604">
            <v>0</v>
          </cell>
          <cell r="Z604">
            <v>0</v>
          </cell>
        </row>
        <row r="605">
          <cell r="A605">
            <v>0</v>
          </cell>
          <cell r="B605">
            <v>0</v>
          </cell>
          <cell r="C605">
            <v>1603</v>
          </cell>
          <cell r="E605">
            <v>0</v>
          </cell>
          <cell r="F605">
            <v>0</v>
          </cell>
          <cell r="G605">
            <v>0</v>
          </cell>
          <cell r="H605">
            <v>0</v>
          </cell>
          <cell r="I605">
            <v>0</v>
          </cell>
          <cell r="J605">
            <v>0</v>
          </cell>
          <cell r="L605">
            <v>0</v>
          </cell>
          <cell r="N605">
            <v>0</v>
          </cell>
          <cell r="O605">
            <v>0</v>
          </cell>
          <cell r="P605">
            <v>0</v>
          </cell>
          <cell r="Q605">
            <v>0</v>
          </cell>
          <cell r="R605">
            <v>0</v>
          </cell>
          <cell r="S605">
            <v>0</v>
          </cell>
          <cell r="U605">
            <v>0</v>
          </cell>
          <cell r="V605">
            <v>0</v>
          </cell>
          <cell r="W605">
            <v>0</v>
          </cell>
          <cell r="X605">
            <v>0</v>
          </cell>
          <cell r="Y605">
            <v>0</v>
          </cell>
          <cell r="Z605">
            <v>0</v>
          </cell>
        </row>
        <row r="606">
          <cell r="A606">
            <v>0</v>
          </cell>
          <cell r="B606">
            <v>0</v>
          </cell>
          <cell r="C606">
            <v>1604</v>
          </cell>
          <cell r="E606">
            <v>0</v>
          </cell>
          <cell r="F606">
            <v>0</v>
          </cell>
          <cell r="G606">
            <v>0</v>
          </cell>
          <cell r="H606">
            <v>0</v>
          </cell>
          <cell r="I606">
            <v>0</v>
          </cell>
          <cell r="J606">
            <v>0</v>
          </cell>
          <cell r="L606">
            <v>0</v>
          </cell>
          <cell r="N606">
            <v>0</v>
          </cell>
          <cell r="O606">
            <v>0</v>
          </cell>
          <cell r="P606">
            <v>0</v>
          </cell>
          <cell r="Q606">
            <v>0</v>
          </cell>
          <cell r="R606">
            <v>0</v>
          </cell>
          <cell r="S606">
            <v>0</v>
          </cell>
          <cell r="U606">
            <v>0</v>
          </cell>
          <cell r="V606">
            <v>0</v>
          </cell>
          <cell r="W606">
            <v>0</v>
          </cell>
          <cell r="X606">
            <v>0</v>
          </cell>
          <cell r="Y606">
            <v>0</v>
          </cell>
          <cell r="Z606">
            <v>0</v>
          </cell>
        </row>
        <row r="607">
          <cell r="A607">
            <v>0</v>
          </cell>
          <cell r="B607">
            <v>0</v>
          </cell>
          <cell r="C607">
            <v>1605</v>
          </cell>
          <cell r="E607">
            <v>0</v>
          </cell>
          <cell r="F607">
            <v>0</v>
          </cell>
          <cell r="G607">
            <v>0</v>
          </cell>
          <cell r="H607">
            <v>0</v>
          </cell>
          <cell r="I607">
            <v>0</v>
          </cell>
          <cell r="J607">
            <v>0</v>
          </cell>
          <cell r="L607">
            <v>0</v>
          </cell>
          <cell r="N607">
            <v>0</v>
          </cell>
          <cell r="O607">
            <v>0</v>
          </cell>
          <cell r="P607">
            <v>0</v>
          </cell>
          <cell r="Q607">
            <v>0</v>
          </cell>
          <cell r="R607">
            <v>0</v>
          </cell>
          <cell r="S607">
            <v>0</v>
          </cell>
          <cell r="U607">
            <v>0</v>
          </cell>
          <cell r="V607">
            <v>0</v>
          </cell>
          <cell r="W607">
            <v>0</v>
          </cell>
          <cell r="X607">
            <v>0</v>
          </cell>
          <cell r="Y607">
            <v>0</v>
          </cell>
          <cell r="Z607">
            <v>0</v>
          </cell>
        </row>
        <row r="608">
          <cell r="A608">
            <v>0</v>
          </cell>
          <cell r="B608">
            <v>0</v>
          </cell>
          <cell r="C608">
            <v>1606</v>
          </cell>
          <cell r="E608">
            <v>0</v>
          </cell>
          <cell r="F608">
            <v>0</v>
          </cell>
          <cell r="G608">
            <v>0</v>
          </cell>
          <cell r="H608">
            <v>0</v>
          </cell>
          <cell r="I608">
            <v>0</v>
          </cell>
          <cell r="J608">
            <v>0</v>
          </cell>
          <cell r="L608">
            <v>0</v>
          </cell>
          <cell r="N608">
            <v>0</v>
          </cell>
          <cell r="O608">
            <v>0</v>
          </cell>
          <cell r="P608">
            <v>0</v>
          </cell>
          <cell r="Q608">
            <v>0</v>
          </cell>
          <cell r="R608">
            <v>0</v>
          </cell>
          <cell r="S608">
            <v>0</v>
          </cell>
          <cell r="U608">
            <v>0</v>
          </cell>
          <cell r="V608">
            <v>0</v>
          </cell>
          <cell r="W608">
            <v>0</v>
          </cell>
          <cell r="X608">
            <v>0</v>
          </cell>
          <cell r="Y608">
            <v>0</v>
          </cell>
          <cell r="Z608">
            <v>0</v>
          </cell>
        </row>
        <row r="609">
          <cell r="A609">
            <v>0</v>
          </cell>
          <cell r="B609">
            <v>0</v>
          </cell>
          <cell r="C609">
            <v>1607</v>
          </cell>
          <cell r="E609">
            <v>0</v>
          </cell>
          <cell r="F609">
            <v>0</v>
          </cell>
          <cell r="G609">
            <v>0</v>
          </cell>
          <cell r="H609">
            <v>0</v>
          </cell>
          <cell r="I609">
            <v>0</v>
          </cell>
          <cell r="J609">
            <v>0</v>
          </cell>
          <cell r="L609">
            <v>0</v>
          </cell>
          <cell r="N609">
            <v>0</v>
          </cell>
          <cell r="O609">
            <v>0</v>
          </cell>
          <cell r="P609">
            <v>0</v>
          </cell>
          <cell r="Q609">
            <v>0</v>
          </cell>
          <cell r="R609">
            <v>0</v>
          </cell>
          <cell r="S609">
            <v>0</v>
          </cell>
          <cell r="U609">
            <v>0</v>
          </cell>
          <cell r="V609">
            <v>0</v>
          </cell>
          <cell r="W609">
            <v>0</v>
          </cell>
          <cell r="X609">
            <v>0</v>
          </cell>
          <cell r="Y609">
            <v>0</v>
          </cell>
          <cell r="Z609">
            <v>0</v>
          </cell>
        </row>
        <row r="610">
          <cell r="A610">
            <v>0</v>
          </cell>
          <cell r="B610">
            <v>0</v>
          </cell>
          <cell r="C610">
            <v>1608</v>
          </cell>
          <cell r="E610">
            <v>0</v>
          </cell>
          <cell r="F610">
            <v>0</v>
          </cell>
          <cell r="G610">
            <v>0</v>
          </cell>
          <cell r="H610">
            <v>0</v>
          </cell>
          <cell r="I610">
            <v>0</v>
          </cell>
          <cell r="J610">
            <v>0</v>
          </cell>
          <cell r="L610">
            <v>0</v>
          </cell>
          <cell r="N610">
            <v>0</v>
          </cell>
          <cell r="O610">
            <v>0</v>
          </cell>
          <cell r="P610">
            <v>0</v>
          </cell>
          <cell r="Q610">
            <v>0</v>
          </cell>
          <cell r="R610">
            <v>0</v>
          </cell>
          <cell r="S610">
            <v>0</v>
          </cell>
          <cell r="U610">
            <v>0</v>
          </cell>
          <cell r="V610">
            <v>0</v>
          </cell>
          <cell r="W610">
            <v>0</v>
          </cell>
          <cell r="X610">
            <v>0</v>
          </cell>
          <cell r="Y610">
            <v>0</v>
          </cell>
          <cell r="Z610">
            <v>0</v>
          </cell>
        </row>
        <row r="611">
          <cell r="A611">
            <v>0</v>
          </cell>
          <cell r="B611">
            <v>0</v>
          </cell>
          <cell r="C611">
            <v>1609</v>
          </cell>
          <cell r="E611">
            <v>0</v>
          </cell>
          <cell r="F611">
            <v>0</v>
          </cell>
          <cell r="G611">
            <v>0</v>
          </cell>
          <cell r="H611">
            <v>0</v>
          </cell>
          <cell r="I611">
            <v>0</v>
          </cell>
          <cell r="J611">
            <v>0</v>
          </cell>
          <cell r="L611">
            <v>0</v>
          </cell>
          <cell r="N611">
            <v>0</v>
          </cell>
          <cell r="O611">
            <v>0</v>
          </cell>
          <cell r="P611">
            <v>0</v>
          </cell>
          <cell r="Q611">
            <v>0</v>
          </cell>
          <cell r="R611">
            <v>0</v>
          </cell>
          <cell r="S611">
            <v>0</v>
          </cell>
          <cell r="U611">
            <v>0</v>
          </cell>
          <cell r="V611">
            <v>0</v>
          </cell>
          <cell r="W611">
            <v>0</v>
          </cell>
          <cell r="X611">
            <v>0</v>
          </cell>
          <cell r="Y611">
            <v>0</v>
          </cell>
          <cell r="Z611">
            <v>0</v>
          </cell>
        </row>
        <row r="612">
          <cell r="A612">
            <v>0</v>
          </cell>
          <cell r="B612">
            <v>0</v>
          </cell>
          <cell r="C612">
            <v>1610</v>
          </cell>
          <cell r="E612">
            <v>0</v>
          </cell>
          <cell r="F612">
            <v>0</v>
          </cell>
          <cell r="G612">
            <v>0</v>
          </cell>
          <cell r="H612">
            <v>0</v>
          </cell>
          <cell r="I612">
            <v>0</v>
          </cell>
          <cell r="J612">
            <v>0</v>
          </cell>
          <cell r="L612">
            <v>0</v>
          </cell>
          <cell r="N612">
            <v>0</v>
          </cell>
          <cell r="O612">
            <v>0</v>
          </cell>
          <cell r="P612">
            <v>0</v>
          </cell>
          <cell r="Q612">
            <v>0</v>
          </cell>
          <cell r="R612">
            <v>0</v>
          </cell>
          <cell r="S612">
            <v>0</v>
          </cell>
          <cell r="U612">
            <v>0</v>
          </cell>
          <cell r="V612">
            <v>0</v>
          </cell>
          <cell r="W612">
            <v>0</v>
          </cell>
          <cell r="X612">
            <v>0</v>
          </cell>
          <cell r="Y612">
            <v>0</v>
          </cell>
          <cell r="Z612">
            <v>0</v>
          </cell>
        </row>
        <row r="613">
          <cell r="A613">
            <v>0</v>
          </cell>
          <cell r="B613">
            <v>0</v>
          </cell>
          <cell r="C613">
            <v>1611</v>
          </cell>
          <cell r="E613">
            <v>0</v>
          </cell>
          <cell r="F613">
            <v>0</v>
          </cell>
          <cell r="G613">
            <v>0</v>
          </cell>
          <cell r="H613">
            <v>0</v>
          </cell>
          <cell r="I613">
            <v>0</v>
          </cell>
          <cell r="J613">
            <v>0</v>
          </cell>
          <cell r="L613">
            <v>0</v>
          </cell>
          <cell r="N613">
            <v>0</v>
          </cell>
          <cell r="O613">
            <v>0</v>
          </cell>
          <cell r="P613">
            <v>0</v>
          </cell>
          <cell r="Q613">
            <v>0</v>
          </cell>
          <cell r="R613">
            <v>0</v>
          </cell>
          <cell r="S613">
            <v>0</v>
          </cell>
          <cell r="U613">
            <v>0</v>
          </cell>
          <cell r="V613">
            <v>0</v>
          </cell>
          <cell r="W613">
            <v>0</v>
          </cell>
          <cell r="X613">
            <v>0</v>
          </cell>
          <cell r="Y613">
            <v>0</v>
          </cell>
          <cell r="Z613">
            <v>0</v>
          </cell>
        </row>
        <row r="614">
          <cell r="A614">
            <v>0</v>
          </cell>
          <cell r="B614">
            <v>0</v>
          </cell>
          <cell r="C614">
            <v>1612</v>
          </cell>
          <cell r="E614">
            <v>0</v>
          </cell>
          <cell r="F614">
            <v>0</v>
          </cell>
          <cell r="G614">
            <v>0</v>
          </cell>
          <cell r="H614">
            <v>0</v>
          </cell>
          <cell r="I614">
            <v>0</v>
          </cell>
          <cell r="J614">
            <v>0</v>
          </cell>
          <cell r="L614">
            <v>0</v>
          </cell>
          <cell r="N614">
            <v>0</v>
          </cell>
          <cell r="O614">
            <v>0</v>
          </cell>
          <cell r="P614">
            <v>0</v>
          </cell>
          <cell r="Q614">
            <v>0</v>
          </cell>
          <cell r="R614">
            <v>0</v>
          </cell>
          <cell r="S614">
            <v>0</v>
          </cell>
          <cell r="U614">
            <v>0</v>
          </cell>
          <cell r="V614">
            <v>0</v>
          </cell>
          <cell r="W614">
            <v>0</v>
          </cell>
          <cell r="X614">
            <v>0</v>
          </cell>
          <cell r="Y614">
            <v>0</v>
          </cell>
          <cell r="Z614">
            <v>0</v>
          </cell>
        </row>
        <row r="615">
          <cell r="A615">
            <v>0</v>
          </cell>
          <cell r="B615">
            <v>0</v>
          </cell>
          <cell r="C615">
            <v>1613</v>
          </cell>
          <cell r="E615">
            <v>0</v>
          </cell>
          <cell r="F615">
            <v>0</v>
          </cell>
          <cell r="G615">
            <v>0</v>
          </cell>
          <cell r="H615">
            <v>0</v>
          </cell>
          <cell r="I615">
            <v>0</v>
          </cell>
          <cell r="J615">
            <v>0</v>
          </cell>
          <cell r="L615">
            <v>0</v>
          </cell>
          <cell r="N615">
            <v>0</v>
          </cell>
          <cell r="O615">
            <v>0</v>
          </cell>
          <cell r="P615">
            <v>0</v>
          </cell>
          <cell r="Q615">
            <v>0</v>
          </cell>
          <cell r="R615">
            <v>0</v>
          </cell>
          <cell r="S615">
            <v>0</v>
          </cell>
          <cell r="U615">
            <v>0</v>
          </cell>
          <cell r="V615">
            <v>0</v>
          </cell>
          <cell r="W615">
            <v>0</v>
          </cell>
          <cell r="X615">
            <v>0</v>
          </cell>
          <cell r="Y615">
            <v>0</v>
          </cell>
          <cell r="Z615">
            <v>0</v>
          </cell>
        </row>
        <row r="616">
          <cell r="A616">
            <v>0</v>
          </cell>
          <cell r="B616">
            <v>0</v>
          </cell>
          <cell r="C616">
            <v>1614</v>
          </cell>
          <cell r="E616">
            <v>0</v>
          </cell>
          <cell r="F616">
            <v>0</v>
          </cell>
          <cell r="G616">
            <v>0</v>
          </cell>
          <cell r="H616">
            <v>0</v>
          </cell>
          <cell r="I616">
            <v>0</v>
          </cell>
          <cell r="J616">
            <v>0</v>
          </cell>
          <cell r="L616">
            <v>0</v>
          </cell>
          <cell r="N616">
            <v>0</v>
          </cell>
          <cell r="O616">
            <v>0</v>
          </cell>
          <cell r="P616">
            <v>0</v>
          </cell>
          <cell r="Q616">
            <v>0</v>
          </cell>
          <cell r="R616">
            <v>0</v>
          </cell>
          <cell r="S616">
            <v>0</v>
          </cell>
          <cell r="U616">
            <v>0</v>
          </cell>
          <cell r="V616">
            <v>0</v>
          </cell>
          <cell r="W616">
            <v>0</v>
          </cell>
          <cell r="X616">
            <v>0</v>
          </cell>
          <cell r="Y616">
            <v>0</v>
          </cell>
          <cell r="Z616">
            <v>0</v>
          </cell>
        </row>
        <row r="617">
          <cell r="A617">
            <v>0</v>
          </cell>
          <cell r="B617">
            <v>0</v>
          </cell>
          <cell r="C617">
            <v>1615</v>
          </cell>
          <cell r="E617">
            <v>0</v>
          </cell>
          <cell r="F617">
            <v>0</v>
          </cell>
          <cell r="G617">
            <v>0</v>
          </cell>
          <cell r="H617">
            <v>0</v>
          </cell>
          <cell r="I617">
            <v>0</v>
          </cell>
          <cell r="J617">
            <v>0</v>
          </cell>
          <cell r="L617">
            <v>0</v>
          </cell>
          <cell r="N617">
            <v>0</v>
          </cell>
          <cell r="O617">
            <v>0</v>
          </cell>
          <cell r="P617">
            <v>0</v>
          </cell>
          <cell r="Q617">
            <v>0</v>
          </cell>
          <cell r="R617">
            <v>0</v>
          </cell>
          <cell r="S617">
            <v>0</v>
          </cell>
          <cell r="U617">
            <v>0</v>
          </cell>
          <cell r="V617">
            <v>0</v>
          </cell>
          <cell r="W617">
            <v>0</v>
          </cell>
          <cell r="X617">
            <v>0</v>
          </cell>
          <cell r="Y617">
            <v>0</v>
          </cell>
          <cell r="Z617">
            <v>0</v>
          </cell>
        </row>
        <row r="618">
          <cell r="A618">
            <v>0</v>
          </cell>
          <cell r="B618">
            <v>0</v>
          </cell>
          <cell r="C618">
            <v>1616</v>
          </cell>
          <cell r="E618">
            <v>0</v>
          </cell>
          <cell r="F618">
            <v>0</v>
          </cell>
          <cell r="G618">
            <v>0</v>
          </cell>
          <cell r="H618">
            <v>0</v>
          </cell>
          <cell r="I618">
            <v>0</v>
          </cell>
          <cell r="J618">
            <v>0</v>
          </cell>
          <cell r="L618">
            <v>0</v>
          </cell>
          <cell r="N618">
            <v>0</v>
          </cell>
          <cell r="O618">
            <v>0</v>
          </cell>
          <cell r="P618">
            <v>0</v>
          </cell>
          <cell r="Q618">
            <v>0</v>
          </cell>
          <cell r="R618">
            <v>0</v>
          </cell>
          <cell r="S618">
            <v>0</v>
          </cell>
          <cell r="U618">
            <v>0</v>
          </cell>
          <cell r="V618">
            <v>0</v>
          </cell>
          <cell r="W618">
            <v>0</v>
          </cell>
          <cell r="X618">
            <v>0</v>
          </cell>
          <cell r="Y618">
            <v>0</v>
          </cell>
          <cell r="Z618">
            <v>0</v>
          </cell>
        </row>
        <row r="619">
          <cell r="A619">
            <v>0</v>
          </cell>
          <cell r="B619">
            <v>0</v>
          </cell>
          <cell r="C619">
            <v>1617</v>
          </cell>
          <cell r="E619">
            <v>0</v>
          </cell>
          <cell r="F619">
            <v>0</v>
          </cell>
          <cell r="G619">
            <v>0</v>
          </cell>
          <cell r="H619">
            <v>0</v>
          </cell>
          <cell r="I619">
            <v>0</v>
          </cell>
          <cell r="J619">
            <v>0</v>
          </cell>
          <cell r="L619">
            <v>0</v>
          </cell>
          <cell r="N619">
            <v>0</v>
          </cell>
          <cell r="O619">
            <v>0</v>
          </cell>
          <cell r="P619">
            <v>0</v>
          </cell>
          <cell r="Q619">
            <v>0</v>
          </cell>
          <cell r="R619">
            <v>0</v>
          </cell>
          <cell r="S619">
            <v>0</v>
          </cell>
          <cell r="U619">
            <v>0</v>
          </cell>
          <cell r="V619">
            <v>0</v>
          </cell>
          <cell r="W619">
            <v>0</v>
          </cell>
          <cell r="X619">
            <v>0</v>
          </cell>
          <cell r="Y619">
            <v>0</v>
          </cell>
          <cell r="Z619">
            <v>0</v>
          </cell>
        </row>
        <row r="620">
          <cell r="A620">
            <v>0</v>
          </cell>
          <cell r="B620">
            <v>0</v>
          </cell>
          <cell r="C620">
            <v>1618</v>
          </cell>
          <cell r="E620">
            <v>0</v>
          </cell>
          <cell r="F620">
            <v>0</v>
          </cell>
          <cell r="G620">
            <v>0</v>
          </cell>
          <cell r="H620">
            <v>0</v>
          </cell>
          <cell r="I620">
            <v>0</v>
          </cell>
          <cell r="J620">
            <v>0</v>
          </cell>
          <cell r="L620">
            <v>0</v>
          </cell>
          <cell r="N620">
            <v>0</v>
          </cell>
          <cell r="O620">
            <v>0</v>
          </cell>
          <cell r="P620">
            <v>0</v>
          </cell>
          <cell r="Q620">
            <v>0</v>
          </cell>
          <cell r="R620">
            <v>0</v>
          </cell>
          <cell r="S620">
            <v>0</v>
          </cell>
          <cell r="U620">
            <v>0</v>
          </cell>
          <cell r="V620">
            <v>0</v>
          </cell>
          <cell r="W620">
            <v>0</v>
          </cell>
          <cell r="X620">
            <v>0</v>
          </cell>
          <cell r="Y620">
            <v>0</v>
          </cell>
          <cell r="Z620">
            <v>0</v>
          </cell>
        </row>
        <row r="621">
          <cell r="A621">
            <v>0</v>
          </cell>
          <cell r="B621">
            <v>0</v>
          </cell>
          <cell r="C621">
            <v>1619</v>
          </cell>
          <cell r="E621">
            <v>0</v>
          </cell>
          <cell r="F621">
            <v>0</v>
          </cell>
          <cell r="G621">
            <v>0</v>
          </cell>
          <cell r="H621">
            <v>0</v>
          </cell>
          <cell r="I621">
            <v>0</v>
          </cell>
          <cell r="J621">
            <v>0</v>
          </cell>
          <cell r="L621">
            <v>0</v>
          </cell>
          <cell r="N621">
            <v>0</v>
          </cell>
          <cell r="O621">
            <v>0</v>
          </cell>
          <cell r="P621">
            <v>0</v>
          </cell>
          <cell r="Q621">
            <v>0</v>
          </cell>
          <cell r="R621">
            <v>0</v>
          </cell>
          <cell r="S621">
            <v>0</v>
          </cell>
          <cell r="U621">
            <v>0</v>
          </cell>
          <cell r="V621">
            <v>0</v>
          </cell>
          <cell r="W621">
            <v>0</v>
          </cell>
          <cell r="X621">
            <v>0</v>
          </cell>
          <cell r="Y621">
            <v>0</v>
          </cell>
          <cell r="Z621">
            <v>0</v>
          </cell>
        </row>
        <row r="622">
          <cell r="A622">
            <v>0</v>
          </cell>
          <cell r="B622">
            <v>0</v>
          </cell>
          <cell r="C622">
            <v>1620</v>
          </cell>
          <cell r="E622">
            <v>0</v>
          </cell>
          <cell r="F622">
            <v>0</v>
          </cell>
          <cell r="G622">
            <v>0</v>
          </cell>
          <cell r="H622">
            <v>0</v>
          </cell>
          <cell r="I622">
            <v>0</v>
          </cell>
          <cell r="J622">
            <v>0</v>
          </cell>
          <cell r="L622">
            <v>0</v>
          </cell>
          <cell r="N622">
            <v>0</v>
          </cell>
          <cell r="O622">
            <v>0</v>
          </cell>
          <cell r="P622">
            <v>0</v>
          </cell>
          <cell r="Q622">
            <v>0</v>
          </cell>
          <cell r="R622">
            <v>0</v>
          </cell>
          <cell r="S622">
            <v>0</v>
          </cell>
          <cell r="U622">
            <v>0</v>
          </cell>
          <cell r="V622">
            <v>0</v>
          </cell>
          <cell r="W622">
            <v>0</v>
          </cell>
          <cell r="X622">
            <v>0</v>
          </cell>
          <cell r="Y622">
            <v>0</v>
          </cell>
          <cell r="Z622">
            <v>0</v>
          </cell>
        </row>
        <row r="623">
          <cell r="A623">
            <v>0</v>
          </cell>
          <cell r="B623">
            <v>0</v>
          </cell>
          <cell r="C623">
            <v>1621</v>
          </cell>
          <cell r="E623">
            <v>0</v>
          </cell>
          <cell r="F623">
            <v>0</v>
          </cell>
          <cell r="G623">
            <v>0</v>
          </cell>
          <cell r="H623">
            <v>0</v>
          </cell>
          <cell r="I623">
            <v>0</v>
          </cell>
          <cell r="J623">
            <v>0</v>
          </cell>
          <cell r="L623">
            <v>0</v>
          </cell>
          <cell r="N623">
            <v>0</v>
          </cell>
          <cell r="O623">
            <v>0</v>
          </cell>
          <cell r="P623">
            <v>0</v>
          </cell>
          <cell r="Q623">
            <v>0</v>
          </cell>
          <cell r="R623">
            <v>0</v>
          </cell>
          <cell r="S623">
            <v>0</v>
          </cell>
          <cell r="U623">
            <v>0</v>
          </cell>
          <cell r="V623">
            <v>0</v>
          </cell>
          <cell r="W623">
            <v>0</v>
          </cell>
          <cell r="X623">
            <v>0</v>
          </cell>
          <cell r="Y623">
            <v>0</v>
          </cell>
          <cell r="Z623">
            <v>0</v>
          </cell>
        </row>
        <row r="624">
          <cell r="A624">
            <v>0</v>
          </cell>
          <cell r="B624">
            <v>0</v>
          </cell>
          <cell r="C624">
            <v>1622</v>
          </cell>
          <cell r="E624">
            <v>0</v>
          </cell>
          <cell r="F624">
            <v>0</v>
          </cell>
          <cell r="G624">
            <v>0</v>
          </cell>
          <cell r="H624">
            <v>0</v>
          </cell>
          <cell r="I624">
            <v>0</v>
          </cell>
          <cell r="J624">
            <v>0</v>
          </cell>
          <cell r="L624">
            <v>0</v>
          </cell>
          <cell r="N624">
            <v>0</v>
          </cell>
          <cell r="O624">
            <v>0</v>
          </cell>
          <cell r="P624">
            <v>0</v>
          </cell>
          <cell r="Q624">
            <v>0</v>
          </cell>
          <cell r="R624">
            <v>0</v>
          </cell>
          <cell r="S624">
            <v>0</v>
          </cell>
          <cell r="U624">
            <v>0</v>
          </cell>
          <cell r="V624">
            <v>0</v>
          </cell>
          <cell r="W624">
            <v>0</v>
          </cell>
          <cell r="X624">
            <v>0</v>
          </cell>
          <cell r="Y624">
            <v>0</v>
          </cell>
          <cell r="Z624">
            <v>0</v>
          </cell>
        </row>
        <row r="625">
          <cell r="A625">
            <v>0</v>
          </cell>
          <cell r="B625">
            <v>0</v>
          </cell>
          <cell r="C625">
            <v>1623</v>
          </cell>
          <cell r="E625">
            <v>0</v>
          </cell>
          <cell r="F625">
            <v>0</v>
          </cell>
          <cell r="G625">
            <v>0</v>
          </cell>
          <cell r="H625">
            <v>0</v>
          </cell>
          <cell r="I625">
            <v>0</v>
          </cell>
          <cell r="J625">
            <v>0</v>
          </cell>
          <cell r="L625">
            <v>0</v>
          </cell>
          <cell r="N625">
            <v>0</v>
          </cell>
          <cell r="O625">
            <v>0</v>
          </cell>
          <cell r="P625">
            <v>0</v>
          </cell>
          <cell r="Q625">
            <v>0</v>
          </cell>
          <cell r="R625">
            <v>0</v>
          </cell>
          <cell r="S625">
            <v>0</v>
          </cell>
          <cell r="U625">
            <v>0</v>
          </cell>
          <cell r="V625">
            <v>0</v>
          </cell>
          <cell r="W625">
            <v>0</v>
          </cell>
          <cell r="X625">
            <v>0</v>
          </cell>
          <cell r="Y625">
            <v>0</v>
          </cell>
          <cell r="Z625">
            <v>0</v>
          </cell>
        </row>
        <row r="626">
          <cell r="A626">
            <v>0</v>
          </cell>
          <cell r="B626">
            <v>0</v>
          </cell>
          <cell r="C626">
            <v>1624</v>
          </cell>
          <cell r="E626">
            <v>0</v>
          </cell>
          <cell r="F626">
            <v>0</v>
          </cell>
          <cell r="G626">
            <v>0</v>
          </cell>
          <cell r="H626">
            <v>0</v>
          </cell>
          <cell r="I626">
            <v>0</v>
          </cell>
          <cell r="J626">
            <v>0</v>
          </cell>
          <cell r="L626">
            <v>0</v>
          </cell>
          <cell r="N626">
            <v>0</v>
          </cell>
          <cell r="O626">
            <v>0</v>
          </cell>
          <cell r="P626">
            <v>0</v>
          </cell>
          <cell r="Q626">
            <v>0</v>
          </cell>
          <cell r="R626">
            <v>0</v>
          </cell>
          <cell r="S626">
            <v>0</v>
          </cell>
          <cell r="U626">
            <v>0</v>
          </cell>
          <cell r="V626">
            <v>0</v>
          </cell>
          <cell r="W626">
            <v>0</v>
          </cell>
          <cell r="X626">
            <v>0</v>
          </cell>
          <cell r="Y626">
            <v>0</v>
          </cell>
          <cell r="Z626">
            <v>0</v>
          </cell>
        </row>
        <row r="627">
          <cell r="A627">
            <v>0</v>
          </cell>
          <cell r="B627">
            <v>0</v>
          </cell>
          <cell r="C627">
            <v>1625</v>
          </cell>
          <cell r="E627">
            <v>0</v>
          </cell>
          <cell r="F627">
            <v>0</v>
          </cell>
          <cell r="G627">
            <v>0</v>
          </cell>
          <cell r="H627">
            <v>0</v>
          </cell>
          <cell r="I627">
            <v>0</v>
          </cell>
          <cell r="J627">
            <v>0</v>
          </cell>
          <cell r="L627">
            <v>0</v>
          </cell>
          <cell r="N627">
            <v>0</v>
          </cell>
          <cell r="O627">
            <v>0</v>
          </cell>
          <cell r="P627">
            <v>0</v>
          </cell>
          <cell r="Q627">
            <v>0</v>
          </cell>
          <cell r="R627">
            <v>0</v>
          </cell>
          <cell r="S627">
            <v>0</v>
          </cell>
          <cell r="U627">
            <v>0</v>
          </cell>
          <cell r="V627">
            <v>0</v>
          </cell>
          <cell r="W627">
            <v>0</v>
          </cell>
          <cell r="X627">
            <v>0</v>
          </cell>
          <cell r="Y627">
            <v>0</v>
          </cell>
          <cell r="Z627">
            <v>0</v>
          </cell>
        </row>
        <row r="628">
          <cell r="A628">
            <v>0</v>
          </cell>
          <cell r="B628">
            <v>0</v>
          </cell>
          <cell r="C628">
            <v>1626</v>
          </cell>
          <cell r="E628">
            <v>0</v>
          </cell>
          <cell r="F628">
            <v>0</v>
          </cell>
          <cell r="G628">
            <v>0</v>
          </cell>
          <cell r="H628">
            <v>0</v>
          </cell>
          <cell r="I628">
            <v>0</v>
          </cell>
          <cell r="J628">
            <v>0</v>
          </cell>
          <cell r="L628">
            <v>0</v>
          </cell>
          <cell r="N628">
            <v>0</v>
          </cell>
          <cell r="O628">
            <v>0</v>
          </cell>
          <cell r="P628">
            <v>0</v>
          </cell>
          <cell r="Q628">
            <v>0</v>
          </cell>
          <cell r="R628">
            <v>0</v>
          </cell>
          <cell r="S628">
            <v>0</v>
          </cell>
          <cell r="U628">
            <v>0</v>
          </cell>
          <cell r="V628">
            <v>0</v>
          </cell>
          <cell r="W628">
            <v>0</v>
          </cell>
          <cell r="X628">
            <v>0</v>
          </cell>
          <cell r="Y628">
            <v>0</v>
          </cell>
          <cell r="Z628">
            <v>0</v>
          </cell>
        </row>
        <row r="629">
          <cell r="A629">
            <v>0</v>
          </cell>
          <cell r="B629">
            <v>0</v>
          </cell>
          <cell r="C629">
            <v>1627</v>
          </cell>
          <cell r="E629">
            <v>0</v>
          </cell>
          <cell r="F629">
            <v>0</v>
          </cell>
          <cell r="G629">
            <v>0</v>
          </cell>
          <cell r="H629">
            <v>0</v>
          </cell>
          <cell r="I629">
            <v>0</v>
          </cell>
          <cell r="J629">
            <v>0</v>
          </cell>
          <cell r="L629">
            <v>0</v>
          </cell>
          <cell r="N629">
            <v>0</v>
          </cell>
          <cell r="O629">
            <v>0</v>
          </cell>
          <cell r="P629">
            <v>0</v>
          </cell>
          <cell r="Q629">
            <v>0</v>
          </cell>
          <cell r="R629">
            <v>0</v>
          </cell>
          <cell r="S629">
            <v>0</v>
          </cell>
          <cell r="U629">
            <v>0</v>
          </cell>
          <cell r="V629">
            <v>0</v>
          </cell>
          <cell r="W629">
            <v>0</v>
          </cell>
          <cell r="X629">
            <v>0</v>
          </cell>
          <cell r="Y629">
            <v>0</v>
          </cell>
          <cell r="Z629">
            <v>0</v>
          </cell>
        </row>
        <row r="630">
          <cell r="A630">
            <v>0</v>
          </cell>
          <cell r="B630">
            <v>0</v>
          </cell>
          <cell r="C630">
            <v>1628</v>
          </cell>
          <cell r="E630">
            <v>0</v>
          </cell>
          <cell r="F630">
            <v>0</v>
          </cell>
          <cell r="G630">
            <v>0</v>
          </cell>
          <cell r="H630">
            <v>0</v>
          </cell>
          <cell r="I630">
            <v>0</v>
          </cell>
          <cell r="J630">
            <v>0</v>
          </cell>
          <cell r="L630">
            <v>0</v>
          </cell>
          <cell r="N630">
            <v>0</v>
          </cell>
          <cell r="O630">
            <v>0</v>
          </cell>
          <cell r="P630">
            <v>0</v>
          </cell>
          <cell r="Q630">
            <v>0</v>
          </cell>
          <cell r="R630">
            <v>0</v>
          </cell>
          <cell r="S630">
            <v>0</v>
          </cell>
          <cell r="U630">
            <v>0</v>
          </cell>
          <cell r="V630">
            <v>0</v>
          </cell>
          <cell r="W630">
            <v>0</v>
          </cell>
          <cell r="X630">
            <v>0</v>
          </cell>
          <cell r="Y630">
            <v>0</v>
          </cell>
          <cell r="Z630">
            <v>0</v>
          </cell>
        </row>
        <row r="631">
          <cell r="A631">
            <v>0</v>
          </cell>
          <cell r="B631">
            <v>0</v>
          </cell>
          <cell r="C631">
            <v>1629</v>
          </cell>
          <cell r="E631">
            <v>0</v>
          </cell>
          <cell r="F631">
            <v>0</v>
          </cell>
          <cell r="G631">
            <v>0</v>
          </cell>
          <cell r="H631">
            <v>0</v>
          </cell>
          <cell r="I631">
            <v>0</v>
          </cell>
          <cell r="J631">
            <v>0</v>
          </cell>
          <cell r="L631">
            <v>0</v>
          </cell>
          <cell r="N631">
            <v>0</v>
          </cell>
          <cell r="O631">
            <v>0</v>
          </cell>
          <cell r="P631">
            <v>0</v>
          </cell>
          <cell r="Q631">
            <v>0</v>
          </cell>
          <cell r="R631">
            <v>0</v>
          </cell>
          <cell r="S631">
            <v>0</v>
          </cell>
          <cell r="U631">
            <v>0</v>
          </cell>
          <cell r="V631">
            <v>0</v>
          </cell>
          <cell r="W631">
            <v>0</v>
          </cell>
          <cell r="X631">
            <v>0</v>
          </cell>
          <cell r="Y631">
            <v>0</v>
          </cell>
          <cell r="Z631">
            <v>0</v>
          </cell>
        </row>
        <row r="632">
          <cell r="A632">
            <v>0</v>
          </cell>
          <cell r="B632">
            <v>0</v>
          </cell>
          <cell r="C632">
            <v>1630</v>
          </cell>
          <cell r="E632">
            <v>0</v>
          </cell>
          <cell r="F632">
            <v>0</v>
          </cell>
          <cell r="G632">
            <v>0</v>
          </cell>
          <cell r="H632">
            <v>0</v>
          </cell>
          <cell r="I632">
            <v>0</v>
          </cell>
          <cell r="J632">
            <v>0</v>
          </cell>
          <cell r="L632">
            <v>0</v>
          </cell>
          <cell r="N632">
            <v>0</v>
          </cell>
          <cell r="O632">
            <v>0</v>
          </cell>
          <cell r="P632">
            <v>0</v>
          </cell>
          <cell r="Q632">
            <v>0</v>
          </cell>
          <cell r="R632">
            <v>0</v>
          </cell>
          <cell r="S632">
            <v>0</v>
          </cell>
          <cell r="U632">
            <v>0</v>
          </cell>
          <cell r="V632">
            <v>0</v>
          </cell>
          <cell r="W632">
            <v>0</v>
          </cell>
          <cell r="X632">
            <v>0</v>
          </cell>
          <cell r="Y632">
            <v>0</v>
          </cell>
          <cell r="Z632">
            <v>0</v>
          </cell>
        </row>
        <row r="633">
          <cell r="A633">
            <v>0</v>
          </cell>
          <cell r="B633">
            <v>0</v>
          </cell>
          <cell r="C633">
            <v>1631</v>
          </cell>
          <cell r="E633">
            <v>0</v>
          </cell>
          <cell r="F633">
            <v>0</v>
          </cell>
          <cell r="G633">
            <v>0</v>
          </cell>
          <cell r="H633">
            <v>0</v>
          </cell>
          <cell r="I633">
            <v>0</v>
          </cell>
          <cell r="J633">
            <v>0</v>
          </cell>
          <cell r="L633">
            <v>0</v>
          </cell>
          <cell r="N633">
            <v>0</v>
          </cell>
          <cell r="O633">
            <v>0</v>
          </cell>
          <cell r="P633">
            <v>0</v>
          </cell>
          <cell r="Q633">
            <v>0</v>
          </cell>
          <cell r="R633">
            <v>0</v>
          </cell>
          <cell r="S633">
            <v>0</v>
          </cell>
          <cell r="U633">
            <v>0</v>
          </cell>
          <cell r="V633">
            <v>0</v>
          </cell>
          <cell r="W633">
            <v>0</v>
          </cell>
          <cell r="X633">
            <v>0</v>
          </cell>
          <cell r="Y633">
            <v>0</v>
          </cell>
          <cell r="Z633">
            <v>0</v>
          </cell>
        </row>
        <row r="634">
          <cell r="A634">
            <v>0</v>
          </cell>
          <cell r="B634">
            <v>0</v>
          </cell>
          <cell r="C634">
            <v>1632</v>
          </cell>
          <cell r="E634">
            <v>0</v>
          </cell>
          <cell r="F634">
            <v>0</v>
          </cell>
          <cell r="G634">
            <v>0</v>
          </cell>
          <cell r="H634">
            <v>0</v>
          </cell>
          <cell r="I634">
            <v>0</v>
          </cell>
          <cell r="J634">
            <v>0</v>
          </cell>
          <cell r="L634">
            <v>0</v>
          </cell>
          <cell r="N634">
            <v>0</v>
          </cell>
          <cell r="O634">
            <v>0</v>
          </cell>
          <cell r="P634">
            <v>0</v>
          </cell>
          <cell r="Q634">
            <v>0</v>
          </cell>
          <cell r="R634">
            <v>0</v>
          </cell>
          <cell r="S634">
            <v>0</v>
          </cell>
          <cell r="U634">
            <v>0</v>
          </cell>
          <cell r="V634">
            <v>0</v>
          </cell>
          <cell r="W634">
            <v>0</v>
          </cell>
          <cell r="X634">
            <v>0</v>
          </cell>
          <cell r="Y634">
            <v>0</v>
          </cell>
          <cell r="Z634">
            <v>0</v>
          </cell>
        </row>
        <row r="635">
          <cell r="A635">
            <v>0</v>
          </cell>
          <cell r="B635">
            <v>0</v>
          </cell>
          <cell r="C635">
            <v>1633</v>
          </cell>
          <cell r="E635">
            <v>0</v>
          </cell>
          <cell r="F635">
            <v>0</v>
          </cell>
          <cell r="G635">
            <v>0</v>
          </cell>
          <cell r="H635">
            <v>0</v>
          </cell>
          <cell r="I635">
            <v>0</v>
          </cell>
          <cell r="J635">
            <v>0</v>
          </cell>
          <cell r="L635">
            <v>0</v>
          </cell>
          <cell r="N635">
            <v>0</v>
          </cell>
          <cell r="O635">
            <v>0</v>
          </cell>
          <cell r="P635">
            <v>0</v>
          </cell>
          <cell r="Q635">
            <v>0</v>
          </cell>
          <cell r="R635">
            <v>0</v>
          </cell>
          <cell r="S635">
            <v>0</v>
          </cell>
          <cell r="U635">
            <v>0</v>
          </cell>
          <cell r="V635">
            <v>0</v>
          </cell>
          <cell r="W635">
            <v>0</v>
          </cell>
          <cell r="X635">
            <v>0</v>
          </cell>
          <cell r="Y635">
            <v>0</v>
          </cell>
          <cell r="Z635">
            <v>0</v>
          </cell>
        </row>
        <row r="636">
          <cell r="A636">
            <v>0</v>
          </cell>
          <cell r="B636">
            <v>0</v>
          </cell>
          <cell r="C636">
            <v>1634</v>
          </cell>
          <cell r="E636">
            <v>0</v>
          </cell>
          <cell r="F636">
            <v>0</v>
          </cell>
          <cell r="G636">
            <v>0</v>
          </cell>
          <cell r="H636">
            <v>0</v>
          </cell>
          <cell r="I636">
            <v>0</v>
          </cell>
          <cell r="J636">
            <v>0</v>
          </cell>
          <cell r="L636">
            <v>0</v>
          </cell>
          <cell r="N636">
            <v>0</v>
          </cell>
          <cell r="O636">
            <v>0</v>
          </cell>
          <cell r="P636">
            <v>0</v>
          </cell>
          <cell r="Q636">
            <v>0</v>
          </cell>
          <cell r="R636">
            <v>0</v>
          </cell>
          <cell r="S636">
            <v>0</v>
          </cell>
          <cell r="U636">
            <v>0</v>
          </cell>
          <cell r="V636">
            <v>0</v>
          </cell>
          <cell r="W636">
            <v>0</v>
          </cell>
          <cell r="X636">
            <v>0</v>
          </cell>
          <cell r="Y636">
            <v>0</v>
          </cell>
          <cell r="Z636">
            <v>0</v>
          </cell>
        </row>
        <row r="637">
          <cell r="A637">
            <v>0</v>
          </cell>
          <cell r="B637">
            <v>0</v>
          </cell>
          <cell r="C637">
            <v>1635</v>
          </cell>
          <cell r="E637">
            <v>0</v>
          </cell>
          <cell r="F637">
            <v>0</v>
          </cell>
          <cell r="G637">
            <v>0</v>
          </cell>
          <cell r="H637">
            <v>0</v>
          </cell>
          <cell r="I637">
            <v>0</v>
          </cell>
          <cell r="J637">
            <v>0</v>
          </cell>
          <cell r="L637">
            <v>0</v>
          </cell>
          <cell r="N637">
            <v>0</v>
          </cell>
          <cell r="O637">
            <v>0</v>
          </cell>
          <cell r="P637">
            <v>0</v>
          </cell>
          <cell r="Q637">
            <v>0</v>
          </cell>
          <cell r="R637">
            <v>0</v>
          </cell>
          <cell r="S637">
            <v>0</v>
          </cell>
          <cell r="U637">
            <v>0</v>
          </cell>
          <cell r="V637">
            <v>0</v>
          </cell>
          <cell r="W637">
            <v>0</v>
          </cell>
          <cell r="X637">
            <v>0</v>
          </cell>
          <cell r="Y637">
            <v>0</v>
          </cell>
          <cell r="Z637">
            <v>0</v>
          </cell>
        </row>
        <row r="638">
          <cell r="A638">
            <v>0</v>
          </cell>
          <cell r="B638">
            <v>0</v>
          </cell>
          <cell r="C638">
            <v>1636</v>
          </cell>
          <cell r="E638">
            <v>0</v>
          </cell>
          <cell r="F638">
            <v>0</v>
          </cell>
          <cell r="G638">
            <v>0</v>
          </cell>
          <cell r="H638">
            <v>0</v>
          </cell>
          <cell r="I638">
            <v>0</v>
          </cell>
          <cell r="J638">
            <v>0</v>
          </cell>
          <cell r="L638">
            <v>0</v>
          </cell>
          <cell r="N638">
            <v>0</v>
          </cell>
          <cell r="O638">
            <v>0</v>
          </cell>
          <cell r="P638">
            <v>0</v>
          </cell>
          <cell r="Q638">
            <v>0</v>
          </cell>
          <cell r="R638">
            <v>0</v>
          </cell>
          <cell r="S638">
            <v>0</v>
          </cell>
          <cell r="U638">
            <v>0</v>
          </cell>
          <cell r="V638">
            <v>0</v>
          </cell>
          <cell r="W638">
            <v>0</v>
          </cell>
          <cell r="X638">
            <v>0</v>
          </cell>
          <cell r="Y638">
            <v>0</v>
          </cell>
          <cell r="Z638">
            <v>0</v>
          </cell>
        </row>
        <row r="639">
          <cell r="A639">
            <v>0</v>
          </cell>
          <cell r="B639">
            <v>0</v>
          </cell>
          <cell r="C639">
            <v>1637</v>
          </cell>
          <cell r="E639">
            <v>0</v>
          </cell>
          <cell r="F639">
            <v>0</v>
          </cell>
          <cell r="G639">
            <v>0</v>
          </cell>
          <cell r="H639">
            <v>0</v>
          </cell>
          <cell r="I639">
            <v>0</v>
          </cell>
          <cell r="J639">
            <v>0</v>
          </cell>
          <cell r="L639">
            <v>0</v>
          </cell>
          <cell r="N639">
            <v>0</v>
          </cell>
          <cell r="O639">
            <v>0</v>
          </cell>
          <cell r="P639">
            <v>0</v>
          </cell>
          <cell r="Q639">
            <v>0</v>
          </cell>
          <cell r="R639">
            <v>0</v>
          </cell>
          <cell r="S639">
            <v>0</v>
          </cell>
          <cell r="U639">
            <v>0</v>
          </cell>
          <cell r="V639">
            <v>0</v>
          </cell>
          <cell r="W639">
            <v>0</v>
          </cell>
          <cell r="X639">
            <v>0</v>
          </cell>
          <cell r="Y639">
            <v>0</v>
          </cell>
          <cell r="Z639">
            <v>0</v>
          </cell>
        </row>
        <row r="640">
          <cell r="A640">
            <v>0</v>
          </cell>
          <cell r="B640">
            <v>0</v>
          </cell>
          <cell r="C640">
            <v>1638</v>
          </cell>
          <cell r="E640">
            <v>0</v>
          </cell>
          <cell r="F640">
            <v>0</v>
          </cell>
          <cell r="G640">
            <v>0</v>
          </cell>
          <cell r="H640">
            <v>0</v>
          </cell>
          <cell r="I640">
            <v>0</v>
          </cell>
          <cell r="J640">
            <v>0</v>
          </cell>
          <cell r="L640">
            <v>0</v>
          </cell>
          <cell r="N640">
            <v>0</v>
          </cell>
          <cell r="O640">
            <v>0</v>
          </cell>
          <cell r="P640">
            <v>0</v>
          </cell>
          <cell r="Q640">
            <v>0</v>
          </cell>
          <cell r="R640">
            <v>0</v>
          </cell>
          <cell r="S640">
            <v>0</v>
          </cell>
          <cell r="U640">
            <v>0</v>
          </cell>
          <cell r="V640">
            <v>0</v>
          </cell>
          <cell r="W640">
            <v>0</v>
          </cell>
          <cell r="X640">
            <v>0</v>
          </cell>
          <cell r="Y640">
            <v>0</v>
          </cell>
          <cell r="Z640">
            <v>0</v>
          </cell>
        </row>
        <row r="641">
          <cell r="A641">
            <v>0</v>
          </cell>
          <cell r="B641">
            <v>0</v>
          </cell>
          <cell r="C641">
            <v>1639</v>
          </cell>
          <cell r="E641">
            <v>0</v>
          </cell>
          <cell r="F641">
            <v>0</v>
          </cell>
          <cell r="G641">
            <v>0</v>
          </cell>
          <cell r="H641">
            <v>0</v>
          </cell>
          <cell r="I641">
            <v>0</v>
          </cell>
          <cell r="J641">
            <v>0</v>
          </cell>
          <cell r="L641">
            <v>0</v>
          </cell>
          <cell r="N641">
            <v>0</v>
          </cell>
          <cell r="O641">
            <v>0</v>
          </cell>
          <cell r="P641">
            <v>0</v>
          </cell>
          <cell r="Q641">
            <v>0</v>
          </cell>
          <cell r="R641">
            <v>0</v>
          </cell>
          <cell r="S641">
            <v>0</v>
          </cell>
          <cell r="U641">
            <v>0</v>
          </cell>
          <cell r="V641">
            <v>0</v>
          </cell>
          <cell r="W641">
            <v>0</v>
          </cell>
          <cell r="X641">
            <v>0</v>
          </cell>
          <cell r="Y641">
            <v>0</v>
          </cell>
          <cell r="Z641">
            <v>0</v>
          </cell>
        </row>
        <row r="642">
          <cell r="A642">
            <v>0</v>
          </cell>
          <cell r="B642">
            <v>0</v>
          </cell>
          <cell r="C642">
            <v>1640</v>
          </cell>
          <cell r="E642">
            <v>0</v>
          </cell>
          <cell r="F642">
            <v>0</v>
          </cell>
          <cell r="G642">
            <v>0</v>
          </cell>
          <cell r="H642">
            <v>0</v>
          </cell>
          <cell r="I642">
            <v>0</v>
          </cell>
          <cell r="J642">
            <v>0</v>
          </cell>
          <cell r="L642">
            <v>0</v>
          </cell>
          <cell r="N642">
            <v>0</v>
          </cell>
          <cell r="O642">
            <v>0</v>
          </cell>
          <cell r="P642">
            <v>0</v>
          </cell>
          <cell r="Q642">
            <v>0</v>
          </cell>
          <cell r="R642">
            <v>0</v>
          </cell>
          <cell r="S642">
            <v>0</v>
          </cell>
          <cell r="U642">
            <v>0</v>
          </cell>
          <cell r="V642">
            <v>0</v>
          </cell>
          <cell r="W642">
            <v>0</v>
          </cell>
          <cell r="X642">
            <v>0</v>
          </cell>
          <cell r="Y642">
            <v>0</v>
          </cell>
          <cell r="Z642">
            <v>0</v>
          </cell>
        </row>
        <row r="643">
          <cell r="A643">
            <v>0</v>
          </cell>
          <cell r="B643">
            <v>0</v>
          </cell>
          <cell r="C643">
            <v>1641</v>
          </cell>
          <cell r="E643">
            <v>0</v>
          </cell>
          <cell r="F643">
            <v>0</v>
          </cell>
          <cell r="G643">
            <v>0</v>
          </cell>
          <cell r="H643">
            <v>0</v>
          </cell>
          <cell r="I643">
            <v>0</v>
          </cell>
          <cell r="J643">
            <v>0</v>
          </cell>
          <cell r="L643">
            <v>0</v>
          </cell>
          <cell r="N643">
            <v>0</v>
          </cell>
          <cell r="O643">
            <v>0</v>
          </cell>
          <cell r="P643">
            <v>0</v>
          </cell>
          <cell r="Q643">
            <v>0</v>
          </cell>
          <cell r="R643">
            <v>0</v>
          </cell>
          <cell r="S643">
            <v>0</v>
          </cell>
          <cell r="U643">
            <v>0</v>
          </cell>
          <cell r="V643">
            <v>0</v>
          </cell>
          <cell r="W643">
            <v>0</v>
          </cell>
          <cell r="X643">
            <v>0</v>
          </cell>
          <cell r="Y643">
            <v>0</v>
          </cell>
          <cell r="Z643">
            <v>0</v>
          </cell>
        </row>
        <row r="644">
          <cell r="A644">
            <v>0</v>
          </cell>
          <cell r="B644">
            <v>0</v>
          </cell>
          <cell r="C644">
            <v>1642</v>
          </cell>
          <cell r="E644">
            <v>0</v>
          </cell>
          <cell r="F644">
            <v>0</v>
          </cell>
          <cell r="G644">
            <v>0</v>
          </cell>
          <cell r="H644">
            <v>0</v>
          </cell>
          <cell r="I644">
            <v>0</v>
          </cell>
          <cell r="J644">
            <v>0</v>
          </cell>
          <cell r="L644">
            <v>0</v>
          </cell>
          <cell r="N644">
            <v>0</v>
          </cell>
          <cell r="O644">
            <v>0</v>
          </cell>
          <cell r="P644">
            <v>0</v>
          </cell>
          <cell r="Q644">
            <v>0</v>
          </cell>
          <cell r="R644">
            <v>0</v>
          </cell>
          <cell r="S644">
            <v>0</v>
          </cell>
          <cell r="U644">
            <v>0</v>
          </cell>
          <cell r="V644">
            <v>0</v>
          </cell>
          <cell r="W644">
            <v>0</v>
          </cell>
          <cell r="X644">
            <v>0</v>
          </cell>
          <cell r="Y644">
            <v>0</v>
          </cell>
          <cell r="Z644">
            <v>0</v>
          </cell>
        </row>
        <row r="645">
          <cell r="A645">
            <v>0</v>
          </cell>
          <cell r="B645">
            <v>0</v>
          </cell>
          <cell r="C645">
            <v>1643</v>
          </cell>
          <cell r="E645">
            <v>0</v>
          </cell>
          <cell r="F645">
            <v>0</v>
          </cell>
          <cell r="G645">
            <v>0</v>
          </cell>
          <cell r="H645">
            <v>0</v>
          </cell>
          <cell r="I645">
            <v>0</v>
          </cell>
          <cell r="J645">
            <v>0</v>
          </cell>
          <cell r="L645">
            <v>0</v>
          </cell>
          <cell r="N645">
            <v>0</v>
          </cell>
          <cell r="O645">
            <v>0</v>
          </cell>
          <cell r="P645">
            <v>0</v>
          </cell>
          <cell r="Q645">
            <v>0</v>
          </cell>
          <cell r="R645">
            <v>0</v>
          </cell>
          <cell r="S645">
            <v>0</v>
          </cell>
          <cell r="U645">
            <v>0</v>
          </cell>
          <cell r="V645">
            <v>0</v>
          </cell>
          <cell r="W645">
            <v>0</v>
          </cell>
          <cell r="X645">
            <v>0</v>
          </cell>
          <cell r="Y645">
            <v>0</v>
          </cell>
          <cell r="Z645">
            <v>0</v>
          </cell>
        </row>
        <row r="646">
          <cell r="A646">
            <v>0</v>
          </cell>
          <cell r="B646">
            <v>0</v>
          </cell>
          <cell r="C646">
            <v>1644</v>
          </cell>
          <cell r="E646">
            <v>0</v>
          </cell>
          <cell r="F646">
            <v>0</v>
          </cell>
          <cell r="G646">
            <v>0</v>
          </cell>
          <cell r="H646">
            <v>0</v>
          </cell>
          <cell r="I646">
            <v>0</v>
          </cell>
          <cell r="J646">
            <v>0</v>
          </cell>
          <cell r="L646">
            <v>0</v>
          </cell>
          <cell r="N646">
            <v>0</v>
          </cell>
          <cell r="O646">
            <v>0</v>
          </cell>
          <cell r="P646">
            <v>0</v>
          </cell>
          <cell r="Q646">
            <v>0</v>
          </cell>
          <cell r="R646">
            <v>0</v>
          </cell>
          <cell r="S646">
            <v>0</v>
          </cell>
          <cell r="U646">
            <v>0</v>
          </cell>
          <cell r="V646">
            <v>0</v>
          </cell>
          <cell r="W646">
            <v>0</v>
          </cell>
          <cell r="X646">
            <v>0</v>
          </cell>
          <cell r="Y646">
            <v>0</v>
          </cell>
          <cell r="Z646">
            <v>0</v>
          </cell>
        </row>
        <row r="647">
          <cell r="A647">
            <v>0</v>
          </cell>
          <cell r="B647">
            <v>0</v>
          </cell>
          <cell r="C647">
            <v>1645</v>
          </cell>
          <cell r="E647">
            <v>0</v>
          </cell>
          <cell r="F647">
            <v>0</v>
          </cell>
          <cell r="G647">
            <v>0</v>
          </cell>
          <cell r="H647">
            <v>0</v>
          </cell>
          <cell r="I647">
            <v>0</v>
          </cell>
          <cell r="J647">
            <v>0</v>
          </cell>
          <cell r="L647">
            <v>0</v>
          </cell>
          <cell r="N647">
            <v>0</v>
          </cell>
          <cell r="O647">
            <v>0</v>
          </cell>
          <cell r="P647">
            <v>0</v>
          </cell>
          <cell r="Q647">
            <v>0</v>
          </cell>
          <cell r="R647">
            <v>0</v>
          </cell>
          <cell r="S647">
            <v>0</v>
          </cell>
          <cell r="U647">
            <v>0</v>
          </cell>
          <cell r="V647">
            <v>0</v>
          </cell>
          <cell r="W647">
            <v>0</v>
          </cell>
          <cell r="X647">
            <v>0</v>
          </cell>
          <cell r="Y647">
            <v>0</v>
          </cell>
          <cell r="Z647">
            <v>0</v>
          </cell>
        </row>
        <row r="648">
          <cell r="A648">
            <v>0</v>
          </cell>
          <cell r="B648">
            <v>0</v>
          </cell>
          <cell r="C648">
            <v>1646</v>
          </cell>
          <cell r="E648">
            <v>0</v>
          </cell>
          <cell r="F648">
            <v>0</v>
          </cell>
          <cell r="G648">
            <v>0</v>
          </cell>
          <cell r="H648">
            <v>0</v>
          </cell>
          <cell r="I648">
            <v>0</v>
          </cell>
          <cell r="J648">
            <v>0</v>
          </cell>
          <cell r="L648">
            <v>0</v>
          </cell>
          <cell r="N648">
            <v>0</v>
          </cell>
          <cell r="O648">
            <v>0</v>
          </cell>
          <cell r="P648">
            <v>0</v>
          </cell>
          <cell r="Q648">
            <v>0</v>
          </cell>
          <cell r="R648">
            <v>0</v>
          </cell>
          <cell r="S648">
            <v>0</v>
          </cell>
          <cell r="U648">
            <v>0</v>
          </cell>
          <cell r="V648">
            <v>0</v>
          </cell>
          <cell r="W648">
            <v>0</v>
          </cell>
          <cell r="X648">
            <v>0</v>
          </cell>
          <cell r="Y648">
            <v>0</v>
          </cell>
          <cell r="Z648">
            <v>0</v>
          </cell>
        </row>
        <row r="649">
          <cell r="A649">
            <v>0</v>
          </cell>
          <cell r="B649">
            <v>0</v>
          </cell>
          <cell r="C649">
            <v>1647</v>
          </cell>
          <cell r="E649">
            <v>0</v>
          </cell>
          <cell r="F649">
            <v>0</v>
          </cell>
          <cell r="G649">
            <v>0</v>
          </cell>
          <cell r="H649">
            <v>0</v>
          </cell>
          <cell r="I649">
            <v>0</v>
          </cell>
          <cell r="J649">
            <v>0</v>
          </cell>
          <cell r="L649">
            <v>0</v>
          </cell>
          <cell r="N649">
            <v>0</v>
          </cell>
          <cell r="O649">
            <v>0</v>
          </cell>
          <cell r="P649">
            <v>0</v>
          </cell>
          <cell r="Q649">
            <v>0</v>
          </cell>
          <cell r="R649">
            <v>0</v>
          </cell>
          <cell r="S649">
            <v>0</v>
          </cell>
          <cell r="U649">
            <v>0</v>
          </cell>
          <cell r="V649">
            <v>0</v>
          </cell>
          <cell r="W649">
            <v>0</v>
          </cell>
          <cell r="X649">
            <v>0</v>
          </cell>
          <cell r="Y649">
            <v>0</v>
          </cell>
          <cell r="Z649">
            <v>0</v>
          </cell>
        </row>
        <row r="650">
          <cell r="A650">
            <v>0</v>
          </cell>
          <cell r="B650">
            <v>0</v>
          </cell>
          <cell r="C650">
            <v>1648</v>
          </cell>
          <cell r="E650">
            <v>0</v>
          </cell>
          <cell r="F650">
            <v>0</v>
          </cell>
          <cell r="G650">
            <v>0</v>
          </cell>
          <cell r="H650">
            <v>0</v>
          </cell>
          <cell r="I650">
            <v>0</v>
          </cell>
          <cell r="J650">
            <v>0</v>
          </cell>
          <cell r="L650">
            <v>0</v>
          </cell>
          <cell r="N650">
            <v>0</v>
          </cell>
          <cell r="O650">
            <v>0</v>
          </cell>
          <cell r="P650">
            <v>0</v>
          </cell>
          <cell r="Q650">
            <v>0</v>
          </cell>
          <cell r="R650">
            <v>0</v>
          </cell>
          <cell r="S650">
            <v>0</v>
          </cell>
          <cell r="U650">
            <v>0</v>
          </cell>
          <cell r="V650">
            <v>0</v>
          </cell>
          <cell r="W650">
            <v>0</v>
          </cell>
          <cell r="X650">
            <v>0</v>
          </cell>
          <cell r="Y650">
            <v>0</v>
          </cell>
          <cell r="Z650">
            <v>0</v>
          </cell>
        </row>
        <row r="651">
          <cell r="A651">
            <v>0</v>
          </cell>
          <cell r="B651">
            <v>0</v>
          </cell>
          <cell r="C651">
            <v>1649</v>
          </cell>
          <cell r="E651">
            <v>0</v>
          </cell>
          <cell r="F651">
            <v>0</v>
          </cell>
          <cell r="G651">
            <v>0</v>
          </cell>
          <cell r="H651">
            <v>0</v>
          </cell>
          <cell r="I651">
            <v>0</v>
          </cell>
          <cell r="J651">
            <v>0</v>
          </cell>
          <cell r="L651">
            <v>0</v>
          </cell>
          <cell r="N651">
            <v>0</v>
          </cell>
          <cell r="O651">
            <v>0</v>
          </cell>
          <cell r="P651">
            <v>0</v>
          </cell>
          <cell r="Q651">
            <v>0</v>
          </cell>
          <cell r="R651">
            <v>0</v>
          </cell>
          <cell r="S651">
            <v>0</v>
          </cell>
          <cell r="U651">
            <v>0</v>
          </cell>
          <cell r="V651">
            <v>0</v>
          </cell>
          <cell r="W651">
            <v>0</v>
          </cell>
          <cell r="X651">
            <v>0</v>
          </cell>
          <cell r="Y651">
            <v>0</v>
          </cell>
          <cell r="Z651">
            <v>0</v>
          </cell>
        </row>
        <row r="652">
          <cell r="A652">
            <v>0</v>
          </cell>
          <cell r="B652">
            <v>0</v>
          </cell>
          <cell r="C652">
            <v>1650</v>
          </cell>
          <cell r="E652">
            <v>0</v>
          </cell>
          <cell r="F652">
            <v>0</v>
          </cell>
          <cell r="G652">
            <v>0</v>
          </cell>
          <cell r="H652">
            <v>0</v>
          </cell>
          <cell r="I652">
            <v>0</v>
          </cell>
          <cell r="J652">
            <v>0</v>
          </cell>
          <cell r="L652">
            <v>0</v>
          </cell>
          <cell r="N652">
            <v>0</v>
          </cell>
          <cell r="O652">
            <v>0</v>
          </cell>
          <cell r="P652">
            <v>0</v>
          </cell>
          <cell r="Q652">
            <v>0</v>
          </cell>
          <cell r="R652">
            <v>0</v>
          </cell>
          <cell r="S652">
            <v>0</v>
          </cell>
          <cell r="U652">
            <v>0</v>
          </cell>
          <cell r="V652">
            <v>0</v>
          </cell>
          <cell r="W652">
            <v>0</v>
          </cell>
          <cell r="X652">
            <v>0</v>
          </cell>
          <cell r="Y652">
            <v>0</v>
          </cell>
          <cell r="Z652">
            <v>0</v>
          </cell>
        </row>
        <row r="653">
          <cell r="A653">
            <v>0</v>
          </cell>
          <cell r="B653">
            <v>0</v>
          </cell>
          <cell r="C653">
            <v>1651</v>
          </cell>
          <cell r="E653">
            <v>0</v>
          </cell>
          <cell r="F653">
            <v>0</v>
          </cell>
          <cell r="G653">
            <v>0</v>
          </cell>
          <cell r="H653">
            <v>0</v>
          </cell>
          <cell r="I653">
            <v>0</v>
          </cell>
          <cell r="J653">
            <v>0</v>
          </cell>
          <cell r="L653">
            <v>0</v>
          </cell>
          <cell r="N653">
            <v>0</v>
          </cell>
          <cell r="O653">
            <v>0</v>
          </cell>
          <cell r="P653">
            <v>0</v>
          </cell>
          <cell r="Q653">
            <v>0</v>
          </cell>
          <cell r="R653">
            <v>0</v>
          </cell>
          <cell r="S653">
            <v>0</v>
          </cell>
          <cell r="U653">
            <v>0</v>
          </cell>
          <cell r="V653">
            <v>0</v>
          </cell>
          <cell r="W653">
            <v>0</v>
          </cell>
          <cell r="X653">
            <v>0</v>
          </cell>
          <cell r="Y653">
            <v>0</v>
          </cell>
          <cell r="Z653">
            <v>0</v>
          </cell>
        </row>
        <row r="654">
          <cell r="A654">
            <v>0</v>
          </cell>
          <cell r="B654">
            <v>0</v>
          </cell>
          <cell r="C654">
            <v>1652</v>
          </cell>
          <cell r="E654">
            <v>0</v>
          </cell>
          <cell r="F654">
            <v>0</v>
          </cell>
          <cell r="G654">
            <v>0</v>
          </cell>
          <cell r="H654">
            <v>0</v>
          </cell>
          <cell r="I654">
            <v>0</v>
          </cell>
          <cell r="J654">
            <v>0</v>
          </cell>
          <cell r="L654">
            <v>0</v>
          </cell>
          <cell r="N654">
            <v>0</v>
          </cell>
          <cell r="O654">
            <v>0</v>
          </cell>
          <cell r="P654">
            <v>0</v>
          </cell>
          <cell r="Q654">
            <v>0</v>
          </cell>
          <cell r="R654">
            <v>0</v>
          </cell>
          <cell r="S654">
            <v>0</v>
          </cell>
          <cell r="U654">
            <v>0</v>
          </cell>
          <cell r="V654">
            <v>0</v>
          </cell>
          <cell r="W654">
            <v>0</v>
          </cell>
          <cell r="X654">
            <v>0</v>
          </cell>
          <cell r="Y654">
            <v>0</v>
          </cell>
          <cell r="Z654">
            <v>0</v>
          </cell>
        </row>
        <row r="655">
          <cell r="A655">
            <v>0</v>
          </cell>
          <cell r="B655">
            <v>0</v>
          </cell>
          <cell r="C655">
            <v>1653</v>
          </cell>
          <cell r="E655">
            <v>0</v>
          </cell>
          <cell r="F655">
            <v>0</v>
          </cell>
          <cell r="G655">
            <v>0</v>
          </cell>
          <cell r="H655">
            <v>0</v>
          </cell>
          <cell r="I655">
            <v>0</v>
          </cell>
          <cell r="J655">
            <v>0</v>
          </cell>
          <cell r="L655">
            <v>0</v>
          </cell>
          <cell r="N655">
            <v>0</v>
          </cell>
          <cell r="O655">
            <v>0</v>
          </cell>
          <cell r="P655">
            <v>0</v>
          </cell>
          <cell r="Q655">
            <v>0</v>
          </cell>
          <cell r="R655">
            <v>0</v>
          </cell>
          <cell r="S655">
            <v>0</v>
          </cell>
          <cell r="U655">
            <v>0</v>
          </cell>
          <cell r="V655">
            <v>0</v>
          </cell>
          <cell r="W655">
            <v>0</v>
          </cell>
          <cell r="X655">
            <v>0</v>
          </cell>
          <cell r="Y655">
            <v>0</v>
          </cell>
          <cell r="Z655">
            <v>0</v>
          </cell>
        </row>
        <row r="656">
          <cell r="A656">
            <v>0</v>
          </cell>
          <cell r="B656">
            <v>0</v>
          </cell>
          <cell r="C656">
            <v>1654</v>
          </cell>
          <cell r="E656">
            <v>0</v>
          </cell>
          <cell r="F656">
            <v>0</v>
          </cell>
          <cell r="G656">
            <v>0</v>
          </cell>
          <cell r="H656">
            <v>0</v>
          </cell>
          <cell r="I656">
            <v>0</v>
          </cell>
          <cell r="J656">
            <v>0</v>
          </cell>
          <cell r="L656">
            <v>0</v>
          </cell>
          <cell r="N656">
            <v>0</v>
          </cell>
          <cell r="O656">
            <v>0</v>
          </cell>
          <cell r="P656">
            <v>0</v>
          </cell>
          <cell r="Q656">
            <v>0</v>
          </cell>
          <cell r="R656">
            <v>0</v>
          </cell>
          <cell r="S656">
            <v>0</v>
          </cell>
          <cell r="U656">
            <v>0</v>
          </cell>
          <cell r="V656">
            <v>0</v>
          </cell>
          <cell r="W656">
            <v>0</v>
          </cell>
          <cell r="X656">
            <v>0</v>
          </cell>
          <cell r="Y656">
            <v>0</v>
          </cell>
          <cell r="Z656">
            <v>0</v>
          </cell>
        </row>
        <row r="657">
          <cell r="A657">
            <v>0</v>
          </cell>
          <cell r="B657">
            <v>0</v>
          </cell>
          <cell r="C657">
            <v>1655</v>
          </cell>
          <cell r="E657">
            <v>0</v>
          </cell>
          <cell r="F657">
            <v>0</v>
          </cell>
          <cell r="G657">
            <v>0</v>
          </cell>
          <cell r="H657">
            <v>0</v>
          </cell>
          <cell r="I657">
            <v>0</v>
          </cell>
          <cell r="J657">
            <v>0</v>
          </cell>
          <cell r="L657">
            <v>0</v>
          </cell>
          <cell r="N657">
            <v>0</v>
          </cell>
          <cell r="O657">
            <v>0</v>
          </cell>
          <cell r="P657">
            <v>0</v>
          </cell>
          <cell r="Q657">
            <v>0</v>
          </cell>
          <cell r="R657">
            <v>0</v>
          </cell>
          <cell r="S657">
            <v>0</v>
          </cell>
          <cell r="U657">
            <v>0</v>
          </cell>
          <cell r="V657">
            <v>0</v>
          </cell>
          <cell r="W657">
            <v>0</v>
          </cell>
          <cell r="X657">
            <v>0</v>
          </cell>
          <cell r="Y657">
            <v>0</v>
          </cell>
          <cell r="Z657">
            <v>0</v>
          </cell>
        </row>
        <row r="658">
          <cell r="A658">
            <v>0</v>
          </cell>
          <cell r="B658">
            <v>0</v>
          </cell>
          <cell r="C658">
            <v>1656</v>
          </cell>
          <cell r="E658">
            <v>0</v>
          </cell>
          <cell r="F658">
            <v>0</v>
          </cell>
          <cell r="G658">
            <v>0</v>
          </cell>
          <cell r="H658">
            <v>0</v>
          </cell>
          <cell r="I658">
            <v>0</v>
          </cell>
          <cell r="J658">
            <v>0</v>
          </cell>
          <cell r="L658">
            <v>0</v>
          </cell>
          <cell r="N658">
            <v>0</v>
          </cell>
          <cell r="O658">
            <v>0</v>
          </cell>
          <cell r="P658">
            <v>0</v>
          </cell>
          <cell r="Q658">
            <v>0</v>
          </cell>
          <cell r="R658">
            <v>0</v>
          </cell>
          <cell r="S658">
            <v>0</v>
          </cell>
          <cell r="U658">
            <v>0</v>
          </cell>
          <cell r="V658">
            <v>0</v>
          </cell>
          <cell r="W658">
            <v>0</v>
          </cell>
          <cell r="X658">
            <v>0</v>
          </cell>
          <cell r="Y658">
            <v>0</v>
          </cell>
          <cell r="Z658">
            <v>0</v>
          </cell>
        </row>
        <row r="659">
          <cell r="A659">
            <v>0</v>
          </cell>
          <cell r="B659">
            <v>0</v>
          </cell>
          <cell r="C659">
            <v>1657</v>
          </cell>
          <cell r="E659">
            <v>0</v>
          </cell>
          <cell r="F659">
            <v>0</v>
          </cell>
          <cell r="G659">
            <v>0</v>
          </cell>
          <cell r="H659">
            <v>0</v>
          </cell>
          <cell r="I659">
            <v>0</v>
          </cell>
          <cell r="J659">
            <v>0</v>
          </cell>
          <cell r="L659">
            <v>0</v>
          </cell>
          <cell r="N659">
            <v>0</v>
          </cell>
          <cell r="O659">
            <v>0</v>
          </cell>
          <cell r="P659">
            <v>0</v>
          </cell>
          <cell r="Q659">
            <v>0</v>
          </cell>
          <cell r="R659">
            <v>0</v>
          </cell>
          <cell r="S659">
            <v>0</v>
          </cell>
          <cell r="U659">
            <v>0</v>
          </cell>
          <cell r="V659">
            <v>0</v>
          </cell>
          <cell r="W659">
            <v>0</v>
          </cell>
          <cell r="X659">
            <v>0</v>
          </cell>
          <cell r="Y659">
            <v>0</v>
          </cell>
          <cell r="Z659">
            <v>0</v>
          </cell>
        </row>
        <row r="660">
          <cell r="A660">
            <v>0</v>
          </cell>
          <cell r="B660">
            <v>0</v>
          </cell>
          <cell r="C660">
            <v>1658</v>
          </cell>
          <cell r="E660">
            <v>0</v>
          </cell>
          <cell r="F660">
            <v>0</v>
          </cell>
          <cell r="G660">
            <v>0</v>
          </cell>
          <cell r="H660">
            <v>0</v>
          </cell>
          <cell r="I660">
            <v>0</v>
          </cell>
          <cell r="J660">
            <v>0</v>
          </cell>
          <cell r="L660">
            <v>0</v>
          </cell>
          <cell r="N660">
            <v>0</v>
          </cell>
          <cell r="O660">
            <v>0</v>
          </cell>
          <cell r="P660">
            <v>0</v>
          </cell>
          <cell r="Q660">
            <v>0</v>
          </cell>
          <cell r="R660">
            <v>0</v>
          </cell>
          <cell r="S660">
            <v>0</v>
          </cell>
          <cell r="U660">
            <v>0</v>
          </cell>
          <cell r="V660">
            <v>0</v>
          </cell>
          <cell r="W660">
            <v>0</v>
          </cell>
          <cell r="X660">
            <v>0</v>
          </cell>
          <cell r="Y660">
            <v>0</v>
          </cell>
          <cell r="Z660">
            <v>0</v>
          </cell>
        </row>
        <row r="661">
          <cell r="A661">
            <v>0</v>
          </cell>
          <cell r="B661">
            <v>0</v>
          </cell>
          <cell r="C661">
            <v>1659</v>
          </cell>
          <cell r="E661">
            <v>0</v>
          </cell>
          <cell r="F661">
            <v>0</v>
          </cell>
          <cell r="G661">
            <v>0</v>
          </cell>
          <cell r="H661">
            <v>0</v>
          </cell>
          <cell r="I661">
            <v>0</v>
          </cell>
          <cell r="J661">
            <v>0</v>
          </cell>
          <cell r="L661">
            <v>0</v>
          </cell>
          <cell r="N661">
            <v>0</v>
          </cell>
          <cell r="O661">
            <v>0</v>
          </cell>
          <cell r="P661">
            <v>0</v>
          </cell>
          <cell r="Q661">
            <v>0</v>
          </cell>
          <cell r="R661">
            <v>0</v>
          </cell>
          <cell r="S661">
            <v>0</v>
          </cell>
          <cell r="U661">
            <v>0</v>
          </cell>
          <cell r="V661">
            <v>0</v>
          </cell>
          <cell r="W661">
            <v>0</v>
          </cell>
          <cell r="X661">
            <v>0</v>
          </cell>
          <cell r="Y661">
            <v>0</v>
          </cell>
          <cell r="Z661">
            <v>0</v>
          </cell>
        </row>
        <row r="662">
          <cell r="A662">
            <v>0</v>
          </cell>
          <cell r="B662">
            <v>0</v>
          </cell>
          <cell r="C662">
            <v>1660</v>
          </cell>
          <cell r="E662">
            <v>0</v>
          </cell>
          <cell r="F662">
            <v>0</v>
          </cell>
          <cell r="G662">
            <v>0</v>
          </cell>
          <cell r="H662">
            <v>0</v>
          </cell>
          <cell r="I662">
            <v>0</v>
          </cell>
          <cell r="J662">
            <v>0</v>
          </cell>
          <cell r="L662">
            <v>0</v>
          </cell>
          <cell r="N662">
            <v>0</v>
          </cell>
          <cell r="O662">
            <v>0</v>
          </cell>
          <cell r="P662">
            <v>0</v>
          </cell>
          <cell r="Q662">
            <v>0</v>
          </cell>
          <cell r="R662">
            <v>0</v>
          </cell>
          <cell r="S662">
            <v>0</v>
          </cell>
          <cell r="U662">
            <v>0</v>
          </cell>
          <cell r="V662">
            <v>0</v>
          </cell>
          <cell r="W662">
            <v>0</v>
          </cell>
          <cell r="X662">
            <v>0</v>
          </cell>
          <cell r="Y662">
            <v>0</v>
          </cell>
          <cell r="Z662">
            <v>0</v>
          </cell>
        </row>
        <row r="663">
          <cell r="A663">
            <v>0</v>
          </cell>
          <cell r="B663">
            <v>0</v>
          </cell>
          <cell r="C663">
            <v>1661</v>
          </cell>
          <cell r="E663">
            <v>0</v>
          </cell>
          <cell r="F663">
            <v>0</v>
          </cell>
          <cell r="G663">
            <v>0</v>
          </cell>
          <cell r="H663">
            <v>0</v>
          </cell>
          <cell r="I663">
            <v>0</v>
          </cell>
          <cell r="J663">
            <v>0</v>
          </cell>
          <cell r="L663">
            <v>0</v>
          </cell>
          <cell r="N663">
            <v>0</v>
          </cell>
          <cell r="O663">
            <v>0</v>
          </cell>
          <cell r="P663">
            <v>0</v>
          </cell>
          <cell r="Q663">
            <v>0</v>
          </cell>
          <cell r="R663">
            <v>0</v>
          </cell>
          <cell r="S663">
            <v>0</v>
          </cell>
          <cell r="U663">
            <v>0</v>
          </cell>
          <cell r="V663">
            <v>0</v>
          </cell>
          <cell r="W663">
            <v>0</v>
          </cell>
          <cell r="X663">
            <v>0</v>
          </cell>
          <cell r="Y663">
            <v>0</v>
          </cell>
          <cell r="Z663">
            <v>0</v>
          </cell>
        </row>
        <row r="664">
          <cell r="A664">
            <v>0</v>
          </cell>
          <cell r="B664">
            <v>0</v>
          </cell>
          <cell r="C664">
            <v>1662</v>
          </cell>
          <cell r="E664">
            <v>0</v>
          </cell>
          <cell r="F664">
            <v>0</v>
          </cell>
          <cell r="G664">
            <v>0</v>
          </cell>
          <cell r="H664">
            <v>0</v>
          </cell>
          <cell r="I664">
            <v>0</v>
          </cell>
          <cell r="J664">
            <v>0</v>
          </cell>
          <cell r="L664">
            <v>0</v>
          </cell>
          <cell r="N664">
            <v>0</v>
          </cell>
          <cell r="O664">
            <v>0</v>
          </cell>
          <cell r="P664">
            <v>0</v>
          </cell>
          <cell r="Q664">
            <v>0</v>
          </cell>
          <cell r="R664">
            <v>0</v>
          </cell>
          <cell r="S664">
            <v>0</v>
          </cell>
          <cell r="U664">
            <v>0</v>
          </cell>
          <cell r="V664">
            <v>0</v>
          </cell>
          <cell r="W664">
            <v>0</v>
          </cell>
          <cell r="X664">
            <v>0</v>
          </cell>
          <cell r="Y664">
            <v>0</v>
          </cell>
          <cell r="Z664">
            <v>0</v>
          </cell>
        </row>
        <row r="665">
          <cell r="A665">
            <v>0</v>
          </cell>
          <cell r="B665">
            <v>0</v>
          </cell>
          <cell r="C665">
            <v>1663</v>
          </cell>
          <cell r="E665">
            <v>0</v>
          </cell>
          <cell r="F665">
            <v>0</v>
          </cell>
          <cell r="G665">
            <v>0</v>
          </cell>
          <cell r="H665">
            <v>0</v>
          </cell>
          <cell r="I665">
            <v>0</v>
          </cell>
          <cell r="J665">
            <v>0</v>
          </cell>
          <cell r="L665">
            <v>0</v>
          </cell>
          <cell r="N665">
            <v>0</v>
          </cell>
          <cell r="O665">
            <v>0</v>
          </cell>
          <cell r="P665">
            <v>0</v>
          </cell>
          <cell r="Q665">
            <v>0</v>
          </cell>
          <cell r="R665">
            <v>0</v>
          </cell>
          <cell r="S665">
            <v>0</v>
          </cell>
          <cell r="U665">
            <v>0</v>
          </cell>
          <cell r="V665">
            <v>0</v>
          </cell>
          <cell r="W665">
            <v>0</v>
          </cell>
          <cell r="X665">
            <v>0</v>
          </cell>
          <cell r="Y665">
            <v>0</v>
          </cell>
          <cell r="Z665">
            <v>0</v>
          </cell>
        </row>
        <row r="666">
          <cell r="A666">
            <v>0</v>
          </cell>
          <cell r="B666">
            <v>0</v>
          </cell>
          <cell r="C666">
            <v>1664</v>
          </cell>
          <cell r="E666">
            <v>0</v>
          </cell>
          <cell r="F666">
            <v>0</v>
          </cell>
          <cell r="G666">
            <v>0</v>
          </cell>
          <cell r="H666">
            <v>0</v>
          </cell>
          <cell r="I666">
            <v>0</v>
          </cell>
          <cell r="J666">
            <v>0</v>
          </cell>
          <cell r="L666">
            <v>0</v>
          </cell>
          <cell r="N666">
            <v>0</v>
          </cell>
          <cell r="O666">
            <v>0</v>
          </cell>
          <cell r="P666">
            <v>0</v>
          </cell>
          <cell r="Q666">
            <v>0</v>
          </cell>
          <cell r="R666">
            <v>0</v>
          </cell>
          <cell r="S666">
            <v>0</v>
          </cell>
          <cell r="U666">
            <v>0</v>
          </cell>
          <cell r="V666">
            <v>0</v>
          </cell>
          <cell r="W666">
            <v>0</v>
          </cell>
          <cell r="X666">
            <v>0</v>
          </cell>
          <cell r="Y666">
            <v>0</v>
          </cell>
          <cell r="Z666">
            <v>0</v>
          </cell>
        </row>
        <row r="667">
          <cell r="A667">
            <v>0</v>
          </cell>
          <cell r="B667">
            <v>0</v>
          </cell>
          <cell r="C667">
            <v>1665</v>
          </cell>
          <cell r="E667">
            <v>0</v>
          </cell>
          <cell r="F667">
            <v>0</v>
          </cell>
          <cell r="G667">
            <v>0</v>
          </cell>
          <cell r="H667">
            <v>0</v>
          </cell>
          <cell r="I667">
            <v>0</v>
          </cell>
          <cell r="J667">
            <v>0</v>
          </cell>
          <cell r="L667">
            <v>0</v>
          </cell>
          <cell r="N667">
            <v>0</v>
          </cell>
          <cell r="O667">
            <v>0</v>
          </cell>
          <cell r="P667">
            <v>0</v>
          </cell>
          <cell r="Q667">
            <v>0</v>
          </cell>
          <cell r="R667">
            <v>0</v>
          </cell>
          <cell r="S667">
            <v>0</v>
          </cell>
          <cell r="U667">
            <v>0</v>
          </cell>
          <cell r="V667">
            <v>0</v>
          </cell>
          <cell r="W667">
            <v>0</v>
          </cell>
          <cell r="X667">
            <v>0</v>
          </cell>
          <cell r="Y667">
            <v>0</v>
          </cell>
          <cell r="Z667">
            <v>0</v>
          </cell>
        </row>
        <row r="668">
          <cell r="A668">
            <v>0</v>
          </cell>
          <cell r="B668">
            <v>0</v>
          </cell>
          <cell r="C668">
            <v>1666</v>
          </cell>
          <cell r="E668">
            <v>0</v>
          </cell>
          <cell r="F668">
            <v>0</v>
          </cell>
          <cell r="G668">
            <v>0</v>
          </cell>
          <cell r="H668">
            <v>0</v>
          </cell>
          <cell r="I668">
            <v>0</v>
          </cell>
          <cell r="J668">
            <v>0</v>
          </cell>
          <cell r="L668">
            <v>0</v>
          </cell>
          <cell r="N668">
            <v>0</v>
          </cell>
          <cell r="O668">
            <v>0</v>
          </cell>
          <cell r="P668">
            <v>0</v>
          </cell>
          <cell r="Q668">
            <v>0</v>
          </cell>
          <cell r="R668">
            <v>0</v>
          </cell>
          <cell r="S668">
            <v>0</v>
          </cell>
          <cell r="U668">
            <v>0</v>
          </cell>
          <cell r="V668">
            <v>0</v>
          </cell>
          <cell r="W668">
            <v>0</v>
          </cell>
          <cell r="X668">
            <v>0</v>
          </cell>
          <cell r="Y668">
            <v>0</v>
          </cell>
          <cell r="Z668">
            <v>0</v>
          </cell>
        </row>
        <row r="669">
          <cell r="A669">
            <v>0</v>
          </cell>
          <cell r="B669">
            <v>0</v>
          </cell>
          <cell r="C669">
            <v>1667</v>
          </cell>
          <cell r="E669">
            <v>0</v>
          </cell>
          <cell r="F669">
            <v>0</v>
          </cell>
          <cell r="G669">
            <v>0</v>
          </cell>
          <cell r="H669">
            <v>0</v>
          </cell>
          <cell r="I669">
            <v>0</v>
          </cell>
          <cell r="J669">
            <v>0</v>
          </cell>
          <cell r="L669">
            <v>0</v>
          </cell>
          <cell r="N669">
            <v>0</v>
          </cell>
          <cell r="O669">
            <v>0</v>
          </cell>
          <cell r="P669">
            <v>0</v>
          </cell>
          <cell r="Q669">
            <v>0</v>
          </cell>
          <cell r="R669">
            <v>0</v>
          </cell>
          <cell r="S669">
            <v>0</v>
          </cell>
          <cell r="U669">
            <v>0</v>
          </cell>
          <cell r="V669">
            <v>0</v>
          </cell>
          <cell r="W669">
            <v>0</v>
          </cell>
          <cell r="X669">
            <v>0</v>
          </cell>
          <cell r="Y669">
            <v>0</v>
          </cell>
          <cell r="Z669">
            <v>0</v>
          </cell>
        </row>
        <row r="670">
          <cell r="A670">
            <v>0</v>
          </cell>
          <cell r="B670">
            <v>0</v>
          </cell>
          <cell r="C670">
            <v>1668</v>
          </cell>
          <cell r="E670">
            <v>0</v>
          </cell>
          <cell r="F670">
            <v>0</v>
          </cell>
          <cell r="G670">
            <v>0</v>
          </cell>
          <cell r="H670">
            <v>0</v>
          </cell>
          <cell r="I670">
            <v>0</v>
          </cell>
          <cell r="J670">
            <v>0</v>
          </cell>
          <cell r="L670">
            <v>0</v>
          </cell>
          <cell r="N670">
            <v>0</v>
          </cell>
          <cell r="O670">
            <v>0</v>
          </cell>
          <cell r="P670">
            <v>0</v>
          </cell>
          <cell r="Q670">
            <v>0</v>
          </cell>
          <cell r="R670">
            <v>0</v>
          </cell>
          <cell r="S670">
            <v>0</v>
          </cell>
          <cell r="U670">
            <v>0</v>
          </cell>
          <cell r="V670">
            <v>0</v>
          </cell>
          <cell r="W670">
            <v>0</v>
          </cell>
          <cell r="X670">
            <v>0</v>
          </cell>
          <cell r="Y670">
            <v>0</v>
          </cell>
          <cell r="Z670">
            <v>0</v>
          </cell>
        </row>
        <row r="671">
          <cell r="A671">
            <v>0</v>
          </cell>
          <cell r="B671">
            <v>0</v>
          </cell>
          <cell r="C671">
            <v>1669</v>
          </cell>
          <cell r="E671">
            <v>0</v>
          </cell>
          <cell r="F671">
            <v>0</v>
          </cell>
          <cell r="G671">
            <v>0</v>
          </cell>
          <cell r="H671">
            <v>0</v>
          </cell>
          <cell r="I671">
            <v>0</v>
          </cell>
          <cell r="J671">
            <v>0</v>
          </cell>
          <cell r="L671">
            <v>0</v>
          </cell>
          <cell r="N671">
            <v>0</v>
          </cell>
          <cell r="O671">
            <v>0</v>
          </cell>
          <cell r="P671">
            <v>0</v>
          </cell>
          <cell r="Q671">
            <v>0</v>
          </cell>
          <cell r="R671">
            <v>0</v>
          </cell>
          <cell r="S671">
            <v>0</v>
          </cell>
          <cell r="U671">
            <v>0</v>
          </cell>
          <cell r="V671">
            <v>0</v>
          </cell>
          <cell r="W671">
            <v>0</v>
          </cell>
          <cell r="X671">
            <v>0</v>
          </cell>
          <cell r="Y671">
            <v>0</v>
          </cell>
          <cell r="Z671">
            <v>0</v>
          </cell>
        </row>
        <row r="672">
          <cell r="A672">
            <v>0</v>
          </cell>
          <cell r="B672">
            <v>0</v>
          </cell>
          <cell r="C672">
            <v>1670</v>
          </cell>
          <cell r="E672">
            <v>0</v>
          </cell>
          <cell r="F672">
            <v>0</v>
          </cell>
          <cell r="G672">
            <v>0</v>
          </cell>
          <cell r="H672">
            <v>0</v>
          </cell>
          <cell r="I672">
            <v>0</v>
          </cell>
          <cell r="J672">
            <v>0</v>
          </cell>
          <cell r="L672">
            <v>0</v>
          </cell>
          <cell r="N672">
            <v>0</v>
          </cell>
          <cell r="O672">
            <v>0</v>
          </cell>
          <cell r="P672">
            <v>0</v>
          </cell>
          <cell r="Q672">
            <v>0</v>
          </cell>
          <cell r="R672">
            <v>0</v>
          </cell>
          <cell r="S672">
            <v>0</v>
          </cell>
          <cell r="U672">
            <v>0</v>
          </cell>
          <cell r="V672">
            <v>0</v>
          </cell>
          <cell r="W672">
            <v>0</v>
          </cell>
          <cell r="X672">
            <v>0</v>
          </cell>
          <cell r="Y672">
            <v>0</v>
          </cell>
          <cell r="Z672">
            <v>0</v>
          </cell>
        </row>
        <row r="673">
          <cell r="A673">
            <v>0</v>
          </cell>
          <cell r="B673">
            <v>0</v>
          </cell>
          <cell r="C673">
            <v>1671</v>
          </cell>
          <cell r="E673">
            <v>0</v>
          </cell>
          <cell r="F673">
            <v>0</v>
          </cell>
          <cell r="G673">
            <v>0</v>
          </cell>
          <cell r="H673">
            <v>0</v>
          </cell>
          <cell r="I673">
            <v>0</v>
          </cell>
          <cell r="J673">
            <v>0</v>
          </cell>
          <cell r="L673">
            <v>0</v>
          </cell>
          <cell r="N673">
            <v>0</v>
          </cell>
          <cell r="O673">
            <v>0</v>
          </cell>
          <cell r="P673">
            <v>0</v>
          </cell>
          <cell r="Q673">
            <v>0</v>
          </cell>
          <cell r="R673">
            <v>0</v>
          </cell>
          <cell r="S673">
            <v>0</v>
          </cell>
          <cell r="U673">
            <v>0</v>
          </cell>
          <cell r="V673">
            <v>0</v>
          </cell>
          <cell r="W673">
            <v>0</v>
          </cell>
          <cell r="X673">
            <v>0</v>
          </cell>
          <cell r="Y673">
            <v>0</v>
          </cell>
          <cell r="Z673">
            <v>0</v>
          </cell>
        </row>
        <row r="674">
          <cell r="A674">
            <v>0</v>
          </cell>
          <cell r="B674">
            <v>0</v>
          </cell>
          <cell r="C674">
            <v>1672</v>
          </cell>
          <cell r="E674">
            <v>0</v>
          </cell>
          <cell r="F674">
            <v>0</v>
          </cell>
          <cell r="G674">
            <v>0</v>
          </cell>
          <cell r="H674">
            <v>0</v>
          </cell>
          <cell r="I674">
            <v>0</v>
          </cell>
          <cell r="J674">
            <v>0</v>
          </cell>
          <cell r="L674">
            <v>0</v>
          </cell>
          <cell r="N674">
            <v>0</v>
          </cell>
          <cell r="O674">
            <v>0</v>
          </cell>
          <cell r="P674">
            <v>0</v>
          </cell>
          <cell r="Q674">
            <v>0</v>
          </cell>
          <cell r="R674">
            <v>0</v>
          </cell>
          <cell r="S674">
            <v>0</v>
          </cell>
          <cell r="U674">
            <v>0</v>
          </cell>
          <cell r="V674">
            <v>0</v>
          </cell>
          <cell r="W674">
            <v>0</v>
          </cell>
          <cell r="X674">
            <v>0</v>
          </cell>
          <cell r="Y674">
            <v>0</v>
          </cell>
          <cell r="Z674">
            <v>0</v>
          </cell>
        </row>
        <row r="675">
          <cell r="A675">
            <v>0</v>
          </cell>
          <cell r="B675">
            <v>0</v>
          </cell>
          <cell r="C675">
            <v>1673</v>
          </cell>
          <cell r="E675">
            <v>0</v>
          </cell>
          <cell r="F675">
            <v>0</v>
          </cell>
          <cell r="G675">
            <v>0</v>
          </cell>
          <cell r="H675">
            <v>0</v>
          </cell>
          <cell r="I675">
            <v>0</v>
          </cell>
          <cell r="J675">
            <v>0</v>
          </cell>
          <cell r="L675">
            <v>0</v>
          </cell>
          <cell r="N675">
            <v>0</v>
          </cell>
          <cell r="O675">
            <v>0</v>
          </cell>
          <cell r="P675">
            <v>0</v>
          </cell>
          <cell r="Q675">
            <v>0</v>
          </cell>
          <cell r="R675">
            <v>0</v>
          </cell>
          <cell r="S675">
            <v>0</v>
          </cell>
          <cell r="U675">
            <v>0</v>
          </cell>
          <cell r="V675">
            <v>0</v>
          </cell>
          <cell r="W675">
            <v>0</v>
          </cell>
          <cell r="X675">
            <v>0</v>
          </cell>
          <cell r="Y675">
            <v>0</v>
          </cell>
          <cell r="Z675">
            <v>0</v>
          </cell>
        </row>
        <row r="676">
          <cell r="A676">
            <v>0</v>
          </cell>
          <cell r="B676">
            <v>0</v>
          </cell>
          <cell r="C676">
            <v>1674</v>
          </cell>
          <cell r="E676">
            <v>0</v>
          </cell>
          <cell r="F676">
            <v>0</v>
          </cell>
          <cell r="G676">
            <v>0</v>
          </cell>
          <cell r="H676">
            <v>0</v>
          </cell>
          <cell r="I676">
            <v>0</v>
          </cell>
          <cell r="J676">
            <v>0</v>
          </cell>
          <cell r="L676">
            <v>0</v>
          </cell>
          <cell r="N676">
            <v>0</v>
          </cell>
          <cell r="O676">
            <v>0</v>
          </cell>
          <cell r="P676">
            <v>0</v>
          </cell>
          <cell r="Q676">
            <v>0</v>
          </cell>
          <cell r="R676">
            <v>0</v>
          </cell>
          <cell r="S676">
            <v>0</v>
          </cell>
          <cell r="U676">
            <v>0</v>
          </cell>
          <cell r="V676">
            <v>0</v>
          </cell>
          <cell r="W676">
            <v>0</v>
          </cell>
          <cell r="X676">
            <v>0</v>
          </cell>
          <cell r="Y676">
            <v>0</v>
          </cell>
          <cell r="Z676">
            <v>0</v>
          </cell>
        </row>
        <row r="677">
          <cell r="A677">
            <v>0</v>
          </cell>
          <cell r="B677">
            <v>0</v>
          </cell>
          <cell r="C677">
            <v>1675</v>
          </cell>
          <cell r="E677">
            <v>0</v>
          </cell>
          <cell r="F677">
            <v>0</v>
          </cell>
          <cell r="G677">
            <v>0</v>
          </cell>
          <cell r="H677">
            <v>0</v>
          </cell>
          <cell r="I677">
            <v>0</v>
          </cell>
          <cell r="J677">
            <v>0</v>
          </cell>
          <cell r="L677">
            <v>0</v>
          </cell>
          <cell r="N677">
            <v>0</v>
          </cell>
          <cell r="O677">
            <v>0</v>
          </cell>
          <cell r="P677">
            <v>0</v>
          </cell>
          <cell r="Q677">
            <v>0</v>
          </cell>
          <cell r="R677">
            <v>0</v>
          </cell>
          <cell r="S677">
            <v>0</v>
          </cell>
          <cell r="U677">
            <v>0</v>
          </cell>
          <cell r="V677">
            <v>0</v>
          </cell>
          <cell r="W677">
            <v>0</v>
          </cell>
          <cell r="X677">
            <v>0</v>
          </cell>
          <cell r="Y677">
            <v>0</v>
          </cell>
          <cell r="Z677">
            <v>0</v>
          </cell>
        </row>
        <row r="678">
          <cell r="A678">
            <v>0</v>
          </cell>
          <cell r="B678">
            <v>0</v>
          </cell>
          <cell r="C678">
            <v>1676</v>
          </cell>
          <cell r="E678">
            <v>0</v>
          </cell>
          <cell r="F678">
            <v>0</v>
          </cell>
          <cell r="G678">
            <v>0</v>
          </cell>
          <cell r="H678">
            <v>0</v>
          </cell>
          <cell r="I678">
            <v>0</v>
          </cell>
          <cell r="J678">
            <v>0</v>
          </cell>
          <cell r="L678">
            <v>0</v>
          </cell>
          <cell r="N678">
            <v>0</v>
          </cell>
          <cell r="O678">
            <v>0</v>
          </cell>
          <cell r="P678">
            <v>0</v>
          </cell>
          <cell r="Q678">
            <v>0</v>
          </cell>
          <cell r="R678">
            <v>0</v>
          </cell>
          <cell r="S678">
            <v>0</v>
          </cell>
          <cell r="U678">
            <v>0</v>
          </cell>
          <cell r="V678">
            <v>0</v>
          </cell>
          <cell r="W678">
            <v>0</v>
          </cell>
          <cell r="X678">
            <v>0</v>
          </cell>
          <cell r="Y678">
            <v>0</v>
          </cell>
          <cell r="Z678">
            <v>0</v>
          </cell>
        </row>
        <row r="679">
          <cell r="A679">
            <v>0</v>
          </cell>
          <cell r="B679">
            <v>0</v>
          </cell>
          <cell r="C679">
            <v>1677</v>
          </cell>
          <cell r="E679">
            <v>0</v>
          </cell>
          <cell r="F679">
            <v>0</v>
          </cell>
          <cell r="G679">
            <v>0</v>
          </cell>
          <cell r="H679">
            <v>0</v>
          </cell>
          <cell r="I679">
            <v>0</v>
          </cell>
          <cell r="J679">
            <v>0</v>
          </cell>
          <cell r="L679">
            <v>0</v>
          </cell>
          <cell r="N679">
            <v>0</v>
          </cell>
          <cell r="O679">
            <v>0</v>
          </cell>
          <cell r="P679">
            <v>0</v>
          </cell>
          <cell r="Q679">
            <v>0</v>
          </cell>
          <cell r="R679">
            <v>0</v>
          </cell>
          <cell r="S679">
            <v>0</v>
          </cell>
          <cell r="U679">
            <v>0</v>
          </cell>
          <cell r="V679">
            <v>0</v>
          </cell>
          <cell r="W679">
            <v>0</v>
          </cell>
          <cell r="X679">
            <v>0</v>
          </cell>
          <cell r="Y679">
            <v>0</v>
          </cell>
          <cell r="Z679">
            <v>0</v>
          </cell>
        </row>
        <row r="680">
          <cell r="A680">
            <v>0</v>
          </cell>
          <cell r="B680">
            <v>0</v>
          </cell>
          <cell r="C680">
            <v>1678</v>
          </cell>
          <cell r="E680">
            <v>0</v>
          </cell>
          <cell r="F680">
            <v>0</v>
          </cell>
          <cell r="G680">
            <v>0</v>
          </cell>
          <cell r="H680">
            <v>0</v>
          </cell>
          <cell r="I680">
            <v>0</v>
          </cell>
          <cell r="J680">
            <v>0</v>
          </cell>
          <cell r="L680">
            <v>0</v>
          </cell>
          <cell r="N680">
            <v>0</v>
          </cell>
          <cell r="O680">
            <v>0</v>
          </cell>
          <cell r="P680">
            <v>0</v>
          </cell>
          <cell r="Q680">
            <v>0</v>
          </cell>
          <cell r="R680">
            <v>0</v>
          </cell>
          <cell r="S680">
            <v>0</v>
          </cell>
          <cell r="U680">
            <v>0</v>
          </cell>
          <cell r="V680">
            <v>0</v>
          </cell>
          <cell r="W680">
            <v>0</v>
          </cell>
          <cell r="X680">
            <v>0</v>
          </cell>
          <cell r="Y680">
            <v>0</v>
          </cell>
          <cell r="Z680">
            <v>0</v>
          </cell>
        </row>
        <row r="681">
          <cell r="A681">
            <v>0</v>
          </cell>
          <cell r="B681">
            <v>0</v>
          </cell>
          <cell r="C681">
            <v>1679</v>
          </cell>
          <cell r="E681">
            <v>0</v>
          </cell>
          <cell r="F681">
            <v>0</v>
          </cell>
          <cell r="G681">
            <v>0</v>
          </cell>
          <cell r="H681">
            <v>0</v>
          </cell>
          <cell r="I681">
            <v>0</v>
          </cell>
          <cell r="J681">
            <v>0</v>
          </cell>
          <cell r="L681">
            <v>0</v>
          </cell>
          <cell r="N681">
            <v>0</v>
          </cell>
          <cell r="O681">
            <v>0</v>
          </cell>
          <cell r="P681">
            <v>0</v>
          </cell>
          <cell r="Q681">
            <v>0</v>
          </cell>
          <cell r="R681">
            <v>0</v>
          </cell>
          <cell r="S681">
            <v>0</v>
          </cell>
          <cell r="U681">
            <v>0</v>
          </cell>
          <cell r="V681">
            <v>0</v>
          </cell>
          <cell r="W681">
            <v>0</v>
          </cell>
          <cell r="X681">
            <v>0</v>
          </cell>
          <cell r="Y681">
            <v>0</v>
          </cell>
          <cell r="Z681">
            <v>0</v>
          </cell>
        </row>
        <row r="682">
          <cell r="A682">
            <v>0</v>
          </cell>
          <cell r="B682">
            <v>0</v>
          </cell>
          <cell r="C682">
            <v>1680</v>
          </cell>
          <cell r="E682">
            <v>0</v>
          </cell>
          <cell r="F682">
            <v>0</v>
          </cell>
          <cell r="G682">
            <v>0</v>
          </cell>
          <cell r="H682">
            <v>0</v>
          </cell>
          <cell r="I682">
            <v>0</v>
          </cell>
          <cell r="J682">
            <v>0</v>
          </cell>
          <cell r="L682">
            <v>0</v>
          </cell>
          <cell r="N682">
            <v>0</v>
          </cell>
          <cell r="O682">
            <v>0</v>
          </cell>
          <cell r="P682">
            <v>0</v>
          </cell>
          <cell r="Q682">
            <v>0</v>
          </cell>
          <cell r="R682">
            <v>0</v>
          </cell>
          <cell r="S682">
            <v>0</v>
          </cell>
          <cell r="U682">
            <v>0</v>
          </cell>
          <cell r="V682">
            <v>0</v>
          </cell>
          <cell r="W682">
            <v>0</v>
          </cell>
          <cell r="X682">
            <v>0</v>
          </cell>
          <cell r="Y682">
            <v>0</v>
          </cell>
          <cell r="Z682">
            <v>0</v>
          </cell>
        </row>
        <row r="683">
          <cell r="A683">
            <v>0</v>
          </cell>
          <cell r="B683">
            <v>0</v>
          </cell>
          <cell r="C683">
            <v>1681</v>
          </cell>
          <cell r="E683">
            <v>0</v>
          </cell>
          <cell r="F683">
            <v>0</v>
          </cell>
          <cell r="G683">
            <v>0</v>
          </cell>
          <cell r="H683">
            <v>0</v>
          </cell>
          <cell r="I683">
            <v>0</v>
          </cell>
          <cell r="J683">
            <v>0</v>
          </cell>
          <cell r="L683">
            <v>0</v>
          </cell>
          <cell r="N683">
            <v>0</v>
          </cell>
          <cell r="O683">
            <v>0</v>
          </cell>
          <cell r="P683">
            <v>0</v>
          </cell>
          <cell r="Q683">
            <v>0</v>
          </cell>
          <cell r="R683">
            <v>0</v>
          </cell>
          <cell r="S683">
            <v>0</v>
          </cell>
          <cell r="U683">
            <v>0</v>
          </cell>
          <cell r="V683">
            <v>0</v>
          </cell>
          <cell r="W683">
            <v>0</v>
          </cell>
          <cell r="X683">
            <v>0</v>
          </cell>
          <cell r="Y683">
            <v>0</v>
          </cell>
          <cell r="Z683">
            <v>0</v>
          </cell>
        </row>
        <row r="684">
          <cell r="A684">
            <v>0</v>
          </cell>
          <cell r="B684">
            <v>0</v>
          </cell>
          <cell r="C684">
            <v>1682</v>
          </cell>
          <cell r="E684">
            <v>0</v>
          </cell>
          <cell r="F684">
            <v>0</v>
          </cell>
          <cell r="G684">
            <v>0</v>
          </cell>
          <cell r="H684">
            <v>0</v>
          </cell>
          <cell r="I684">
            <v>0</v>
          </cell>
          <cell r="J684">
            <v>0</v>
          </cell>
          <cell r="L684">
            <v>0</v>
          </cell>
          <cell r="N684">
            <v>0</v>
          </cell>
          <cell r="O684">
            <v>0</v>
          </cell>
          <cell r="P684">
            <v>0</v>
          </cell>
          <cell r="Q684">
            <v>0</v>
          </cell>
          <cell r="R684">
            <v>0</v>
          </cell>
          <cell r="S684">
            <v>0</v>
          </cell>
          <cell r="U684">
            <v>0</v>
          </cell>
          <cell r="V684">
            <v>0</v>
          </cell>
          <cell r="W684">
            <v>0</v>
          </cell>
          <cell r="X684">
            <v>0</v>
          </cell>
          <cell r="Y684">
            <v>0</v>
          </cell>
          <cell r="Z684">
            <v>0</v>
          </cell>
        </row>
        <row r="685">
          <cell r="A685">
            <v>0</v>
          </cell>
          <cell r="B685">
            <v>0</v>
          </cell>
          <cell r="C685">
            <v>1683</v>
          </cell>
          <cell r="E685">
            <v>0</v>
          </cell>
          <cell r="F685">
            <v>0</v>
          </cell>
          <cell r="G685">
            <v>0</v>
          </cell>
          <cell r="H685">
            <v>0</v>
          </cell>
          <cell r="I685">
            <v>0</v>
          </cell>
          <cell r="J685">
            <v>0</v>
          </cell>
          <cell r="L685">
            <v>0</v>
          </cell>
          <cell r="N685">
            <v>0</v>
          </cell>
          <cell r="O685">
            <v>0</v>
          </cell>
          <cell r="P685">
            <v>0</v>
          </cell>
          <cell r="Q685">
            <v>0</v>
          </cell>
          <cell r="R685">
            <v>0</v>
          </cell>
          <cell r="S685">
            <v>0</v>
          </cell>
          <cell r="U685">
            <v>0</v>
          </cell>
          <cell r="V685">
            <v>0</v>
          </cell>
          <cell r="W685">
            <v>0</v>
          </cell>
          <cell r="X685">
            <v>0</v>
          </cell>
          <cell r="Y685">
            <v>0</v>
          </cell>
          <cell r="Z685">
            <v>0</v>
          </cell>
        </row>
        <row r="686">
          <cell r="A686">
            <v>0</v>
          </cell>
          <cell r="B686">
            <v>0</v>
          </cell>
          <cell r="C686">
            <v>1684</v>
          </cell>
          <cell r="E686">
            <v>0</v>
          </cell>
          <cell r="F686">
            <v>0</v>
          </cell>
          <cell r="G686">
            <v>0</v>
          </cell>
          <cell r="H686">
            <v>0</v>
          </cell>
          <cell r="I686">
            <v>0</v>
          </cell>
          <cell r="J686">
            <v>0</v>
          </cell>
          <cell r="L686">
            <v>0</v>
          </cell>
          <cell r="N686">
            <v>0</v>
          </cell>
          <cell r="O686">
            <v>0</v>
          </cell>
          <cell r="P686">
            <v>0</v>
          </cell>
          <cell r="Q686">
            <v>0</v>
          </cell>
          <cell r="R686">
            <v>0</v>
          </cell>
          <cell r="S686">
            <v>0</v>
          </cell>
          <cell r="U686">
            <v>0</v>
          </cell>
          <cell r="V686">
            <v>0</v>
          </cell>
          <cell r="W686">
            <v>0</v>
          </cell>
          <cell r="X686">
            <v>0</v>
          </cell>
          <cell r="Y686">
            <v>0</v>
          </cell>
          <cell r="Z686">
            <v>0</v>
          </cell>
        </row>
        <row r="687">
          <cell r="A687">
            <v>0</v>
          </cell>
          <cell r="B687">
            <v>0</v>
          </cell>
          <cell r="C687">
            <v>1685</v>
          </cell>
          <cell r="E687">
            <v>0</v>
          </cell>
          <cell r="F687">
            <v>0</v>
          </cell>
          <cell r="G687">
            <v>0</v>
          </cell>
          <cell r="H687">
            <v>0</v>
          </cell>
          <cell r="I687">
            <v>0</v>
          </cell>
          <cell r="J687">
            <v>0</v>
          </cell>
          <cell r="L687">
            <v>0</v>
          </cell>
          <cell r="N687">
            <v>0</v>
          </cell>
          <cell r="O687">
            <v>0</v>
          </cell>
          <cell r="P687">
            <v>0</v>
          </cell>
          <cell r="Q687">
            <v>0</v>
          </cell>
          <cell r="R687">
            <v>0</v>
          </cell>
          <cell r="S687">
            <v>0</v>
          </cell>
          <cell r="U687">
            <v>0</v>
          </cell>
          <cell r="V687">
            <v>0</v>
          </cell>
          <cell r="W687">
            <v>0</v>
          </cell>
          <cell r="X687">
            <v>0</v>
          </cell>
          <cell r="Y687">
            <v>0</v>
          </cell>
          <cell r="Z687">
            <v>0</v>
          </cell>
        </row>
        <row r="688">
          <cell r="A688">
            <v>0</v>
          </cell>
          <cell r="B688">
            <v>0</v>
          </cell>
          <cell r="C688">
            <v>1686</v>
          </cell>
          <cell r="E688">
            <v>0</v>
          </cell>
          <cell r="F688">
            <v>0</v>
          </cell>
          <cell r="G688">
            <v>0</v>
          </cell>
          <cell r="H688">
            <v>0</v>
          </cell>
          <cell r="I688">
            <v>0</v>
          </cell>
          <cell r="J688">
            <v>0</v>
          </cell>
          <cell r="L688">
            <v>0</v>
          </cell>
          <cell r="N688">
            <v>0</v>
          </cell>
          <cell r="O688">
            <v>0</v>
          </cell>
          <cell r="P688">
            <v>0</v>
          </cell>
          <cell r="Q688">
            <v>0</v>
          </cell>
          <cell r="R688">
            <v>0</v>
          </cell>
          <cell r="S688">
            <v>0</v>
          </cell>
          <cell r="U688">
            <v>0</v>
          </cell>
          <cell r="V688">
            <v>0</v>
          </cell>
          <cell r="W688">
            <v>0</v>
          </cell>
          <cell r="X688">
            <v>0</v>
          </cell>
          <cell r="Y688">
            <v>0</v>
          </cell>
          <cell r="Z688">
            <v>0</v>
          </cell>
        </row>
        <row r="689">
          <cell r="A689">
            <v>0</v>
          </cell>
          <cell r="B689">
            <v>0</v>
          </cell>
          <cell r="C689">
            <v>1687</v>
          </cell>
          <cell r="E689">
            <v>0</v>
          </cell>
          <cell r="F689">
            <v>0</v>
          </cell>
          <cell r="G689">
            <v>0</v>
          </cell>
          <cell r="H689">
            <v>0</v>
          </cell>
          <cell r="I689">
            <v>0</v>
          </cell>
          <cell r="J689">
            <v>0</v>
          </cell>
          <cell r="L689">
            <v>0</v>
          </cell>
          <cell r="N689">
            <v>0</v>
          </cell>
          <cell r="O689">
            <v>0</v>
          </cell>
          <cell r="P689">
            <v>0</v>
          </cell>
          <cell r="Q689">
            <v>0</v>
          </cell>
          <cell r="R689">
            <v>0</v>
          </cell>
          <cell r="S689">
            <v>0</v>
          </cell>
          <cell r="U689">
            <v>0</v>
          </cell>
          <cell r="V689">
            <v>0</v>
          </cell>
          <cell r="W689">
            <v>0</v>
          </cell>
          <cell r="X689">
            <v>0</v>
          </cell>
          <cell r="Y689">
            <v>0</v>
          </cell>
          <cell r="Z689">
            <v>0</v>
          </cell>
        </row>
        <row r="690">
          <cell r="A690">
            <v>0</v>
          </cell>
          <cell r="B690">
            <v>0</v>
          </cell>
          <cell r="C690">
            <v>1688</v>
          </cell>
          <cell r="E690">
            <v>0</v>
          </cell>
          <cell r="F690">
            <v>0</v>
          </cell>
          <cell r="G690">
            <v>0</v>
          </cell>
          <cell r="H690">
            <v>0</v>
          </cell>
          <cell r="I690">
            <v>0</v>
          </cell>
          <cell r="J690">
            <v>0</v>
          </cell>
          <cell r="L690">
            <v>0</v>
          </cell>
          <cell r="N690">
            <v>0</v>
          </cell>
          <cell r="O690">
            <v>0</v>
          </cell>
          <cell r="P690">
            <v>0</v>
          </cell>
          <cell r="Q690">
            <v>0</v>
          </cell>
          <cell r="R690">
            <v>0</v>
          </cell>
          <cell r="S690">
            <v>0</v>
          </cell>
          <cell r="U690">
            <v>0</v>
          </cell>
          <cell r="V690">
            <v>0</v>
          </cell>
          <cell r="W690">
            <v>0</v>
          </cell>
          <cell r="X690">
            <v>0</v>
          </cell>
          <cell r="Y690">
            <v>0</v>
          </cell>
          <cell r="Z690">
            <v>0</v>
          </cell>
        </row>
        <row r="691">
          <cell r="A691">
            <v>0</v>
          </cell>
          <cell r="B691">
            <v>0</v>
          </cell>
          <cell r="C691">
            <v>1689</v>
          </cell>
          <cell r="E691">
            <v>0</v>
          </cell>
          <cell r="F691">
            <v>0</v>
          </cell>
          <cell r="G691">
            <v>0</v>
          </cell>
          <cell r="H691">
            <v>0</v>
          </cell>
          <cell r="I691">
            <v>0</v>
          </cell>
          <cell r="J691">
            <v>0</v>
          </cell>
          <cell r="L691">
            <v>0</v>
          </cell>
          <cell r="N691">
            <v>0</v>
          </cell>
          <cell r="O691">
            <v>0</v>
          </cell>
          <cell r="P691">
            <v>0</v>
          </cell>
          <cell r="Q691">
            <v>0</v>
          </cell>
          <cell r="R691">
            <v>0</v>
          </cell>
          <cell r="S691">
            <v>0</v>
          </cell>
          <cell r="U691">
            <v>0</v>
          </cell>
          <cell r="V691">
            <v>0</v>
          </cell>
          <cell r="W691">
            <v>0</v>
          </cell>
          <cell r="X691">
            <v>0</v>
          </cell>
          <cell r="Y691">
            <v>0</v>
          </cell>
          <cell r="Z691">
            <v>0</v>
          </cell>
        </row>
        <row r="692">
          <cell r="A692">
            <v>0</v>
          </cell>
          <cell r="B692">
            <v>0</v>
          </cell>
          <cell r="C692">
            <v>1690</v>
          </cell>
          <cell r="E692">
            <v>0</v>
          </cell>
          <cell r="F692">
            <v>0</v>
          </cell>
          <cell r="G692">
            <v>0</v>
          </cell>
          <cell r="H692">
            <v>0</v>
          </cell>
          <cell r="I692">
            <v>0</v>
          </cell>
          <cell r="J692">
            <v>0</v>
          </cell>
          <cell r="L692">
            <v>0</v>
          </cell>
          <cell r="N692">
            <v>0</v>
          </cell>
          <cell r="O692">
            <v>0</v>
          </cell>
          <cell r="P692">
            <v>0</v>
          </cell>
          <cell r="Q692">
            <v>0</v>
          </cell>
          <cell r="R692">
            <v>0</v>
          </cell>
          <cell r="S692">
            <v>0</v>
          </cell>
          <cell r="U692">
            <v>0</v>
          </cell>
          <cell r="V692">
            <v>0</v>
          </cell>
          <cell r="W692">
            <v>0</v>
          </cell>
          <cell r="X692">
            <v>0</v>
          </cell>
          <cell r="Y692">
            <v>0</v>
          </cell>
          <cell r="Z692">
            <v>0</v>
          </cell>
        </row>
        <row r="693">
          <cell r="A693">
            <v>0</v>
          </cell>
          <cell r="B693">
            <v>0</v>
          </cell>
          <cell r="C693">
            <v>1691</v>
          </cell>
          <cell r="E693">
            <v>0</v>
          </cell>
          <cell r="F693">
            <v>0</v>
          </cell>
          <cell r="G693">
            <v>0</v>
          </cell>
          <cell r="H693">
            <v>0</v>
          </cell>
          <cell r="I693">
            <v>0</v>
          </cell>
          <cell r="J693">
            <v>0</v>
          </cell>
          <cell r="L693">
            <v>0</v>
          </cell>
          <cell r="N693">
            <v>0</v>
          </cell>
          <cell r="O693">
            <v>0</v>
          </cell>
          <cell r="P693">
            <v>0</v>
          </cell>
          <cell r="Q693">
            <v>0</v>
          </cell>
          <cell r="R693">
            <v>0</v>
          </cell>
          <cell r="S693">
            <v>0</v>
          </cell>
          <cell r="U693">
            <v>0</v>
          </cell>
          <cell r="V693">
            <v>0</v>
          </cell>
          <cell r="W693">
            <v>0</v>
          </cell>
          <cell r="X693">
            <v>0</v>
          </cell>
          <cell r="Y693">
            <v>0</v>
          </cell>
          <cell r="Z693">
            <v>0</v>
          </cell>
        </row>
        <row r="694">
          <cell r="A694">
            <v>0</v>
          </cell>
          <cell r="B694">
            <v>0</v>
          </cell>
          <cell r="C694">
            <v>1692</v>
          </cell>
          <cell r="E694">
            <v>0</v>
          </cell>
          <cell r="F694">
            <v>0</v>
          </cell>
          <cell r="G694">
            <v>0</v>
          </cell>
          <cell r="H694">
            <v>0</v>
          </cell>
          <cell r="I694">
            <v>0</v>
          </cell>
          <cell r="J694">
            <v>0</v>
          </cell>
          <cell r="L694">
            <v>0</v>
          </cell>
          <cell r="N694">
            <v>0</v>
          </cell>
          <cell r="O694">
            <v>0</v>
          </cell>
          <cell r="P694">
            <v>0</v>
          </cell>
          <cell r="Q694">
            <v>0</v>
          </cell>
          <cell r="R694">
            <v>0</v>
          </cell>
          <cell r="S694">
            <v>0</v>
          </cell>
          <cell r="U694">
            <v>0</v>
          </cell>
          <cell r="V694">
            <v>0</v>
          </cell>
          <cell r="W694">
            <v>0</v>
          </cell>
          <cell r="X694">
            <v>0</v>
          </cell>
          <cell r="Y694">
            <v>0</v>
          </cell>
          <cell r="Z694">
            <v>0</v>
          </cell>
        </row>
        <row r="695">
          <cell r="A695">
            <v>0</v>
          </cell>
          <cell r="B695">
            <v>0</v>
          </cell>
          <cell r="C695">
            <v>1693</v>
          </cell>
          <cell r="E695">
            <v>0</v>
          </cell>
          <cell r="F695">
            <v>0</v>
          </cell>
          <cell r="G695">
            <v>0</v>
          </cell>
          <cell r="H695">
            <v>0</v>
          </cell>
          <cell r="I695">
            <v>0</v>
          </cell>
          <cell r="J695">
            <v>0</v>
          </cell>
          <cell r="L695">
            <v>0</v>
          </cell>
          <cell r="N695">
            <v>0</v>
          </cell>
          <cell r="O695">
            <v>0</v>
          </cell>
          <cell r="P695">
            <v>0</v>
          </cell>
          <cell r="Q695">
            <v>0</v>
          </cell>
          <cell r="R695">
            <v>0</v>
          </cell>
          <cell r="S695">
            <v>0</v>
          </cell>
          <cell r="U695">
            <v>0</v>
          </cell>
          <cell r="V695">
            <v>0</v>
          </cell>
          <cell r="W695">
            <v>0</v>
          </cell>
          <cell r="X695">
            <v>0</v>
          </cell>
          <cell r="Y695">
            <v>0</v>
          </cell>
          <cell r="Z695">
            <v>0</v>
          </cell>
        </row>
        <row r="696">
          <cell r="A696">
            <v>0</v>
          </cell>
          <cell r="B696">
            <v>0</v>
          </cell>
          <cell r="C696">
            <v>1694</v>
          </cell>
          <cell r="E696">
            <v>0</v>
          </cell>
          <cell r="F696">
            <v>0</v>
          </cell>
          <cell r="G696">
            <v>0</v>
          </cell>
          <cell r="H696">
            <v>0</v>
          </cell>
          <cell r="I696">
            <v>0</v>
          </cell>
          <cell r="J696">
            <v>0</v>
          </cell>
          <cell r="L696">
            <v>0</v>
          </cell>
          <cell r="N696">
            <v>0</v>
          </cell>
          <cell r="O696">
            <v>0</v>
          </cell>
          <cell r="P696">
            <v>0</v>
          </cell>
          <cell r="Q696">
            <v>0</v>
          </cell>
          <cell r="R696">
            <v>0</v>
          </cell>
          <cell r="S696">
            <v>0</v>
          </cell>
          <cell r="U696">
            <v>0</v>
          </cell>
          <cell r="V696">
            <v>0</v>
          </cell>
          <cell r="W696">
            <v>0</v>
          </cell>
          <cell r="X696">
            <v>0</v>
          </cell>
          <cell r="Y696">
            <v>0</v>
          </cell>
          <cell r="Z696">
            <v>0</v>
          </cell>
        </row>
        <row r="697">
          <cell r="A697">
            <v>0</v>
          </cell>
          <cell r="B697">
            <v>0</v>
          </cell>
          <cell r="C697">
            <v>1695</v>
          </cell>
          <cell r="E697">
            <v>0</v>
          </cell>
          <cell r="F697">
            <v>0</v>
          </cell>
          <cell r="G697">
            <v>0</v>
          </cell>
          <cell r="H697">
            <v>0</v>
          </cell>
          <cell r="I697">
            <v>0</v>
          </cell>
          <cell r="J697">
            <v>0</v>
          </cell>
          <cell r="L697">
            <v>0</v>
          </cell>
          <cell r="N697">
            <v>0</v>
          </cell>
          <cell r="O697">
            <v>0</v>
          </cell>
          <cell r="P697">
            <v>0</v>
          </cell>
          <cell r="Q697">
            <v>0</v>
          </cell>
          <cell r="R697">
            <v>0</v>
          </cell>
          <cell r="S697">
            <v>0</v>
          </cell>
          <cell r="U697">
            <v>0</v>
          </cell>
          <cell r="V697">
            <v>0</v>
          </cell>
          <cell r="W697">
            <v>0</v>
          </cell>
          <cell r="X697">
            <v>0</v>
          </cell>
          <cell r="Y697">
            <v>0</v>
          </cell>
          <cell r="Z697">
            <v>0</v>
          </cell>
        </row>
        <row r="698">
          <cell r="A698">
            <v>0</v>
          </cell>
          <cell r="B698">
            <v>0</v>
          </cell>
          <cell r="C698">
            <v>1696</v>
          </cell>
          <cell r="E698">
            <v>0</v>
          </cell>
          <cell r="F698">
            <v>0</v>
          </cell>
          <cell r="G698">
            <v>0</v>
          </cell>
          <cell r="H698">
            <v>0</v>
          </cell>
          <cell r="I698">
            <v>0</v>
          </cell>
          <cell r="J698">
            <v>0</v>
          </cell>
          <cell r="L698">
            <v>0</v>
          </cell>
          <cell r="N698">
            <v>0</v>
          </cell>
          <cell r="O698">
            <v>0</v>
          </cell>
          <cell r="P698">
            <v>0</v>
          </cell>
          <cell r="Q698">
            <v>0</v>
          </cell>
          <cell r="R698">
            <v>0</v>
          </cell>
          <cell r="S698">
            <v>0</v>
          </cell>
          <cell r="U698">
            <v>0</v>
          </cell>
          <cell r="V698">
            <v>0</v>
          </cell>
          <cell r="W698">
            <v>0</v>
          </cell>
          <cell r="X698">
            <v>0</v>
          </cell>
          <cell r="Y698">
            <v>0</v>
          </cell>
          <cell r="Z698">
            <v>0</v>
          </cell>
        </row>
        <row r="699">
          <cell r="A699">
            <v>0</v>
          </cell>
          <cell r="B699">
            <v>0</v>
          </cell>
          <cell r="C699">
            <v>1697</v>
          </cell>
          <cell r="E699">
            <v>0</v>
          </cell>
          <cell r="F699">
            <v>0</v>
          </cell>
          <cell r="G699">
            <v>0</v>
          </cell>
          <cell r="H699">
            <v>0</v>
          </cell>
          <cell r="I699">
            <v>0</v>
          </cell>
          <cell r="J699">
            <v>0</v>
          </cell>
          <cell r="L699">
            <v>0</v>
          </cell>
          <cell r="N699">
            <v>0</v>
          </cell>
          <cell r="O699">
            <v>0</v>
          </cell>
          <cell r="P699">
            <v>0</v>
          </cell>
          <cell r="Q699">
            <v>0</v>
          </cell>
          <cell r="R699">
            <v>0</v>
          </cell>
          <cell r="S699">
            <v>0</v>
          </cell>
          <cell r="U699">
            <v>0</v>
          </cell>
          <cell r="V699">
            <v>0</v>
          </cell>
          <cell r="W699">
            <v>0</v>
          </cell>
          <cell r="X699">
            <v>0</v>
          </cell>
          <cell r="Y699">
            <v>0</v>
          </cell>
          <cell r="Z699">
            <v>0</v>
          </cell>
        </row>
        <row r="700">
          <cell r="A700">
            <v>0</v>
          </cell>
          <cell r="B700">
            <v>0</v>
          </cell>
          <cell r="C700">
            <v>1698</v>
          </cell>
          <cell r="E700">
            <v>0</v>
          </cell>
          <cell r="F700">
            <v>0</v>
          </cell>
          <cell r="G700">
            <v>0</v>
          </cell>
          <cell r="H700">
            <v>0</v>
          </cell>
          <cell r="I700">
            <v>0</v>
          </cell>
          <cell r="J700">
            <v>0</v>
          </cell>
          <cell r="L700">
            <v>0</v>
          </cell>
          <cell r="N700">
            <v>0</v>
          </cell>
          <cell r="O700">
            <v>0</v>
          </cell>
          <cell r="P700">
            <v>0</v>
          </cell>
          <cell r="Q700">
            <v>0</v>
          </cell>
          <cell r="R700">
            <v>0</v>
          </cell>
          <cell r="S700">
            <v>0</v>
          </cell>
          <cell r="U700">
            <v>0</v>
          </cell>
          <cell r="V700">
            <v>0</v>
          </cell>
          <cell r="W700">
            <v>0</v>
          </cell>
          <cell r="X700">
            <v>0</v>
          </cell>
          <cell r="Y700">
            <v>0</v>
          </cell>
          <cell r="Z700">
            <v>0</v>
          </cell>
        </row>
        <row r="701">
          <cell r="A701">
            <v>0</v>
          </cell>
          <cell r="B701">
            <v>0</v>
          </cell>
          <cell r="C701">
            <v>1699</v>
          </cell>
          <cell r="E701">
            <v>0</v>
          </cell>
          <cell r="F701">
            <v>0</v>
          </cell>
          <cell r="G701">
            <v>0</v>
          </cell>
          <cell r="H701">
            <v>0</v>
          </cell>
          <cell r="I701">
            <v>0</v>
          </cell>
          <cell r="J701">
            <v>0</v>
          </cell>
          <cell r="L701">
            <v>0</v>
          </cell>
          <cell r="N701">
            <v>0</v>
          </cell>
          <cell r="O701">
            <v>0</v>
          </cell>
          <cell r="P701">
            <v>0</v>
          </cell>
          <cell r="Q701">
            <v>0</v>
          </cell>
          <cell r="R701">
            <v>0</v>
          </cell>
          <cell r="S701">
            <v>0</v>
          </cell>
          <cell r="U701">
            <v>0</v>
          </cell>
          <cell r="V701">
            <v>0</v>
          </cell>
          <cell r="W701">
            <v>0</v>
          </cell>
          <cell r="X701">
            <v>0</v>
          </cell>
          <cell r="Y701">
            <v>0</v>
          </cell>
          <cell r="Z701">
            <v>0</v>
          </cell>
        </row>
        <row r="702">
          <cell r="A702">
            <v>0</v>
          </cell>
          <cell r="B702">
            <v>0</v>
          </cell>
          <cell r="C702">
            <v>1700</v>
          </cell>
          <cell r="E702">
            <v>0</v>
          </cell>
          <cell r="F702">
            <v>0</v>
          </cell>
          <cell r="G702">
            <v>0</v>
          </cell>
          <cell r="H702">
            <v>0</v>
          </cell>
          <cell r="I702">
            <v>0</v>
          </cell>
          <cell r="J702">
            <v>0</v>
          </cell>
          <cell r="L702">
            <v>0</v>
          </cell>
          <cell r="N702">
            <v>0</v>
          </cell>
          <cell r="O702">
            <v>0</v>
          </cell>
          <cell r="P702">
            <v>0</v>
          </cell>
          <cell r="Q702">
            <v>0</v>
          </cell>
          <cell r="R702">
            <v>0</v>
          </cell>
          <cell r="S702">
            <v>0</v>
          </cell>
          <cell r="U702">
            <v>0</v>
          </cell>
          <cell r="V702">
            <v>0</v>
          </cell>
          <cell r="W702">
            <v>0</v>
          </cell>
          <cell r="X702">
            <v>0</v>
          </cell>
          <cell r="Y702">
            <v>0</v>
          </cell>
          <cell r="Z702">
            <v>0</v>
          </cell>
        </row>
        <row r="703">
          <cell r="A703">
            <v>0</v>
          </cell>
          <cell r="B703">
            <v>0</v>
          </cell>
          <cell r="C703">
            <v>1701</v>
          </cell>
          <cell r="E703">
            <v>0</v>
          </cell>
          <cell r="F703">
            <v>0</v>
          </cell>
          <cell r="G703">
            <v>0</v>
          </cell>
          <cell r="H703">
            <v>0</v>
          </cell>
          <cell r="I703">
            <v>0</v>
          </cell>
          <cell r="J703">
            <v>0</v>
          </cell>
          <cell r="L703">
            <v>0</v>
          </cell>
          <cell r="N703">
            <v>0</v>
          </cell>
          <cell r="O703">
            <v>0</v>
          </cell>
          <cell r="P703">
            <v>0</v>
          </cell>
          <cell r="Q703">
            <v>0</v>
          </cell>
          <cell r="R703">
            <v>0</v>
          </cell>
          <cell r="S703">
            <v>0</v>
          </cell>
          <cell r="U703">
            <v>0</v>
          </cell>
          <cell r="V703">
            <v>0</v>
          </cell>
          <cell r="W703">
            <v>0</v>
          </cell>
          <cell r="X703">
            <v>0</v>
          </cell>
          <cell r="Y703">
            <v>0</v>
          </cell>
          <cell r="Z703">
            <v>0</v>
          </cell>
        </row>
        <row r="704">
          <cell r="A704">
            <v>0</v>
          </cell>
          <cell r="B704">
            <v>0</v>
          </cell>
          <cell r="C704">
            <v>1702</v>
          </cell>
          <cell r="E704">
            <v>0</v>
          </cell>
          <cell r="F704">
            <v>0</v>
          </cell>
          <cell r="G704">
            <v>0</v>
          </cell>
          <cell r="H704">
            <v>0</v>
          </cell>
          <cell r="I704">
            <v>0</v>
          </cell>
          <cell r="J704">
            <v>0</v>
          </cell>
          <cell r="L704">
            <v>0</v>
          </cell>
          <cell r="N704">
            <v>0</v>
          </cell>
          <cell r="O704">
            <v>0</v>
          </cell>
          <cell r="P704">
            <v>0</v>
          </cell>
          <cell r="Q704">
            <v>0</v>
          </cell>
          <cell r="R704">
            <v>0</v>
          </cell>
          <cell r="S704">
            <v>0</v>
          </cell>
          <cell r="U704">
            <v>0</v>
          </cell>
          <cell r="V704">
            <v>0</v>
          </cell>
          <cell r="W704">
            <v>0</v>
          </cell>
          <cell r="X704">
            <v>0</v>
          </cell>
          <cell r="Y704">
            <v>0</v>
          </cell>
          <cell r="Z704">
            <v>0</v>
          </cell>
        </row>
        <row r="705">
          <cell r="A705">
            <v>0</v>
          </cell>
          <cell r="B705">
            <v>0</v>
          </cell>
          <cell r="C705">
            <v>1703</v>
          </cell>
          <cell r="E705">
            <v>0</v>
          </cell>
          <cell r="F705">
            <v>0</v>
          </cell>
          <cell r="G705">
            <v>0</v>
          </cell>
          <cell r="H705">
            <v>0</v>
          </cell>
          <cell r="I705">
            <v>0</v>
          </cell>
          <cell r="J705">
            <v>0</v>
          </cell>
          <cell r="L705">
            <v>0</v>
          </cell>
          <cell r="N705">
            <v>0</v>
          </cell>
          <cell r="O705">
            <v>0</v>
          </cell>
          <cell r="P705">
            <v>0</v>
          </cell>
          <cell r="Q705">
            <v>0</v>
          </cell>
          <cell r="R705">
            <v>0</v>
          </cell>
          <cell r="S705">
            <v>0</v>
          </cell>
          <cell r="U705">
            <v>0</v>
          </cell>
          <cell r="V705">
            <v>0</v>
          </cell>
          <cell r="W705">
            <v>0</v>
          </cell>
          <cell r="X705">
            <v>0</v>
          </cell>
          <cell r="Y705">
            <v>0</v>
          </cell>
          <cell r="Z705">
            <v>0</v>
          </cell>
        </row>
        <row r="706">
          <cell r="A706">
            <v>0</v>
          </cell>
          <cell r="B706">
            <v>0</v>
          </cell>
          <cell r="C706">
            <v>1704</v>
          </cell>
          <cell r="E706">
            <v>0</v>
          </cell>
          <cell r="F706">
            <v>0</v>
          </cell>
          <cell r="G706">
            <v>0</v>
          </cell>
          <cell r="H706">
            <v>0</v>
          </cell>
          <cell r="I706">
            <v>0</v>
          </cell>
          <cell r="J706">
            <v>0</v>
          </cell>
          <cell r="L706">
            <v>0</v>
          </cell>
          <cell r="N706">
            <v>0</v>
          </cell>
          <cell r="O706">
            <v>0</v>
          </cell>
          <cell r="P706">
            <v>0</v>
          </cell>
          <cell r="Q706">
            <v>0</v>
          </cell>
          <cell r="R706">
            <v>0</v>
          </cell>
          <cell r="S706">
            <v>0</v>
          </cell>
          <cell r="U706">
            <v>0</v>
          </cell>
          <cell r="V706">
            <v>0</v>
          </cell>
          <cell r="W706">
            <v>0</v>
          </cell>
          <cell r="X706">
            <v>0</v>
          </cell>
          <cell r="Y706">
            <v>0</v>
          </cell>
          <cell r="Z706">
            <v>0</v>
          </cell>
        </row>
        <row r="707">
          <cell r="A707">
            <v>0</v>
          </cell>
          <cell r="B707">
            <v>0</v>
          </cell>
          <cell r="C707">
            <v>1705</v>
          </cell>
          <cell r="E707">
            <v>0</v>
          </cell>
          <cell r="F707">
            <v>0</v>
          </cell>
          <cell r="G707">
            <v>0</v>
          </cell>
          <cell r="H707">
            <v>0</v>
          </cell>
          <cell r="I707">
            <v>0</v>
          </cell>
          <cell r="J707">
            <v>0</v>
          </cell>
          <cell r="L707">
            <v>0</v>
          </cell>
          <cell r="N707">
            <v>0</v>
          </cell>
          <cell r="O707">
            <v>0</v>
          </cell>
          <cell r="P707">
            <v>0</v>
          </cell>
          <cell r="Q707">
            <v>0</v>
          </cell>
          <cell r="R707">
            <v>0</v>
          </cell>
          <cell r="S707">
            <v>0</v>
          </cell>
          <cell r="U707">
            <v>0</v>
          </cell>
          <cell r="V707">
            <v>0</v>
          </cell>
          <cell r="W707">
            <v>0</v>
          </cell>
          <cell r="X707">
            <v>0</v>
          </cell>
          <cell r="Y707">
            <v>0</v>
          </cell>
          <cell r="Z707">
            <v>0</v>
          </cell>
        </row>
        <row r="708">
          <cell r="A708">
            <v>0</v>
          </cell>
          <cell r="B708">
            <v>0</v>
          </cell>
          <cell r="C708">
            <v>1706</v>
          </cell>
          <cell r="E708">
            <v>0</v>
          </cell>
          <cell r="F708">
            <v>0</v>
          </cell>
          <cell r="G708">
            <v>0</v>
          </cell>
          <cell r="H708">
            <v>0</v>
          </cell>
          <cell r="I708">
            <v>0</v>
          </cell>
          <cell r="J708">
            <v>0</v>
          </cell>
          <cell r="L708">
            <v>0</v>
          </cell>
          <cell r="N708">
            <v>0</v>
          </cell>
          <cell r="O708">
            <v>0</v>
          </cell>
          <cell r="P708">
            <v>0</v>
          </cell>
          <cell r="Q708">
            <v>0</v>
          </cell>
          <cell r="R708">
            <v>0</v>
          </cell>
          <cell r="S708">
            <v>0</v>
          </cell>
          <cell r="U708">
            <v>0</v>
          </cell>
          <cell r="V708">
            <v>0</v>
          </cell>
          <cell r="W708">
            <v>0</v>
          </cell>
          <cell r="X708">
            <v>0</v>
          </cell>
          <cell r="Y708">
            <v>0</v>
          </cell>
          <cell r="Z708">
            <v>0</v>
          </cell>
        </row>
        <row r="709">
          <cell r="A709">
            <v>0</v>
          </cell>
          <cell r="B709">
            <v>0</v>
          </cell>
          <cell r="C709">
            <v>1707</v>
          </cell>
          <cell r="E709">
            <v>0</v>
          </cell>
          <cell r="F709">
            <v>0</v>
          </cell>
          <cell r="G709">
            <v>0</v>
          </cell>
          <cell r="H709">
            <v>0</v>
          </cell>
          <cell r="I709">
            <v>0</v>
          </cell>
          <cell r="J709">
            <v>0</v>
          </cell>
          <cell r="L709">
            <v>0</v>
          </cell>
          <cell r="N709">
            <v>0</v>
          </cell>
          <cell r="O709">
            <v>0</v>
          </cell>
          <cell r="P709">
            <v>0</v>
          </cell>
          <cell r="Q709">
            <v>0</v>
          </cell>
          <cell r="R709">
            <v>0</v>
          </cell>
          <cell r="S709">
            <v>0</v>
          </cell>
          <cell r="U709">
            <v>0</v>
          </cell>
          <cell r="V709">
            <v>0</v>
          </cell>
          <cell r="W709">
            <v>0</v>
          </cell>
          <cell r="X709">
            <v>0</v>
          </cell>
          <cell r="Y709">
            <v>0</v>
          </cell>
          <cell r="Z709">
            <v>0</v>
          </cell>
        </row>
        <row r="710">
          <cell r="A710">
            <v>0</v>
          </cell>
          <cell r="B710">
            <v>0</v>
          </cell>
          <cell r="C710">
            <v>1708</v>
          </cell>
          <cell r="E710">
            <v>0</v>
          </cell>
          <cell r="F710">
            <v>0</v>
          </cell>
          <cell r="G710">
            <v>0</v>
          </cell>
          <cell r="H710">
            <v>0</v>
          </cell>
          <cell r="I710">
            <v>0</v>
          </cell>
          <cell r="J710">
            <v>0</v>
          </cell>
          <cell r="L710">
            <v>0</v>
          </cell>
          <cell r="N710">
            <v>0</v>
          </cell>
          <cell r="O710">
            <v>0</v>
          </cell>
          <cell r="P710">
            <v>0</v>
          </cell>
          <cell r="Q710">
            <v>0</v>
          </cell>
          <cell r="R710">
            <v>0</v>
          </cell>
          <cell r="S710">
            <v>0</v>
          </cell>
          <cell r="U710">
            <v>0</v>
          </cell>
          <cell r="V710">
            <v>0</v>
          </cell>
          <cell r="W710">
            <v>0</v>
          </cell>
          <cell r="X710">
            <v>0</v>
          </cell>
          <cell r="Y710">
            <v>0</v>
          </cell>
          <cell r="Z710">
            <v>0</v>
          </cell>
        </row>
        <row r="711">
          <cell r="A711">
            <v>0</v>
          </cell>
          <cell r="B711">
            <v>0</v>
          </cell>
          <cell r="C711">
            <v>1709</v>
          </cell>
          <cell r="E711">
            <v>0</v>
          </cell>
          <cell r="F711">
            <v>0</v>
          </cell>
          <cell r="G711">
            <v>0</v>
          </cell>
          <cell r="H711">
            <v>0</v>
          </cell>
          <cell r="I711">
            <v>0</v>
          </cell>
          <cell r="J711">
            <v>0</v>
          </cell>
          <cell r="L711">
            <v>0</v>
          </cell>
          <cell r="N711">
            <v>0</v>
          </cell>
          <cell r="O711">
            <v>0</v>
          </cell>
          <cell r="P711">
            <v>0</v>
          </cell>
          <cell r="Q711">
            <v>0</v>
          </cell>
          <cell r="R711">
            <v>0</v>
          </cell>
          <cell r="S711">
            <v>0</v>
          </cell>
          <cell r="U711">
            <v>0</v>
          </cell>
          <cell r="V711">
            <v>0</v>
          </cell>
          <cell r="W711">
            <v>0</v>
          </cell>
          <cell r="X711">
            <v>0</v>
          </cell>
          <cell r="Y711">
            <v>0</v>
          </cell>
          <cell r="Z711">
            <v>0</v>
          </cell>
        </row>
        <row r="712">
          <cell r="A712">
            <v>0</v>
          </cell>
          <cell r="B712">
            <v>0</v>
          </cell>
          <cell r="C712">
            <v>1710</v>
          </cell>
          <cell r="E712">
            <v>0</v>
          </cell>
          <cell r="F712">
            <v>0</v>
          </cell>
          <cell r="G712">
            <v>0</v>
          </cell>
          <cell r="H712">
            <v>0</v>
          </cell>
          <cell r="I712">
            <v>0</v>
          </cell>
          <cell r="J712">
            <v>0</v>
          </cell>
          <cell r="L712">
            <v>0</v>
          </cell>
          <cell r="N712">
            <v>0</v>
          </cell>
          <cell r="O712">
            <v>0</v>
          </cell>
          <cell r="P712">
            <v>0</v>
          </cell>
          <cell r="Q712">
            <v>0</v>
          </cell>
          <cell r="R712">
            <v>0</v>
          </cell>
          <cell r="S712">
            <v>0</v>
          </cell>
          <cell r="U712">
            <v>0</v>
          </cell>
          <cell r="V712">
            <v>0</v>
          </cell>
          <cell r="W712">
            <v>0</v>
          </cell>
          <cell r="X712">
            <v>0</v>
          </cell>
          <cell r="Y712">
            <v>0</v>
          </cell>
          <cell r="Z712">
            <v>0</v>
          </cell>
        </row>
        <row r="713">
          <cell r="A713">
            <v>0</v>
          </cell>
          <cell r="B713">
            <v>0</v>
          </cell>
          <cell r="C713">
            <v>1711</v>
          </cell>
          <cell r="E713">
            <v>0</v>
          </cell>
          <cell r="F713">
            <v>0</v>
          </cell>
          <cell r="G713">
            <v>0</v>
          </cell>
          <cell r="H713">
            <v>0</v>
          </cell>
          <cell r="I713">
            <v>0</v>
          </cell>
          <cell r="J713">
            <v>0</v>
          </cell>
          <cell r="L713">
            <v>0</v>
          </cell>
          <cell r="N713">
            <v>0</v>
          </cell>
          <cell r="O713">
            <v>0</v>
          </cell>
          <cell r="P713">
            <v>0</v>
          </cell>
          <cell r="Q713">
            <v>0</v>
          </cell>
          <cell r="R713">
            <v>0</v>
          </cell>
          <cell r="S713">
            <v>0</v>
          </cell>
          <cell r="U713">
            <v>0</v>
          </cell>
          <cell r="V713">
            <v>0</v>
          </cell>
          <cell r="W713">
            <v>0</v>
          </cell>
          <cell r="X713">
            <v>0</v>
          </cell>
          <cell r="Y713">
            <v>0</v>
          </cell>
          <cell r="Z713">
            <v>0</v>
          </cell>
        </row>
        <row r="714">
          <cell r="A714">
            <v>0</v>
          </cell>
          <cell r="B714">
            <v>0</v>
          </cell>
          <cell r="C714">
            <v>1712</v>
          </cell>
          <cell r="E714">
            <v>0</v>
          </cell>
          <cell r="F714">
            <v>0</v>
          </cell>
          <cell r="G714">
            <v>0</v>
          </cell>
          <cell r="H714">
            <v>0</v>
          </cell>
          <cell r="I714">
            <v>0</v>
          </cell>
          <cell r="J714">
            <v>0</v>
          </cell>
          <cell r="L714">
            <v>0</v>
          </cell>
          <cell r="N714">
            <v>0</v>
          </cell>
          <cell r="O714">
            <v>0</v>
          </cell>
          <cell r="P714">
            <v>0</v>
          </cell>
          <cell r="Q714">
            <v>0</v>
          </cell>
          <cell r="R714">
            <v>0</v>
          </cell>
          <cell r="S714">
            <v>0</v>
          </cell>
          <cell r="U714">
            <v>0</v>
          </cell>
          <cell r="V714">
            <v>0</v>
          </cell>
          <cell r="W714">
            <v>0</v>
          </cell>
          <cell r="X714">
            <v>0</v>
          </cell>
          <cell r="Y714">
            <v>0</v>
          </cell>
          <cell r="Z714">
            <v>0</v>
          </cell>
        </row>
        <row r="715">
          <cell r="A715">
            <v>0</v>
          </cell>
          <cell r="B715">
            <v>0</v>
          </cell>
          <cell r="C715">
            <v>1713</v>
          </cell>
          <cell r="E715">
            <v>0</v>
          </cell>
          <cell r="F715">
            <v>0</v>
          </cell>
          <cell r="G715">
            <v>0</v>
          </cell>
          <cell r="H715">
            <v>0</v>
          </cell>
          <cell r="I715">
            <v>0</v>
          </cell>
          <cell r="J715">
            <v>0</v>
          </cell>
          <cell r="L715">
            <v>0</v>
          </cell>
          <cell r="N715">
            <v>0</v>
          </cell>
          <cell r="O715">
            <v>0</v>
          </cell>
          <cell r="P715">
            <v>0</v>
          </cell>
          <cell r="Q715">
            <v>0</v>
          </cell>
          <cell r="R715">
            <v>0</v>
          </cell>
          <cell r="S715">
            <v>0</v>
          </cell>
          <cell r="U715">
            <v>0</v>
          </cell>
          <cell r="V715">
            <v>0</v>
          </cell>
          <cell r="W715">
            <v>0</v>
          </cell>
          <cell r="X715">
            <v>0</v>
          </cell>
          <cell r="Y715">
            <v>0</v>
          </cell>
          <cell r="Z715">
            <v>0</v>
          </cell>
        </row>
        <row r="716">
          <cell r="A716">
            <v>0</v>
          </cell>
          <cell r="B716">
            <v>0</v>
          </cell>
          <cell r="C716">
            <v>1714</v>
          </cell>
          <cell r="E716">
            <v>0</v>
          </cell>
          <cell r="F716">
            <v>0</v>
          </cell>
          <cell r="G716">
            <v>0</v>
          </cell>
          <cell r="H716">
            <v>0</v>
          </cell>
          <cell r="I716">
            <v>0</v>
          </cell>
          <cell r="J716">
            <v>0</v>
          </cell>
          <cell r="L716">
            <v>0</v>
          </cell>
          <cell r="N716">
            <v>0</v>
          </cell>
          <cell r="O716">
            <v>0</v>
          </cell>
          <cell r="P716">
            <v>0</v>
          </cell>
          <cell r="Q716">
            <v>0</v>
          </cell>
          <cell r="R716">
            <v>0</v>
          </cell>
          <cell r="S716">
            <v>0</v>
          </cell>
          <cell r="U716">
            <v>0</v>
          </cell>
          <cell r="V716">
            <v>0</v>
          </cell>
          <cell r="W716">
            <v>0</v>
          </cell>
          <cell r="X716">
            <v>0</v>
          </cell>
          <cell r="Y716">
            <v>0</v>
          </cell>
          <cell r="Z716">
            <v>0</v>
          </cell>
        </row>
        <row r="717">
          <cell r="A717">
            <v>0</v>
          </cell>
          <cell r="B717">
            <v>0</v>
          </cell>
          <cell r="C717">
            <v>1715</v>
          </cell>
          <cell r="E717">
            <v>0</v>
          </cell>
          <cell r="F717">
            <v>0</v>
          </cell>
          <cell r="G717">
            <v>0</v>
          </cell>
          <cell r="H717">
            <v>0</v>
          </cell>
          <cell r="I717">
            <v>0</v>
          </cell>
          <cell r="J717">
            <v>0</v>
          </cell>
          <cell r="L717">
            <v>0</v>
          </cell>
          <cell r="N717">
            <v>0</v>
          </cell>
          <cell r="O717">
            <v>0</v>
          </cell>
          <cell r="P717">
            <v>0</v>
          </cell>
          <cell r="Q717">
            <v>0</v>
          </cell>
          <cell r="R717">
            <v>0</v>
          </cell>
          <cell r="S717">
            <v>0</v>
          </cell>
          <cell r="U717">
            <v>0</v>
          </cell>
          <cell r="V717">
            <v>0</v>
          </cell>
          <cell r="W717">
            <v>0</v>
          </cell>
          <cell r="X717">
            <v>0</v>
          </cell>
          <cell r="Y717">
            <v>0</v>
          </cell>
          <cell r="Z717">
            <v>0</v>
          </cell>
        </row>
        <row r="718">
          <cell r="A718">
            <v>0</v>
          </cell>
          <cell r="B718">
            <v>0</v>
          </cell>
          <cell r="C718">
            <v>1716</v>
          </cell>
          <cell r="E718">
            <v>0</v>
          </cell>
          <cell r="F718">
            <v>0</v>
          </cell>
          <cell r="G718">
            <v>0</v>
          </cell>
          <cell r="H718">
            <v>0</v>
          </cell>
          <cell r="I718">
            <v>0</v>
          </cell>
          <cell r="J718">
            <v>0</v>
          </cell>
          <cell r="L718">
            <v>0</v>
          </cell>
          <cell r="N718">
            <v>0</v>
          </cell>
          <cell r="O718">
            <v>0</v>
          </cell>
          <cell r="P718">
            <v>0</v>
          </cell>
          <cell r="Q718">
            <v>0</v>
          </cell>
          <cell r="R718">
            <v>0</v>
          </cell>
          <cell r="S718">
            <v>0</v>
          </cell>
          <cell r="U718">
            <v>0</v>
          </cell>
          <cell r="V718">
            <v>0</v>
          </cell>
          <cell r="W718">
            <v>0</v>
          </cell>
          <cell r="X718">
            <v>0</v>
          </cell>
          <cell r="Y718">
            <v>0</v>
          </cell>
          <cell r="Z718">
            <v>0</v>
          </cell>
        </row>
        <row r="719">
          <cell r="A719">
            <v>0</v>
          </cell>
          <cell r="B719">
            <v>0</v>
          </cell>
          <cell r="C719">
            <v>1717</v>
          </cell>
          <cell r="E719">
            <v>0</v>
          </cell>
          <cell r="F719">
            <v>0</v>
          </cell>
          <cell r="G719">
            <v>0</v>
          </cell>
          <cell r="H719">
            <v>0</v>
          </cell>
          <cell r="I719">
            <v>0</v>
          </cell>
          <cell r="J719">
            <v>0</v>
          </cell>
          <cell r="L719">
            <v>0</v>
          </cell>
          <cell r="N719">
            <v>0</v>
          </cell>
          <cell r="O719">
            <v>0</v>
          </cell>
          <cell r="P719">
            <v>0</v>
          </cell>
          <cell r="Q719">
            <v>0</v>
          </cell>
          <cell r="R719">
            <v>0</v>
          </cell>
          <cell r="S719">
            <v>0</v>
          </cell>
          <cell r="U719">
            <v>0</v>
          </cell>
          <cell r="V719">
            <v>0</v>
          </cell>
          <cell r="W719">
            <v>0</v>
          </cell>
          <cell r="X719">
            <v>0</v>
          </cell>
          <cell r="Y719">
            <v>0</v>
          </cell>
          <cell r="Z719">
            <v>0</v>
          </cell>
        </row>
        <row r="720">
          <cell r="A720">
            <v>0</v>
          </cell>
          <cell r="B720">
            <v>0</v>
          </cell>
          <cell r="C720">
            <v>1718</v>
          </cell>
          <cell r="E720">
            <v>0</v>
          </cell>
          <cell r="F720">
            <v>0</v>
          </cell>
          <cell r="G720">
            <v>0</v>
          </cell>
          <cell r="H720">
            <v>0</v>
          </cell>
          <cell r="I720">
            <v>0</v>
          </cell>
          <cell r="J720">
            <v>0</v>
          </cell>
          <cell r="L720">
            <v>0</v>
          </cell>
          <cell r="N720">
            <v>0</v>
          </cell>
          <cell r="O720">
            <v>0</v>
          </cell>
          <cell r="P720">
            <v>0</v>
          </cell>
          <cell r="Q720">
            <v>0</v>
          </cell>
          <cell r="R720">
            <v>0</v>
          </cell>
          <cell r="S720">
            <v>0</v>
          </cell>
          <cell r="U720">
            <v>0</v>
          </cell>
          <cell r="V720">
            <v>0</v>
          </cell>
          <cell r="W720">
            <v>0</v>
          </cell>
          <cell r="X720">
            <v>0</v>
          </cell>
          <cell r="Y720">
            <v>0</v>
          </cell>
          <cell r="Z720">
            <v>0</v>
          </cell>
        </row>
        <row r="721">
          <cell r="A721">
            <v>0</v>
          </cell>
          <cell r="B721">
            <v>0</v>
          </cell>
          <cell r="C721">
            <v>1719</v>
          </cell>
          <cell r="E721">
            <v>0</v>
          </cell>
          <cell r="F721">
            <v>0</v>
          </cell>
          <cell r="G721">
            <v>0</v>
          </cell>
          <cell r="H721">
            <v>0</v>
          </cell>
          <cell r="I721">
            <v>0</v>
          </cell>
          <cell r="J721">
            <v>0</v>
          </cell>
          <cell r="L721">
            <v>0</v>
          </cell>
          <cell r="N721">
            <v>0</v>
          </cell>
          <cell r="O721">
            <v>0</v>
          </cell>
          <cell r="P721">
            <v>0</v>
          </cell>
          <cell r="Q721">
            <v>0</v>
          </cell>
          <cell r="R721">
            <v>0</v>
          </cell>
          <cell r="S721">
            <v>0</v>
          </cell>
          <cell r="U721">
            <v>0</v>
          </cell>
          <cell r="V721">
            <v>0</v>
          </cell>
          <cell r="W721">
            <v>0</v>
          </cell>
          <cell r="X721">
            <v>0</v>
          </cell>
          <cell r="Y721">
            <v>0</v>
          </cell>
          <cell r="Z721">
            <v>0</v>
          </cell>
        </row>
        <row r="722">
          <cell r="A722">
            <v>0</v>
          </cell>
          <cell r="B722">
            <v>0</v>
          </cell>
          <cell r="C722">
            <v>1720</v>
          </cell>
          <cell r="E722">
            <v>0</v>
          </cell>
          <cell r="F722">
            <v>0</v>
          </cell>
          <cell r="G722">
            <v>0</v>
          </cell>
          <cell r="H722">
            <v>0</v>
          </cell>
          <cell r="I722">
            <v>0</v>
          </cell>
          <cell r="J722">
            <v>0</v>
          </cell>
          <cell r="L722">
            <v>0</v>
          </cell>
          <cell r="N722">
            <v>0</v>
          </cell>
          <cell r="O722">
            <v>0</v>
          </cell>
          <cell r="P722">
            <v>0</v>
          </cell>
          <cell r="Q722">
            <v>0</v>
          </cell>
          <cell r="R722">
            <v>0</v>
          </cell>
          <cell r="S722">
            <v>0</v>
          </cell>
          <cell r="U722">
            <v>0</v>
          </cell>
          <cell r="V722">
            <v>0</v>
          </cell>
          <cell r="W722">
            <v>0</v>
          </cell>
          <cell r="X722">
            <v>0</v>
          </cell>
          <cell r="Y722">
            <v>0</v>
          </cell>
          <cell r="Z722">
            <v>0</v>
          </cell>
        </row>
        <row r="723">
          <cell r="A723">
            <v>0</v>
          </cell>
          <cell r="B723">
            <v>0</v>
          </cell>
          <cell r="C723">
            <v>1721</v>
          </cell>
          <cell r="E723">
            <v>0</v>
          </cell>
          <cell r="F723">
            <v>0</v>
          </cell>
          <cell r="G723">
            <v>0</v>
          </cell>
          <cell r="H723">
            <v>0</v>
          </cell>
          <cell r="I723">
            <v>0</v>
          </cell>
          <cell r="J723">
            <v>0</v>
          </cell>
          <cell r="L723">
            <v>0</v>
          </cell>
          <cell r="N723">
            <v>0</v>
          </cell>
          <cell r="O723">
            <v>0</v>
          </cell>
          <cell r="P723">
            <v>0</v>
          </cell>
          <cell r="Q723">
            <v>0</v>
          </cell>
          <cell r="R723">
            <v>0</v>
          </cell>
          <cell r="S723">
            <v>0</v>
          </cell>
          <cell r="U723">
            <v>0</v>
          </cell>
          <cell r="V723">
            <v>0</v>
          </cell>
          <cell r="W723">
            <v>0</v>
          </cell>
          <cell r="X723">
            <v>0</v>
          </cell>
          <cell r="Y723">
            <v>0</v>
          </cell>
          <cell r="Z723">
            <v>0</v>
          </cell>
        </row>
        <row r="724">
          <cell r="A724">
            <v>0</v>
          </cell>
          <cell r="B724">
            <v>0</v>
          </cell>
          <cell r="C724">
            <v>1722</v>
          </cell>
          <cell r="E724">
            <v>0</v>
          </cell>
          <cell r="F724">
            <v>0</v>
          </cell>
          <cell r="G724">
            <v>0</v>
          </cell>
          <cell r="H724">
            <v>0</v>
          </cell>
          <cell r="I724">
            <v>0</v>
          </cell>
          <cell r="J724">
            <v>0</v>
          </cell>
          <cell r="L724">
            <v>0</v>
          </cell>
          <cell r="N724">
            <v>0</v>
          </cell>
          <cell r="O724">
            <v>0</v>
          </cell>
          <cell r="P724">
            <v>0</v>
          </cell>
          <cell r="Q724">
            <v>0</v>
          </cell>
          <cell r="R724">
            <v>0</v>
          </cell>
          <cell r="S724">
            <v>0</v>
          </cell>
          <cell r="U724">
            <v>0</v>
          </cell>
          <cell r="V724">
            <v>0</v>
          </cell>
          <cell r="W724">
            <v>0</v>
          </cell>
          <cell r="X724">
            <v>0</v>
          </cell>
          <cell r="Y724">
            <v>0</v>
          </cell>
          <cell r="Z724">
            <v>0</v>
          </cell>
        </row>
        <row r="725">
          <cell r="A725">
            <v>0</v>
          </cell>
          <cell r="B725">
            <v>0</v>
          </cell>
          <cell r="C725">
            <v>1723</v>
          </cell>
          <cell r="E725">
            <v>0</v>
          </cell>
          <cell r="F725">
            <v>0</v>
          </cell>
          <cell r="G725">
            <v>0</v>
          </cell>
          <cell r="H725">
            <v>0</v>
          </cell>
          <cell r="I725">
            <v>0</v>
          </cell>
          <cell r="J725">
            <v>0</v>
          </cell>
          <cell r="L725">
            <v>0</v>
          </cell>
          <cell r="N725">
            <v>0</v>
          </cell>
          <cell r="O725">
            <v>0</v>
          </cell>
          <cell r="P725">
            <v>0</v>
          </cell>
          <cell r="Q725">
            <v>0</v>
          </cell>
          <cell r="R725">
            <v>0</v>
          </cell>
          <cell r="S725">
            <v>0</v>
          </cell>
          <cell r="U725">
            <v>0</v>
          </cell>
          <cell r="V725">
            <v>0</v>
          </cell>
          <cell r="W725">
            <v>0</v>
          </cell>
          <cell r="X725">
            <v>0</v>
          </cell>
          <cell r="Y725">
            <v>0</v>
          </cell>
          <cell r="Z725">
            <v>0</v>
          </cell>
        </row>
        <row r="726">
          <cell r="A726">
            <v>0</v>
          </cell>
          <cell r="B726">
            <v>0</v>
          </cell>
          <cell r="C726">
            <v>1724</v>
          </cell>
          <cell r="E726">
            <v>0</v>
          </cell>
          <cell r="F726">
            <v>0</v>
          </cell>
          <cell r="G726">
            <v>0</v>
          </cell>
          <cell r="H726">
            <v>0</v>
          </cell>
          <cell r="I726">
            <v>0</v>
          </cell>
          <cell r="J726">
            <v>0</v>
          </cell>
          <cell r="L726">
            <v>0</v>
          </cell>
          <cell r="N726">
            <v>0</v>
          </cell>
          <cell r="O726">
            <v>0</v>
          </cell>
          <cell r="P726">
            <v>0</v>
          </cell>
          <cell r="Q726">
            <v>0</v>
          </cell>
          <cell r="R726">
            <v>0</v>
          </cell>
          <cell r="S726">
            <v>0</v>
          </cell>
          <cell r="U726">
            <v>0</v>
          </cell>
          <cell r="V726">
            <v>0</v>
          </cell>
          <cell r="W726">
            <v>0</v>
          </cell>
          <cell r="X726">
            <v>0</v>
          </cell>
          <cell r="Y726">
            <v>0</v>
          </cell>
          <cell r="Z726">
            <v>0</v>
          </cell>
        </row>
        <row r="727">
          <cell r="A727">
            <v>0</v>
          </cell>
          <cell r="B727">
            <v>0</v>
          </cell>
          <cell r="C727">
            <v>1725</v>
          </cell>
          <cell r="E727">
            <v>0</v>
          </cell>
          <cell r="F727">
            <v>0</v>
          </cell>
          <cell r="G727">
            <v>0</v>
          </cell>
          <cell r="H727">
            <v>0</v>
          </cell>
          <cell r="I727">
            <v>0</v>
          </cell>
          <cell r="J727">
            <v>0</v>
          </cell>
          <cell r="L727">
            <v>0</v>
          </cell>
          <cell r="N727">
            <v>0</v>
          </cell>
          <cell r="O727">
            <v>0</v>
          </cell>
          <cell r="P727">
            <v>0</v>
          </cell>
          <cell r="Q727">
            <v>0</v>
          </cell>
          <cell r="R727">
            <v>0</v>
          </cell>
          <cell r="S727">
            <v>0</v>
          </cell>
          <cell r="U727">
            <v>0</v>
          </cell>
          <cell r="V727">
            <v>0</v>
          </cell>
          <cell r="W727">
            <v>0</v>
          </cell>
          <cell r="X727">
            <v>0</v>
          </cell>
          <cell r="Y727">
            <v>0</v>
          </cell>
          <cell r="Z727">
            <v>0</v>
          </cell>
        </row>
        <row r="728">
          <cell r="A728">
            <v>0</v>
          </cell>
          <cell r="B728">
            <v>0</v>
          </cell>
          <cell r="C728">
            <v>1726</v>
          </cell>
          <cell r="E728">
            <v>0</v>
          </cell>
          <cell r="F728">
            <v>0</v>
          </cell>
          <cell r="G728">
            <v>0</v>
          </cell>
          <cell r="H728">
            <v>0</v>
          </cell>
          <cell r="I728">
            <v>0</v>
          </cell>
          <cell r="J728">
            <v>0</v>
          </cell>
          <cell r="L728">
            <v>0</v>
          </cell>
          <cell r="N728">
            <v>0</v>
          </cell>
          <cell r="O728">
            <v>0</v>
          </cell>
          <cell r="P728">
            <v>0</v>
          </cell>
          <cell r="Q728">
            <v>0</v>
          </cell>
          <cell r="R728">
            <v>0</v>
          </cell>
          <cell r="S728">
            <v>0</v>
          </cell>
          <cell r="U728">
            <v>0</v>
          </cell>
          <cell r="V728">
            <v>0</v>
          </cell>
          <cell r="W728">
            <v>0</v>
          </cell>
          <cell r="X728">
            <v>0</v>
          </cell>
          <cell r="Y728">
            <v>0</v>
          </cell>
          <cell r="Z728">
            <v>0</v>
          </cell>
        </row>
        <row r="729">
          <cell r="A729">
            <v>0</v>
          </cell>
          <cell r="B729">
            <v>0</v>
          </cell>
          <cell r="C729">
            <v>1727</v>
          </cell>
          <cell r="E729">
            <v>0</v>
          </cell>
          <cell r="F729">
            <v>0</v>
          </cell>
          <cell r="G729">
            <v>0</v>
          </cell>
          <cell r="H729">
            <v>0</v>
          </cell>
          <cell r="I729">
            <v>0</v>
          </cell>
          <cell r="J729">
            <v>0</v>
          </cell>
          <cell r="L729">
            <v>0</v>
          </cell>
          <cell r="N729">
            <v>0</v>
          </cell>
          <cell r="O729">
            <v>0</v>
          </cell>
          <cell r="P729">
            <v>0</v>
          </cell>
          <cell r="Q729">
            <v>0</v>
          </cell>
          <cell r="R729">
            <v>0</v>
          </cell>
          <cell r="S729">
            <v>0</v>
          </cell>
          <cell r="U729">
            <v>0</v>
          </cell>
          <cell r="V729">
            <v>0</v>
          </cell>
          <cell r="W729">
            <v>0</v>
          </cell>
          <cell r="X729">
            <v>0</v>
          </cell>
          <cell r="Y729">
            <v>0</v>
          </cell>
          <cell r="Z729">
            <v>0</v>
          </cell>
        </row>
        <row r="730">
          <cell r="A730">
            <v>0</v>
          </cell>
          <cell r="B730">
            <v>0</v>
          </cell>
          <cell r="C730">
            <v>1728</v>
          </cell>
          <cell r="E730">
            <v>0</v>
          </cell>
          <cell r="F730">
            <v>0</v>
          </cell>
          <cell r="G730">
            <v>0</v>
          </cell>
          <cell r="H730">
            <v>0</v>
          </cell>
          <cell r="I730">
            <v>0</v>
          </cell>
          <cell r="J730">
            <v>0</v>
          </cell>
          <cell r="L730">
            <v>0</v>
          </cell>
          <cell r="N730">
            <v>0</v>
          </cell>
          <cell r="O730">
            <v>0</v>
          </cell>
          <cell r="P730">
            <v>0</v>
          </cell>
          <cell r="Q730">
            <v>0</v>
          </cell>
          <cell r="R730">
            <v>0</v>
          </cell>
          <cell r="S730">
            <v>0</v>
          </cell>
          <cell r="U730">
            <v>0</v>
          </cell>
          <cell r="V730">
            <v>0</v>
          </cell>
          <cell r="W730">
            <v>0</v>
          </cell>
          <cell r="X730">
            <v>0</v>
          </cell>
          <cell r="Y730">
            <v>0</v>
          </cell>
          <cell r="Z730">
            <v>0</v>
          </cell>
        </row>
        <row r="731">
          <cell r="A731">
            <v>0</v>
          </cell>
          <cell r="B731">
            <v>0</v>
          </cell>
          <cell r="C731">
            <v>1729</v>
          </cell>
          <cell r="E731">
            <v>0</v>
          </cell>
          <cell r="F731">
            <v>0</v>
          </cell>
          <cell r="G731">
            <v>0</v>
          </cell>
          <cell r="H731">
            <v>0</v>
          </cell>
          <cell r="I731">
            <v>0</v>
          </cell>
          <cell r="J731">
            <v>0</v>
          </cell>
          <cell r="L731">
            <v>0</v>
          </cell>
          <cell r="N731">
            <v>0</v>
          </cell>
          <cell r="O731">
            <v>0</v>
          </cell>
          <cell r="P731">
            <v>0</v>
          </cell>
          <cell r="Q731">
            <v>0</v>
          </cell>
          <cell r="R731">
            <v>0</v>
          </cell>
          <cell r="S731">
            <v>0</v>
          </cell>
          <cell r="U731">
            <v>0</v>
          </cell>
          <cell r="V731">
            <v>0</v>
          </cell>
          <cell r="W731">
            <v>0</v>
          </cell>
          <cell r="X731">
            <v>0</v>
          </cell>
          <cell r="Y731">
            <v>0</v>
          </cell>
          <cell r="Z731">
            <v>0</v>
          </cell>
        </row>
        <row r="732">
          <cell r="A732">
            <v>0</v>
          </cell>
          <cell r="B732">
            <v>0</v>
          </cell>
          <cell r="C732">
            <v>1730</v>
          </cell>
          <cell r="E732">
            <v>0</v>
          </cell>
          <cell r="F732">
            <v>0</v>
          </cell>
          <cell r="G732">
            <v>0</v>
          </cell>
          <cell r="H732">
            <v>0</v>
          </cell>
          <cell r="I732">
            <v>0</v>
          </cell>
          <cell r="J732">
            <v>0</v>
          </cell>
          <cell r="L732">
            <v>0</v>
          </cell>
          <cell r="N732">
            <v>0</v>
          </cell>
          <cell r="O732">
            <v>0</v>
          </cell>
          <cell r="P732">
            <v>0</v>
          </cell>
          <cell r="Q732">
            <v>0</v>
          </cell>
          <cell r="R732">
            <v>0</v>
          </cell>
          <cell r="S732">
            <v>0</v>
          </cell>
          <cell r="U732">
            <v>0</v>
          </cell>
          <cell r="V732">
            <v>0</v>
          </cell>
          <cell r="W732">
            <v>0</v>
          </cell>
          <cell r="X732">
            <v>0</v>
          </cell>
          <cell r="Y732">
            <v>0</v>
          </cell>
          <cell r="Z732">
            <v>0</v>
          </cell>
        </row>
        <row r="733">
          <cell r="A733">
            <v>0</v>
          </cell>
          <cell r="B733">
            <v>0</v>
          </cell>
          <cell r="C733">
            <v>1731</v>
          </cell>
          <cell r="E733">
            <v>0</v>
          </cell>
          <cell r="F733">
            <v>0</v>
          </cell>
          <cell r="G733">
            <v>0</v>
          </cell>
          <cell r="H733">
            <v>0</v>
          </cell>
          <cell r="I733">
            <v>0</v>
          </cell>
          <cell r="J733">
            <v>0</v>
          </cell>
          <cell r="L733">
            <v>0</v>
          </cell>
          <cell r="N733">
            <v>0</v>
          </cell>
          <cell r="O733">
            <v>0</v>
          </cell>
          <cell r="P733">
            <v>0</v>
          </cell>
          <cell r="Q733">
            <v>0</v>
          </cell>
          <cell r="R733">
            <v>0</v>
          </cell>
          <cell r="S733">
            <v>0</v>
          </cell>
          <cell r="U733">
            <v>0</v>
          </cell>
          <cell r="V733">
            <v>0</v>
          </cell>
          <cell r="W733">
            <v>0</v>
          </cell>
          <cell r="X733">
            <v>0</v>
          </cell>
          <cell r="Y733">
            <v>0</v>
          </cell>
          <cell r="Z733">
            <v>0</v>
          </cell>
        </row>
        <row r="734">
          <cell r="A734">
            <v>0</v>
          </cell>
          <cell r="B734">
            <v>0</v>
          </cell>
          <cell r="C734">
            <v>1732</v>
          </cell>
          <cell r="E734">
            <v>0</v>
          </cell>
          <cell r="F734">
            <v>0</v>
          </cell>
          <cell r="G734">
            <v>0</v>
          </cell>
          <cell r="H734">
            <v>0</v>
          </cell>
          <cell r="I734">
            <v>0</v>
          </cell>
          <cell r="J734">
            <v>0</v>
          </cell>
          <cell r="L734">
            <v>0</v>
          </cell>
          <cell r="N734">
            <v>0</v>
          </cell>
          <cell r="O734">
            <v>0</v>
          </cell>
          <cell r="P734">
            <v>0</v>
          </cell>
          <cell r="Q734">
            <v>0</v>
          </cell>
          <cell r="R734">
            <v>0</v>
          </cell>
          <cell r="S734">
            <v>0</v>
          </cell>
          <cell r="U734">
            <v>0</v>
          </cell>
          <cell r="V734">
            <v>0</v>
          </cell>
          <cell r="W734">
            <v>0</v>
          </cell>
          <cell r="X734">
            <v>0</v>
          </cell>
          <cell r="Y734">
            <v>0</v>
          </cell>
          <cell r="Z734">
            <v>0</v>
          </cell>
        </row>
        <row r="735">
          <cell r="A735">
            <v>0</v>
          </cell>
          <cell r="B735">
            <v>0</v>
          </cell>
          <cell r="C735">
            <v>1733</v>
          </cell>
          <cell r="E735">
            <v>0</v>
          </cell>
          <cell r="F735">
            <v>0</v>
          </cell>
          <cell r="G735">
            <v>0</v>
          </cell>
          <cell r="H735">
            <v>0</v>
          </cell>
          <cell r="I735">
            <v>0</v>
          </cell>
          <cell r="J735">
            <v>0</v>
          </cell>
          <cell r="L735">
            <v>0</v>
          </cell>
          <cell r="N735">
            <v>0</v>
          </cell>
          <cell r="O735">
            <v>0</v>
          </cell>
          <cell r="P735">
            <v>0</v>
          </cell>
          <cell r="Q735">
            <v>0</v>
          </cell>
          <cell r="R735">
            <v>0</v>
          </cell>
          <cell r="S735">
            <v>0</v>
          </cell>
          <cell r="U735">
            <v>0</v>
          </cell>
          <cell r="V735">
            <v>0</v>
          </cell>
          <cell r="W735">
            <v>0</v>
          </cell>
          <cell r="X735">
            <v>0</v>
          </cell>
          <cell r="Y735">
            <v>0</v>
          </cell>
          <cell r="Z735">
            <v>0</v>
          </cell>
        </row>
        <row r="736">
          <cell r="A736">
            <v>0</v>
          </cell>
          <cell r="B736">
            <v>0</v>
          </cell>
          <cell r="C736">
            <v>1734</v>
          </cell>
          <cell r="E736">
            <v>0</v>
          </cell>
          <cell r="F736">
            <v>0</v>
          </cell>
          <cell r="G736">
            <v>0</v>
          </cell>
          <cell r="H736">
            <v>0</v>
          </cell>
          <cell r="I736">
            <v>0</v>
          </cell>
          <cell r="J736">
            <v>0</v>
          </cell>
          <cell r="L736">
            <v>0</v>
          </cell>
          <cell r="N736">
            <v>0</v>
          </cell>
          <cell r="O736">
            <v>0</v>
          </cell>
          <cell r="P736">
            <v>0</v>
          </cell>
          <cell r="Q736">
            <v>0</v>
          </cell>
          <cell r="R736">
            <v>0</v>
          </cell>
          <cell r="S736">
            <v>0</v>
          </cell>
          <cell r="U736">
            <v>0</v>
          </cell>
          <cell r="V736">
            <v>0</v>
          </cell>
          <cell r="W736">
            <v>0</v>
          </cell>
          <cell r="X736">
            <v>0</v>
          </cell>
          <cell r="Y736">
            <v>0</v>
          </cell>
          <cell r="Z736">
            <v>0</v>
          </cell>
        </row>
        <row r="737">
          <cell r="A737">
            <v>0</v>
          </cell>
          <cell r="B737">
            <v>0</v>
          </cell>
          <cell r="C737">
            <v>1735</v>
          </cell>
          <cell r="E737">
            <v>0</v>
          </cell>
          <cell r="F737">
            <v>0</v>
          </cell>
          <cell r="G737">
            <v>0</v>
          </cell>
          <cell r="H737">
            <v>0</v>
          </cell>
          <cell r="I737">
            <v>0</v>
          </cell>
          <cell r="J737">
            <v>0</v>
          </cell>
          <cell r="L737">
            <v>0</v>
          </cell>
          <cell r="N737">
            <v>0</v>
          </cell>
          <cell r="O737">
            <v>0</v>
          </cell>
          <cell r="P737">
            <v>0</v>
          </cell>
          <cell r="Q737">
            <v>0</v>
          </cell>
          <cell r="R737">
            <v>0</v>
          </cell>
          <cell r="S737">
            <v>0</v>
          </cell>
          <cell r="U737">
            <v>0</v>
          </cell>
          <cell r="V737">
            <v>0</v>
          </cell>
          <cell r="W737">
            <v>0</v>
          </cell>
          <cell r="X737">
            <v>0</v>
          </cell>
          <cell r="Y737">
            <v>0</v>
          </cell>
          <cell r="Z737">
            <v>0</v>
          </cell>
        </row>
        <row r="738">
          <cell r="A738">
            <v>0</v>
          </cell>
          <cell r="B738">
            <v>0</v>
          </cell>
          <cell r="C738">
            <v>1736</v>
          </cell>
          <cell r="E738">
            <v>0</v>
          </cell>
          <cell r="F738">
            <v>0</v>
          </cell>
          <cell r="G738">
            <v>0</v>
          </cell>
          <cell r="H738">
            <v>0</v>
          </cell>
          <cell r="I738">
            <v>0</v>
          </cell>
          <cell r="J738">
            <v>0</v>
          </cell>
          <cell r="L738">
            <v>0</v>
          </cell>
          <cell r="N738">
            <v>0</v>
          </cell>
          <cell r="O738">
            <v>0</v>
          </cell>
          <cell r="P738">
            <v>0</v>
          </cell>
          <cell r="Q738">
            <v>0</v>
          </cell>
          <cell r="R738">
            <v>0</v>
          </cell>
          <cell r="S738">
            <v>0</v>
          </cell>
          <cell r="U738">
            <v>0</v>
          </cell>
          <cell r="V738">
            <v>0</v>
          </cell>
          <cell r="W738">
            <v>0</v>
          </cell>
          <cell r="X738">
            <v>0</v>
          </cell>
          <cell r="Y738">
            <v>0</v>
          </cell>
          <cell r="Z738">
            <v>0</v>
          </cell>
        </row>
        <row r="739">
          <cell r="A739">
            <v>0</v>
          </cell>
          <cell r="B739">
            <v>0</v>
          </cell>
          <cell r="C739">
            <v>1737</v>
          </cell>
          <cell r="E739">
            <v>0</v>
          </cell>
          <cell r="F739">
            <v>0</v>
          </cell>
          <cell r="G739">
            <v>0</v>
          </cell>
          <cell r="H739">
            <v>0</v>
          </cell>
          <cell r="I739">
            <v>0</v>
          </cell>
          <cell r="J739">
            <v>0</v>
          </cell>
          <cell r="L739">
            <v>0</v>
          </cell>
          <cell r="N739">
            <v>0</v>
          </cell>
          <cell r="O739">
            <v>0</v>
          </cell>
          <cell r="P739">
            <v>0</v>
          </cell>
          <cell r="Q739">
            <v>0</v>
          </cell>
          <cell r="R739">
            <v>0</v>
          </cell>
          <cell r="S739">
            <v>0</v>
          </cell>
          <cell r="U739">
            <v>0</v>
          </cell>
          <cell r="V739">
            <v>0</v>
          </cell>
          <cell r="W739">
            <v>0</v>
          </cell>
          <cell r="X739">
            <v>0</v>
          </cell>
          <cell r="Y739">
            <v>0</v>
          </cell>
          <cell r="Z739">
            <v>0</v>
          </cell>
        </row>
        <row r="740">
          <cell r="A740">
            <v>0</v>
          </cell>
          <cell r="B740">
            <v>0</v>
          </cell>
          <cell r="C740">
            <v>1738</v>
          </cell>
          <cell r="E740">
            <v>0</v>
          </cell>
          <cell r="F740">
            <v>0</v>
          </cell>
          <cell r="G740">
            <v>0</v>
          </cell>
          <cell r="H740">
            <v>0</v>
          </cell>
          <cell r="I740">
            <v>0</v>
          </cell>
          <cell r="J740">
            <v>0</v>
          </cell>
          <cell r="L740">
            <v>0</v>
          </cell>
          <cell r="N740">
            <v>0</v>
          </cell>
          <cell r="O740">
            <v>0</v>
          </cell>
          <cell r="P740">
            <v>0</v>
          </cell>
          <cell r="Q740">
            <v>0</v>
          </cell>
          <cell r="R740">
            <v>0</v>
          </cell>
          <cell r="S740">
            <v>0</v>
          </cell>
          <cell r="U740">
            <v>0</v>
          </cell>
          <cell r="V740">
            <v>0</v>
          </cell>
          <cell r="W740">
            <v>0</v>
          </cell>
          <cell r="X740">
            <v>0</v>
          </cell>
          <cell r="Y740">
            <v>0</v>
          </cell>
          <cell r="Z740">
            <v>0</v>
          </cell>
        </row>
        <row r="741">
          <cell r="A741">
            <v>0</v>
          </cell>
          <cell r="B741">
            <v>0</v>
          </cell>
          <cell r="C741">
            <v>1739</v>
          </cell>
          <cell r="E741">
            <v>0</v>
          </cell>
          <cell r="F741">
            <v>0</v>
          </cell>
          <cell r="G741">
            <v>0</v>
          </cell>
          <cell r="H741">
            <v>0</v>
          </cell>
          <cell r="I741">
            <v>0</v>
          </cell>
          <cell r="J741">
            <v>0</v>
          </cell>
          <cell r="L741">
            <v>0</v>
          </cell>
          <cell r="N741">
            <v>0</v>
          </cell>
          <cell r="O741">
            <v>0</v>
          </cell>
          <cell r="P741">
            <v>0</v>
          </cell>
          <cell r="Q741">
            <v>0</v>
          </cell>
          <cell r="R741">
            <v>0</v>
          </cell>
          <cell r="S741">
            <v>0</v>
          </cell>
          <cell r="U741">
            <v>0</v>
          </cell>
          <cell r="V741">
            <v>0</v>
          </cell>
          <cell r="W741">
            <v>0</v>
          </cell>
          <cell r="X741">
            <v>0</v>
          </cell>
          <cell r="Y741">
            <v>0</v>
          </cell>
          <cell r="Z741">
            <v>0</v>
          </cell>
        </row>
        <row r="742">
          <cell r="A742">
            <v>0</v>
          </cell>
          <cell r="B742">
            <v>0</v>
          </cell>
          <cell r="C742">
            <v>1740</v>
          </cell>
          <cell r="E742">
            <v>0</v>
          </cell>
          <cell r="F742">
            <v>0</v>
          </cell>
          <cell r="G742">
            <v>0</v>
          </cell>
          <cell r="H742">
            <v>0</v>
          </cell>
          <cell r="I742">
            <v>0</v>
          </cell>
          <cell r="J742">
            <v>0</v>
          </cell>
          <cell r="L742">
            <v>0</v>
          </cell>
          <cell r="N742">
            <v>0</v>
          </cell>
          <cell r="O742">
            <v>0</v>
          </cell>
          <cell r="P742">
            <v>0</v>
          </cell>
          <cell r="Q742">
            <v>0</v>
          </cell>
          <cell r="R742">
            <v>0</v>
          </cell>
          <cell r="S742">
            <v>0</v>
          </cell>
          <cell r="U742">
            <v>0</v>
          </cell>
          <cell r="V742">
            <v>0</v>
          </cell>
          <cell r="W742">
            <v>0</v>
          </cell>
          <cell r="X742">
            <v>0</v>
          </cell>
          <cell r="Y742">
            <v>0</v>
          </cell>
          <cell r="Z742">
            <v>0</v>
          </cell>
        </row>
        <row r="743">
          <cell r="A743">
            <v>0</v>
          </cell>
          <cell r="B743">
            <v>0</v>
          </cell>
          <cell r="C743">
            <v>1741</v>
          </cell>
          <cell r="E743">
            <v>0</v>
          </cell>
          <cell r="F743">
            <v>0</v>
          </cell>
          <cell r="G743">
            <v>0</v>
          </cell>
          <cell r="H743">
            <v>0</v>
          </cell>
          <cell r="I743">
            <v>0</v>
          </cell>
          <cell r="J743">
            <v>0</v>
          </cell>
          <cell r="L743">
            <v>0</v>
          </cell>
          <cell r="N743">
            <v>0</v>
          </cell>
          <cell r="O743">
            <v>0</v>
          </cell>
          <cell r="P743">
            <v>0</v>
          </cell>
          <cell r="Q743">
            <v>0</v>
          </cell>
          <cell r="R743">
            <v>0</v>
          </cell>
          <cell r="S743">
            <v>0</v>
          </cell>
          <cell r="U743">
            <v>0</v>
          </cell>
          <cell r="V743">
            <v>0</v>
          </cell>
          <cell r="W743">
            <v>0</v>
          </cell>
          <cell r="X743">
            <v>0</v>
          </cell>
          <cell r="Y743">
            <v>0</v>
          </cell>
          <cell r="Z743">
            <v>0</v>
          </cell>
        </row>
        <row r="744">
          <cell r="A744">
            <v>0</v>
          </cell>
          <cell r="B744">
            <v>0</v>
          </cell>
          <cell r="C744">
            <v>1742</v>
          </cell>
          <cell r="E744">
            <v>0</v>
          </cell>
          <cell r="F744">
            <v>0</v>
          </cell>
          <cell r="G744">
            <v>0</v>
          </cell>
          <cell r="H744">
            <v>0</v>
          </cell>
          <cell r="I744">
            <v>0</v>
          </cell>
          <cell r="J744">
            <v>0</v>
          </cell>
          <cell r="L744">
            <v>0</v>
          </cell>
          <cell r="N744">
            <v>0</v>
          </cell>
          <cell r="O744">
            <v>0</v>
          </cell>
          <cell r="P744">
            <v>0</v>
          </cell>
          <cell r="Q744">
            <v>0</v>
          </cell>
          <cell r="R744">
            <v>0</v>
          </cell>
          <cell r="S744">
            <v>0</v>
          </cell>
          <cell r="U744">
            <v>0</v>
          </cell>
          <cell r="V744">
            <v>0</v>
          </cell>
          <cell r="W744">
            <v>0</v>
          </cell>
          <cell r="X744">
            <v>0</v>
          </cell>
          <cell r="Y744">
            <v>0</v>
          </cell>
          <cell r="Z744">
            <v>0</v>
          </cell>
        </row>
        <row r="745">
          <cell r="A745">
            <v>0</v>
          </cell>
          <cell r="B745">
            <v>0</v>
          </cell>
          <cell r="C745">
            <v>1743</v>
          </cell>
          <cell r="E745">
            <v>0</v>
          </cell>
          <cell r="F745">
            <v>0</v>
          </cell>
          <cell r="G745">
            <v>0</v>
          </cell>
          <cell r="H745">
            <v>0</v>
          </cell>
          <cell r="I745">
            <v>0</v>
          </cell>
          <cell r="J745">
            <v>0</v>
          </cell>
          <cell r="L745">
            <v>0</v>
          </cell>
          <cell r="N745">
            <v>0</v>
          </cell>
          <cell r="O745">
            <v>0</v>
          </cell>
          <cell r="P745">
            <v>0</v>
          </cell>
          <cell r="Q745">
            <v>0</v>
          </cell>
          <cell r="R745">
            <v>0</v>
          </cell>
          <cell r="S745">
            <v>0</v>
          </cell>
          <cell r="U745">
            <v>0</v>
          </cell>
          <cell r="V745">
            <v>0</v>
          </cell>
          <cell r="W745">
            <v>0</v>
          </cell>
          <cell r="X745">
            <v>0</v>
          </cell>
          <cell r="Y745">
            <v>0</v>
          </cell>
          <cell r="Z745">
            <v>0</v>
          </cell>
        </row>
        <row r="746">
          <cell r="A746">
            <v>0</v>
          </cell>
          <cell r="B746">
            <v>0</v>
          </cell>
          <cell r="C746">
            <v>1744</v>
          </cell>
          <cell r="E746">
            <v>0</v>
          </cell>
          <cell r="F746">
            <v>0</v>
          </cell>
          <cell r="G746">
            <v>0</v>
          </cell>
          <cell r="H746">
            <v>0</v>
          </cell>
          <cell r="I746">
            <v>0</v>
          </cell>
          <cell r="J746">
            <v>0</v>
          </cell>
          <cell r="L746">
            <v>0</v>
          </cell>
          <cell r="N746">
            <v>0</v>
          </cell>
          <cell r="O746">
            <v>0</v>
          </cell>
          <cell r="P746">
            <v>0</v>
          </cell>
          <cell r="Q746">
            <v>0</v>
          </cell>
          <cell r="R746">
            <v>0</v>
          </cell>
          <cell r="S746">
            <v>0</v>
          </cell>
          <cell r="U746">
            <v>0</v>
          </cell>
          <cell r="V746">
            <v>0</v>
          </cell>
          <cell r="W746">
            <v>0</v>
          </cell>
          <cell r="X746">
            <v>0</v>
          </cell>
          <cell r="Y746">
            <v>0</v>
          </cell>
          <cell r="Z746">
            <v>0</v>
          </cell>
        </row>
        <row r="747">
          <cell r="A747">
            <v>0</v>
          </cell>
          <cell r="B747">
            <v>0</v>
          </cell>
          <cell r="C747">
            <v>1745</v>
          </cell>
          <cell r="E747">
            <v>0</v>
          </cell>
          <cell r="F747">
            <v>0</v>
          </cell>
          <cell r="G747">
            <v>0</v>
          </cell>
          <cell r="H747">
            <v>0</v>
          </cell>
          <cell r="I747">
            <v>0</v>
          </cell>
          <cell r="J747">
            <v>0</v>
          </cell>
          <cell r="L747">
            <v>0</v>
          </cell>
          <cell r="N747">
            <v>0</v>
          </cell>
          <cell r="O747">
            <v>0</v>
          </cell>
          <cell r="P747">
            <v>0</v>
          </cell>
          <cell r="Q747">
            <v>0</v>
          </cell>
          <cell r="R747">
            <v>0</v>
          </cell>
          <cell r="S747">
            <v>0</v>
          </cell>
          <cell r="U747">
            <v>0</v>
          </cell>
          <cell r="V747">
            <v>0</v>
          </cell>
          <cell r="W747">
            <v>0</v>
          </cell>
          <cell r="X747">
            <v>0</v>
          </cell>
          <cell r="Y747">
            <v>0</v>
          </cell>
          <cell r="Z747">
            <v>0</v>
          </cell>
        </row>
        <row r="748">
          <cell r="A748">
            <v>0</v>
          </cell>
          <cell r="B748">
            <v>0</v>
          </cell>
          <cell r="C748">
            <v>1746</v>
          </cell>
          <cell r="E748">
            <v>0</v>
          </cell>
          <cell r="F748">
            <v>0</v>
          </cell>
          <cell r="G748">
            <v>0</v>
          </cell>
          <cell r="H748">
            <v>0</v>
          </cell>
          <cell r="I748">
            <v>0</v>
          </cell>
          <cell r="J748">
            <v>0</v>
          </cell>
          <cell r="L748">
            <v>0</v>
          </cell>
          <cell r="N748">
            <v>0</v>
          </cell>
          <cell r="O748">
            <v>0</v>
          </cell>
          <cell r="P748">
            <v>0</v>
          </cell>
          <cell r="Q748">
            <v>0</v>
          </cell>
          <cell r="R748">
            <v>0</v>
          </cell>
          <cell r="S748">
            <v>0</v>
          </cell>
          <cell r="U748">
            <v>0</v>
          </cell>
          <cell r="V748">
            <v>0</v>
          </cell>
          <cell r="W748">
            <v>0</v>
          </cell>
          <cell r="X748">
            <v>0</v>
          </cell>
          <cell r="Y748">
            <v>0</v>
          </cell>
          <cell r="Z748">
            <v>0</v>
          </cell>
        </row>
        <row r="749">
          <cell r="A749">
            <v>0</v>
          </cell>
          <cell r="B749">
            <v>0</v>
          </cell>
          <cell r="C749">
            <v>1747</v>
          </cell>
          <cell r="E749">
            <v>0</v>
          </cell>
          <cell r="F749">
            <v>0</v>
          </cell>
          <cell r="G749">
            <v>0</v>
          </cell>
          <cell r="H749">
            <v>0</v>
          </cell>
          <cell r="I749">
            <v>0</v>
          </cell>
          <cell r="J749">
            <v>0</v>
          </cell>
          <cell r="L749">
            <v>0</v>
          </cell>
          <cell r="N749">
            <v>0</v>
          </cell>
          <cell r="O749">
            <v>0</v>
          </cell>
          <cell r="P749">
            <v>0</v>
          </cell>
          <cell r="Q749">
            <v>0</v>
          </cell>
          <cell r="R749">
            <v>0</v>
          </cell>
          <cell r="S749">
            <v>0</v>
          </cell>
          <cell r="U749">
            <v>0</v>
          </cell>
          <cell r="V749">
            <v>0</v>
          </cell>
          <cell r="W749">
            <v>0</v>
          </cell>
          <cell r="X749">
            <v>0</v>
          </cell>
          <cell r="Y749">
            <v>0</v>
          </cell>
          <cell r="Z749">
            <v>0</v>
          </cell>
        </row>
        <row r="750">
          <cell r="A750">
            <v>0</v>
          </cell>
          <cell r="B750">
            <v>0</v>
          </cell>
          <cell r="C750">
            <v>1748</v>
          </cell>
          <cell r="E750">
            <v>0</v>
          </cell>
          <cell r="F750">
            <v>0</v>
          </cell>
          <cell r="G750">
            <v>0</v>
          </cell>
          <cell r="H750">
            <v>0</v>
          </cell>
          <cell r="I750">
            <v>0</v>
          </cell>
          <cell r="J750">
            <v>0</v>
          </cell>
          <cell r="L750">
            <v>0</v>
          </cell>
          <cell r="N750">
            <v>0</v>
          </cell>
          <cell r="O750">
            <v>0</v>
          </cell>
          <cell r="P750">
            <v>0</v>
          </cell>
          <cell r="Q750">
            <v>0</v>
          </cell>
          <cell r="R750">
            <v>0</v>
          </cell>
          <cell r="S750">
            <v>0</v>
          </cell>
          <cell r="U750">
            <v>0</v>
          </cell>
          <cell r="V750">
            <v>0</v>
          </cell>
          <cell r="W750">
            <v>0</v>
          </cell>
          <cell r="X750">
            <v>0</v>
          </cell>
          <cell r="Y750">
            <v>0</v>
          </cell>
          <cell r="Z750">
            <v>0</v>
          </cell>
        </row>
        <row r="751">
          <cell r="A751">
            <v>0</v>
          </cell>
          <cell r="B751">
            <v>0</v>
          </cell>
          <cell r="C751">
            <v>1749</v>
          </cell>
          <cell r="E751">
            <v>0</v>
          </cell>
          <cell r="F751">
            <v>0</v>
          </cell>
          <cell r="G751">
            <v>0</v>
          </cell>
          <cell r="H751">
            <v>0</v>
          </cell>
          <cell r="I751">
            <v>0</v>
          </cell>
          <cell r="J751">
            <v>0</v>
          </cell>
          <cell r="L751">
            <v>0</v>
          </cell>
          <cell r="N751">
            <v>0</v>
          </cell>
          <cell r="O751">
            <v>0</v>
          </cell>
          <cell r="P751">
            <v>0</v>
          </cell>
          <cell r="Q751">
            <v>0</v>
          </cell>
          <cell r="R751">
            <v>0</v>
          </cell>
          <cell r="S751">
            <v>0</v>
          </cell>
          <cell r="U751">
            <v>0</v>
          </cell>
          <cell r="V751">
            <v>0</v>
          </cell>
          <cell r="W751">
            <v>0</v>
          </cell>
          <cell r="X751">
            <v>0</v>
          </cell>
          <cell r="Y751">
            <v>0</v>
          </cell>
          <cell r="Z751">
            <v>0</v>
          </cell>
        </row>
        <row r="752">
          <cell r="A752">
            <v>0</v>
          </cell>
          <cell r="B752">
            <v>0</v>
          </cell>
          <cell r="C752">
            <v>1750</v>
          </cell>
          <cell r="E752">
            <v>0</v>
          </cell>
          <cell r="F752">
            <v>0</v>
          </cell>
          <cell r="G752">
            <v>0</v>
          </cell>
          <cell r="H752">
            <v>0</v>
          </cell>
          <cell r="I752">
            <v>0</v>
          </cell>
          <cell r="J752">
            <v>0</v>
          </cell>
          <cell r="L752">
            <v>0</v>
          </cell>
          <cell r="N752">
            <v>0</v>
          </cell>
          <cell r="O752">
            <v>0</v>
          </cell>
          <cell r="P752">
            <v>0</v>
          </cell>
          <cell r="Q752">
            <v>0</v>
          </cell>
          <cell r="R752">
            <v>0</v>
          </cell>
          <cell r="S752">
            <v>0</v>
          </cell>
          <cell r="U752">
            <v>0</v>
          </cell>
          <cell r="V752">
            <v>0</v>
          </cell>
          <cell r="W752">
            <v>0</v>
          </cell>
          <cell r="X752">
            <v>0</v>
          </cell>
          <cell r="Y752">
            <v>0</v>
          </cell>
          <cell r="Z752">
            <v>0</v>
          </cell>
        </row>
        <row r="753">
          <cell r="A753">
            <v>0</v>
          </cell>
          <cell r="B753">
            <v>0</v>
          </cell>
          <cell r="C753">
            <v>1751</v>
          </cell>
          <cell r="E753">
            <v>0</v>
          </cell>
          <cell r="F753">
            <v>0</v>
          </cell>
          <cell r="G753">
            <v>0</v>
          </cell>
          <cell r="H753">
            <v>0</v>
          </cell>
          <cell r="I753">
            <v>0</v>
          </cell>
          <cell r="J753">
            <v>0</v>
          </cell>
          <cell r="L753">
            <v>0</v>
          </cell>
          <cell r="N753">
            <v>0</v>
          </cell>
          <cell r="O753">
            <v>0</v>
          </cell>
          <cell r="P753">
            <v>0</v>
          </cell>
          <cell r="Q753">
            <v>0</v>
          </cell>
          <cell r="R753">
            <v>0</v>
          </cell>
          <cell r="S753">
            <v>0</v>
          </cell>
          <cell r="U753">
            <v>0</v>
          </cell>
          <cell r="V753">
            <v>0</v>
          </cell>
          <cell r="W753">
            <v>0</v>
          </cell>
          <cell r="X753">
            <v>0</v>
          </cell>
          <cell r="Y753">
            <v>0</v>
          </cell>
          <cell r="Z753">
            <v>0</v>
          </cell>
        </row>
        <row r="754">
          <cell r="A754">
            <v>0</v>
          </cell>
          <cell r="B754">
            <v>0</v>
          </cell>
          <cell r="C754">
            <v>1752</v>
          </cell>
          <cell r="E754">
            <v>0</v>
          </cell>
          <cell r="F754">
            <v>0</v>
          </cell>
          <cell r="G754">
            <v>0</v>
          </cell>
          <cell r="H754">
            <v>0</v>
          </cell>
          <cell r="I754">
            <v>0</v>
          </cell>
          <cell r="J754">
            <v>0</v>
          </cell>
          <cell r="L754">
            <v>0</v>
          </cell>
          <cell r="N754">
            <v>0</v>
          </cell>
          <cell r="O754">
            <v>0</v>
          </cell>
          <cell r="P754">
            <v>0</v>
          </cell>
          <cell r="Q754">
            <v>0</v>
          </cell>
          <cell r="R754">
            <v>0</v>
          </cell>
          <cell r="S754">
            <v>0</v>
          </cell>
          <cell r="U754">
            <v>0</v>
          </cell>
          <cell r="V754">
            <v>0</v>
          </cell>
          <cell r="W754">
            <v>0</v>
          </cell>
          <cell r="X754">
            <v>0</v>
          </cell>
          <cell r="Y754">
            <v>0</v>
          </cell>
          <cell r="Z754">
            <v>0</v>
          </cell>
        </row>
        <row r="755">
          <cell r="A755">
            <v>0</v>
          </cell>
          <cell r="B755">
            <v>0</v>
          </cell>
          <cell r="C755">
            <v>1753</v>
          </cell>
          <cell r="E755">
            <v>0</v>
          </cell>
          <cell r="F755">
            <v>0</v>
          </cell>
          <cell r="G755">
            <v>0</v>
          </cell>
          <cell r="H755">
            <v>0</v>
          </cell>
          <cell r="I755">
            <v>0</v>
          </cell>
          <cell r="J755">
            <v>0</v>
          </cell>
          <cell r="L755">
            <v>0</v>
          </cell>
          <cell r="N755">
            <v>0</v>
          </cell>
          <cell r="O755">
            <v>0</v>
          </cell>
          <cell r="P755">
            <v>0</v>
          </cell>
          <cell r="Q755">
            <v>0</v>
          </cell>
          <cell r="R755">
            <v>0</v>
          </cell>
          <cell r="S755">
            <v>0</v>
          </cell>
          <cell r="U755">
            <v>0</v>
          </cell>
          <cell r="V755">
            <v>0</v>
          </cell>
          <cell r="W755">
            <v>0</v>
          </cell>
          <cell r="X755">
            <v>0</v>
          </cell>
          <cell r="Y755">
            <v>0</v>
          </cell>
          <cell r="Z755">
            <v>0</v>
          </cell>
        </row>
        <row r="756">
          <cell r="A756">
            <v>0</v>
          </cell>
          <cell r="B756">
            <v>0</v>
          </cell>
          <cell r="C756">
            <v>1754</v>
          </cell>
          <cell r="E756">
            <v>0</v>
          </cell>
          <cell r="F756">
            <v>0</v>
          </cell>
          <cell r="G756">
            <v>0</v>
          </cell>
          <cell r="H756">
            <v>0</v>
          </cell>
          <cell r="I756">
            <v>0</v>
          </cell>
          <cell r="J756">
            <v>0</v>
          </cell>
          <cell r="L756">
            <v>0</v>
          </cell>
          <cell r="N756">
            <v>0</v>
          </cell>
          <cell r="O756">
            <v>0</v>
          </cell>
          <cell r="P756">
            <v>0</v>
          </cell>
          <cell r="Q756">
            <v>0</v>
          </cell>
          <cell r="R756">
            <v>0</v>
          </cell>
          <cell r="S756">
            <v>0</v>
          </cell>
          <cell r="U756">
            <v>0</v>
          </cell>
          <cell r="V756">
            <v>0</v>
          </cell>
          <cell r="W756">
            <v>0</v>
          </cell>
          <cell r="X756">
            <v>0</v>
          </cell>
          <cell r="Y756">
            <v>0</v>
          </cell>
          <cell r="Z756">
            <v>0</v>
          </cell>
        </row>
        <row r="757">
          <cell r="A757">
            <v>0</v>
          </cell>
          <cell r="B757">
            <v>0</v>
          </cell>
          <cell r="C757">
            <v>1755</v>
          </cell>
          <cell r="E757">
            <v>0</v>
          </cell>
          <cell r="F757">
            <v>0</v>
          </cell>
          <cell r="G757">
            <v>0</v>
          </cell>
          <cell r="H757">
            <v>0</v>
          </cell>
          <cell r="I757">
            <v>0</v>
          </cell>
          <cell r="J757">
            <v>0</v>
          </cell>
          <cell r="L757">
            <v>0</v>
          </cell>
          <cell r="N757">
            <v>0</v>
          </cell>
          <cell r="O757">
            <v>0</v>
          </cell>
          <cell r="P757">
            <v>0</v>
          </cell>
          <cell r="Q757">
            <v>0</v>
          </cell>
          <cell r="R757">
            <v>0</v>
          </cell>
          <cell r="S757">
            <v>0</v>
          </cell>
          <cell r="U757">
            <v>0</v>
          </cell>
          <cell r="V757">
            <v>0</v>
          </cell>
          <cell r="W757">
            <v>0</v>
          </cell>
          <cell r="X757">
            <v>0</v>
          </cell>
          <cell r="Y757">
            <v>0</v>
          </cell>
          <cell r="Z757">
            <v>0</v>
          </cell>
        </row>
        <row r="758">
          <cell r="A758">
            <v>0</v>
          </cell>
          <cell r="B758">
            <v>0</v>
          </cell>
          <cell r="C758">
            <v>1756</v>
          </cell>
          <cell r="E758">
            <v>0</v>
          </cell>
          <cell r="F758">
            <v>0</v>
          </cell>
          <cell r="G758">
            <v>0</v>
          </cell>
          <cell r="H758">
            <v>0</v>
          </cell>
          <cell r="I758">
            <v>0</v>
          </cell>
          <cell r="J758">
            <v>0</v>
          </cell>
          <cell r="L758">
            <v>0</v>
          </cell>
          <cell r="N758">
            <v>0</v>
          </cell>
          <cell r="O758">
            <v>0</v>
          </cell>
          <cell r="P758">
            <v>0</v>
          </cell>
          <cell r="Q758">
            <v>0</v>
          </cell>
          <cell r="R758">
            <v>0</v>
          </cell>
          <cell r="S758">
            <v>0</v>
          </cell>
          <cell r="U758">
            <v>0</v>
          </cell>
          <cell r="V758">
            <v>0</v>
          </cell>
          <cell r="W758">
            <v>0</v>
          </cell>
          <cell r="X758">
            <v>0</v>
          </cell>
          <cell r="Y758">
            <v>0</v>
          </cell>
          <cell r="Z758">
            <v>0</v>
          </cell>
        </row>
        <row r="759">
          <cell r="A759">
            <v>0</v>
          </cell>
          <cell r="B759">
            <v>0</v>
          </cell>
          <cell r="C759">
            <v>1757</v>
          </cell>
          <cell r="E759">
            <v>0</v>
          </cell>
          <cell r="F759">
            <v>0</v>
          </cell>
          <cell r="G759">
            <v>0</v>
          </cell>
          <cell r="H759">
            <v>0</v>
          </cell>
          <cell r="I759">
            <v>0</v>
          </cell>
          <cell r="J759">
            <v>0</v>
          </cell>
          <cell r="L759">
            <v>0</v>
          </cell>
          <cell r="N759">
            <v>0</v>
          </cell>
          <cell r="O759">
            <v>0</v>
          </cell>
          <cell r="P759">
            <v>0</v>
          </cell>
          <cell r="Q759">
            <v>0</v>
          </cell>
          <cell r="R759">
            <v>0</v>
          </cell>
          <cell r="S759">
            <v>0</v>
          </cell>
          <cell r="U759">
            <v>0</v>
          </cell>
          <cell r="V759">
            <v>0</v>
          </cell>
          <cell r="W759">
            <v>0</v>
          </cell>
          <cell r="X759">
            <v>0</v>
          </cell>
          <cell r="Y759">
            <v>0</v>
          </cell>
          <cell r="Z759">
            <v>0</v>
          </cell>
        </row>
        <row r="760">
          <cell r="A760">
            <v>0</v>
          </cell>
          <cell r="B760">
            <v>0</v>
          </cell>
          <cell r="C760">
            <v>1758</v>
          </cell>
          <cell r="E760">
            <v>0</v>
          </cell>
          <cell r="F760">
            <v>0</v>
          </cell>
          <cell r="G760">
            <v>0</v>
          </cell>
          <cell r="H760">
            <v>0</v>
          </cell>
          <cell r="I760">
            <v>0</v>
          </cell>
          <cell r="J760">
            <v>0</v>
          </cell>
          <cell r="L760">
            <v>0</v>
          </cell>
          <cell r="N760">
            <v>0</v>
          </cell>
          <cell r="O760">
            <v>0</v>
          </cell>
          <cell r="P760">
            <v>0</v>
          </cell>
          <cell r="Q760">
            <v>0</v>
          </cell>
          <cell r="R760">
            <v>0</v>
          </cell>
          <cell r="S760">
            <v>0</v>
          </cell>
          <cell r="U760">
            <v>0</v>
          </cell>
          <cell r="V760">
            <v>0</v>
          </cell>
          <cell r="W760">
            <v>0</v>
          </cell>
          <cell r="X760">
            <v>0</v>
          </cell>
          <cell r="Y760">
            <v>0</v>
          </cell>
          <cell r="Z760">
            <v>0</v>
          </cell>
        </row>
        <row r="761">
          <cell r="A761">
            <v>0</v>
          </cell>
          <cell r="B761">
            <v>0</v>
          </cell>
          <cell r="C761">
            <v>1759</v>
          </cell>
          <cell r="E761">
            <v>0</v>
          </cell>
          <cell r="F761">
            <v>0</v>
          </cell>
          <cell r="G761">
            <v>0</v>
          </cell>
          <cell r="H761">
            <v>0</v>
          </cell>
          <cell r="I761">
            <v>0</v>
          </cell>
          <cell r="J761">
            <v>0</v>
          </cell>
          <cell r="L761">
            <v>0</v>
          </cell>
          <cell r="N761">
            <v>0</v>
          </cell>
          <cell r="O761">
            <v>0</v>
          </cell>
          <cell r="P761">
            <v>0</v>
          </cell>
          <cell r="Q761">
            <v>0</v>
          </cell>
          <cell r="R761">
            <v>0</v>
          </cell>
          <cell r="S761">
            <v>0</v>
          </cell>
          <cell r="U761">
            <v>0</v>
          </cell>
          <cell r="V761">
            <v>0</v>
          </cell>
          <cell r="W761">
            <v>0</v>
          </cell>
          <cell r="X761">
            <v>0</v>
          </cell>
          <cell r="Y761">
            <v>0</v>
          </cell>
          <cell r="Z761">
            <v>0</v>
          </cell>
        </row>
        <row r="762">
          <cell r="A762">
            <v>0</v>
          </cell>
          <cell r="B762">
            <v>0</v>
          </cell>
          <cell r="C762">
            <v>1760</v>
          </cell>
          <cell r="E762">
            <v>0</v>
          </cell>
          <cell r="F762">
            <v>0</v>
          </cell>
          <cell r="G762">
            <v>0</v>
          </cell>
          <cell r="H762">
            <v>0</v>
          </cell>
          <cell r="I762">
            <v>0</v>
          </cell>
          <cell r="J762">
            <v>0</v>
          </cell>
          <cell r="L762">
            <v>0</v>
          </cell>
          <cell r="N762">
            <v>0</v>
          </cell>
          <cell r="O762">
            <v>0</v>
          </cell>
          <cell r="P762">
            <v>0</v>
          </cell>
          <cell r="Q762">
            <v>0</v>
          </cell>
          <cell r="R762">
            <v>0</v>
          </cell>
          <cell r="S762">
            <v>0</v>
          </cell>
          <cell r="U762">
            <v>0</v>
          </cell>
          <cell r="V762">
            <v>0</v>
          </cell>
          <cell r="W762">
            <v>0</v>
          </cell>
          <cell r="X762">
            <v>0</v>
          </cell>
          <cell r="Y762">
            <v>0</v>
          </cell>
          <cell r="Z762">
            <v>0</v>
          </cell>
        </row>
        <row r="763">
          <cell r="A763">
            <v>0</v>
          </cell>
          <cell r="B763">
            <v>0</v>
          </cell>
          <cell r="C763">
            <v>1761</v>
          </cell>
          <cell r="E763">
            <v>0</v>
          </cell>
          <cell r="F763">
            <v>0</v>
          </cell>
          <cell r="G763">
            <v>0</v>
          </cell>
          <cell r="H763">
            <v>0</v>
          </cell>
          <cell r="I763">
            <v>0</v>
          </cell>
          <cell r="J763">
            <v>0</v>
          </cell>
          <cell r="L763">
            <v>0</v>
          </cell>
          <cell r="N763">
            <v>0</v>
          </cell>
          <cell r="O763">
            <v>0</v>
          </cell>
          <cell r="P763">
            <v>0</v>
          </cell>
          <cell r="Q763">
            <v>0</v>
          </cell>
          <cell r="R763">
            <v>0</v>
          </cell>
          <cell r="S763">
            <v>0</v>
          </cell>
          <cell r="U763">
            <v>0</v>
          </cell>
          <cell r="V763">
            <v>0</v>
          </cell>
          <cell r="W763">
            <v>0</v>
          </cell>
          <cell r="X763">
            <v>0</v>
          </cell>
          <cell r="Y763">
            <v>0</v>
          </cell>
          <cell r="Z763">
            <v>0</v>
          </cell>
        </row>
        <row r="764">
          <cell r="A764">
            <v>0</v>
          </cell>
          <cell r="B764">
            <v>0</v>
          </cell>
          <cell r="C764">
            <v>1762</v>
          </cell>
          <cell r="E764">
            <v>0</v>
          </cell>
          <cell r="F764">
            <v>0</v>
          </cell>
          <cell r="G764">
            <v>0</v>
          </cell>
          <cell r="H764">
            <v>0</v>
          </cell>
          <cell r="I764">
            <v>0</v>
          </cell>
          <cell r="J764">
            <v>0</v>
          </cell>
          <cell r="L764">
            <v>0</v>
          </cell>
          <cell r="N764">
            <v>0</v>
          </cell>
          <cell r="O764">
            <v>0</v>
          </cell>
          <cell r="P764">
            <v>0</v>
          </cell>
          <cell r="Q764">
            <v>0</v>
          </cell>
          <cell r="R764">
            <v>0</v>
          </cell>
          <cell r="S764">
            <v>0</v>
          </cell>
          <cell r="U764">
            <v>0</v>
          </cell>
          <cell r="V764">
            <v>0</v>
          </cell>
          <cell r="W764">
            <v>0</v>
          </cell>
          <cell r="X764">
            <v>0</v>
          </cell>
          <cell r="Y764">
            <v>0</v>
          </cell>
          <cell r="Z764">
            <v>0</v>
          </cell>
        </row>
        <row r="765">
          <cell r="A765">
            <v>0</v>
          </cell>
          <cell r="B765">
            <v>0</v>
          </cell>
          <cell r="C765">
            <v>1763</v>
          </cell>
          <cell r="E765">
            <v>0</v>
          </cell>
          <cell r="F765">
            <v>0</v>
          </cell>
          <cell r="G765">
            <v>0</v>
          </cell>
          <cell r="H765">
            <v>0</v>
          </cell>
          <cell r="I765">
            <v>0</v>
          </cell>
          <cell r="J765">
            <v>0</v>
          </cell>
          <cell r="L765">
            <v>0</v>
          </cell>
          <cell r="N765">
            <v>0</v>
          </cell>
          <cell r="O765">
            <v>0</v>
          </cell>
          <cell r="P765">
            <v>0</v>
          </cell>
          <cell r="Q765">
            <v>0</v>
          </cell>
          <cell r="R765">
            <v>0</v>
          </cell>
          <cell r="S765">
            <v>0</v>
          </cell>
          <cell r="U765">
            <v>0</v>
          </cell>
          <cell r="V765">
            <v>0</v>
          </cell>
          <cell r="W765">
            <v>0</v>
          </cell>
          <cell r="X765">
            <v>0</v>
          </cell>
          <cell r="Y765">
            <v>0</v>
          </cell>
          <cell r="Z765">
            <v>0</v>
          </cell>
        </row>
        <row r="766">
          <cell r="A766">
            <v>0</v>
          </cell>
          <cell r="B766">
            <v>0</v>
          </cell>
          <cell r="C766">
            <v>1764</v>
          </cell>
          <cell r="E766">
            <v>0</v>
          </cell>
          <cell r="F766">
            <v>0</v>
          </cell>
          <cell r="G766">
            <v>0</v>
          </cell>
          <cell r="H766">
            <v>0</v>
          </cell>
          <cell r="I766">
            <v>0</v>
          </cell>
          <cell r="J766">
            <v>0</v>
          </cell>
          <cell r="L766">
            <v>0</v>
          </cell>
          <cell r="N766">
            <v>0</v>
          </cell>
          <cell r="O766">
            <v>0</v>
          </cell>
          <cell r="P766">
            <v>0</v>
          </cell>
          <cell r="Q766">
            <v>0</v>
          </cell>
          <cell r="R766">
            <v>0</v>
          </cell>
          <cell r="S766">
            <v>0</v>
          </cell>
          <cell r="U766">
            <v>0</v>
          </cell>
          <cell r="V766">
            <v>0</v>
          </cell>
          <cell r="W766">
            <v>0</v>
          </cell>
          <cell r="X766">
            <v>0</v>
          </cell>
          <cell r="Y766">
            <v>0</v>
          </cell>
          <cell r="Z766">
            <v>0</v>
          </cell>
        </row>
        <row r="767">
          <cell r="A767">
            <v>0</v>
          </cell>
          <cell r="B767">
            <v>0</v>
          </cell>
          <cell r="C767">
            <v>1765</v>
          </cell>
          <cell r="E767">
            <v>0</v>
          </cell>
          <cell r="F767">
            <v>0</v>
          </cell>
          <cell r="G767">
            <v>0</v>
          </cell>
          <cell r="H767">
            <v>0</v>
          </cell>
          <cell r="I767">
            <v>0</v>
          </cell>
          <cell r="J767">
            <v>0</v>
          </cell>
          <cell r="L767">
            <v>0</v>
          </cell>
          <cell r="N767">
            <v>0</v>
          </cell>
          <cell r="O767">
            <v>0</v>
          </cell>
          <cell r="P767">
            <v>0</v>
          </cell>
          <cell r="Q767">
            <v>0</v>
          </cell>
          <cell r="R767">
            <v>0</v>
          </cell>
          <cell r="S767">
            <v>0</v>
          </cell>
          <cell r="U767">
            <v>0</v>
          </cell>
          <cell r="V767">
            <v>0</v>
          </cell>
          <cell r="W767">
            <v>0</v>
          </cell>
          <cell r="X767">
            <v>0</v>
          </cell>
          <cell r="Y767">
            <v>0</v>
          </cell>
          <cell r="Z767">
            <v>0</v>
          </cell>
        </row>
        <row r="768">
          <cell r="A768">
            <v>0</v>
          </cell>
          <cell r="B768">
            <v>0</v>
          </cell>
          <cell r="C768">
            <v>1766</v>
          </cell>
          <cell r="E768">
            <v>0</v>
          </cell>
          <cell r="F768">
            <v>0</v>
          </cell>
          <cell r="G768">
            <v>0</v>
          </cell>
          <cell r="H768">
            <v>0</v>
          </cell>
          <cell r="I768">
            <v>0</v>
          </cell>
          <cell r="J768">
            <v>0</v>
          </cell>
          <cell r="L768">
            <v>0</v>
          </cell>
          <cell r="N768">
            <v>0</v>
          </cell>
          <cell r="O768">
            <v>0</v>
          </cell>
          <cell r="P768">
            <v>0</v>
          </cell>
          <cell r="Q768">
            <v>0</v>
          </cell>
          <cell r="R768">
            <v>0</v>
          </cell>
          <cell r="S768">
            <v>0</v>
          </cell>
          <cell r="U768">
            <v>0</v>
          </cell>
          <cell r="V768">
            <v>0</v>
          </cell>
          <cell r="W768">
            <v>0</v>
          </cell>
          <cell r="X768">
            <v>0</v>
          </cell>
          <cell r="Y768">
            <v>0</v>
          </cell>
          <cell r="Z768">
            <v>0</v>
          </cell>
        </row>
        <row r="769">
          <cell r="A769">
            <v>0</v>
          </cell>
          <cell r="B769">
            <v>0</v>
          </cell>
          <cell r="C769">
            <v>1767</v>
          </cell>
          <cell r="E769">
            <v>0</v>
          </cell>
          <cell r="F769">
            <v>0</v>
          </cell>
          <cell r="G769">
            <v>0</v>
          </cell>
          <cell r="H769">
            <v>0</v>
          </cell>
          <cell r="I769">
            <v>0</v>
          </cell>
          <cell r="J769">
            <v>0</v>
          </cell>
          <cell r="L769">
            <v>0</v>
          </cell>
          <cell r="N769">
            <v>0</v>
          </cell>
          <cell r="O769">
            <v>0</v>
          </cell>
          <cell r="P769">
            <v>0</v>
          </cell>
          <cell r="Q769">
            <v>0</v>
          </cell>
          <cell r="R769">
            <v>0</v>
          </cell>
          <cell r="S769">
            <v>0</v>
          </cell>
          <cell r="U769">
            <v>0</v>
          </cell>
          <cell r="V769">
            <v>0</v>
          </cell>
          <cell r="W769">
            <v>0</v>
          </cell>
          <cell r="X769">
            <v>0</v>
          </cell>
          <cell r="Y769">
            <v>0</v>
          </cell>
          <cell r="Z769">
            <v>0</v>
          </cell>
        </row>
        <row r="770">
          <cell r="A770">
            <v>0</v>
          </cell>
          <cell r="B770">
            <v>0</v>
          </cell>
          <cell r="C770">
            <v>1768</v>
          </cell>
          <cell r="E770">
            <v>0</v>
          </cell>
          <cell r="F770">
            <v>0</v>
          </cell>
          <cell r="G770">
            <v>0</v>
          </cell>
          <cell r="H770">
            <v>0</v>
          </cell>
          <cell r="I770">
            <v>0</v>
          </cell>
          <cell r="J770">
            <v>0</v>
          </cell>
          <cell r="L770">
            <v>0</v>
          </cell>
          <cell r="N770">
            <v>0</v>
          </cell>
          <cell r="O770">
            <v>0</v>
          </cell>
          <cell r="P770">
            <v>0</v>
          </cell>
          <cell r="Q770">
            <v>0</v>
          </cell>
          <cell r="R770">
            <v>0</v>
          </cell>
          <cell r="S770">
            <v>0</v>
          </cell>
          <cell r="U770">
            <v>0</v>
          </cell>
          <cell r="V770">
            <v>0</v>
          </cell>
          <cell r="W770">
            <v>0</v>
          </cell>
          <cell r="X770">
            <v>0</v>
          </cell>
          <cell r="Y770">
            <v>0</v>
          </cell>
          <cell r="Z770">
            <v>0</v>
          </cell>
        </row>
        <row r="771">
          <cell r="A771">
            <v>0</v>
          </cell>
          <cell r="B771">
            <v>0</v>
          </cell>
          <cell r="C771">
            <v>1769</v>
          </cell>
          <cell r="E771">
            <v>0</v>
          </cell>
          <cell r="F771">
            <v>0</v>
          </cell>
          <cell r="G771">
            <v>0</v>
          </cell>
          <cell r="H771">
            <v>0</v>
          </cell>
          <cell r="I771">
            <v>0</v>
          </cell>
          <cell r="J771">
            <v>0</v>
          </cell>
          <cell r="L771">
            <v>0</v>
          </cell>
          <cell r="N771">
            <v>0</v>
          </cell>
          <cell r="O771">
            <v>0</v>
          </cell>
          <cell r="P771">
            <v>0</v>
          </cell>
          <cell r="Q771">
            <v>0</v>
          </cell>
          <cell r="R771">
            <v>0</v>
          </cell>
          <cell r="S771">
            <v>0</v>
          </cell>
          <cell r="U771">
            <v>0</v>
          </cell>
          <cell r="V771">
            <v>0</v>
          </cell>
          <cell r="W771">
            <v>0</v>
          </cell>
          <cell r="X771">
            <v>0</v>
          </cell>
          <cell r="Y771">
            <v>0</v>
          </cell>
          <cell r="Z771">
            <v>0</v>
          </cell>
        </row>
        <row r="772">
          <cell r="A772">
            <v>0</v>
          </cell>
          <cell r="B772">
            <v>0</v>
          </cell>
          <cell r="C772">
            <v>1770</v>
          </cell>
          <cell r="E772">
            <v>0</v>
          </cell>
          <cell r="F772">
            <v>0</v>
          </cell>
          <cell r="G772">
            <v>0</v>
          </cell>
          <cell r="H772">
            <v>0</v>
          </cell>
          <cell r="I772">
            <v>0</v>
          </cell>
          <cell r="J772">
            <v>0</v>
          </cell>
          <cell r="L772">
            <v>0</v>
          </cell>
          <cell r="N772">
            <v>0</v>
          </cell>
          <cell r="O772">
            <v>0</v>
          </cell>
          <cell r="P772">
            <v>0</v>
          </cell>
          <cell r="Q772">
            <v>0</v>
          </cell>
          <cell r="R772">
            <v>0</v>
          </cell>
          <cell r="S772">
            <v>0</v>
          </cell>
          <cell r="U772">
            <v>0</v>
          </cell>
          <cell r="V772">
            <v>0</v>
          </cell>
          <cell r="W772">
            <v>0</v>
          </cell>
          <cell r="X772">
            <v>0</v>
          </cell>
          <cell r="Y772">
            <v>0</v>
          </cell>
          <cell r="Z772">
            <v>0</v>
          </cell>
        </row>
        <row r="773">
          <cell r="A773">
            <v>0</v>
          </cell>
          <cell r="B773">
            <v>0</v>
          </cell>
          <cell r="C773">
            <v>1771</v>
          </cell>
          <cell r="E773">
            <v>0</v>
          </cell>
          <cell r="F773">
            <v>0</v>
          </cell>
          <cell r="G773">
            <v>0</v>
          </cell>
          <cell r="H773">
            <v>0</v>
          </cell>
          <cell r="I773">
            <v>0</v>
          </cell>
          <cell r="J773">
            <v>0</v>
          </cell>
          <cell r="L773">
            <v>0</v>
          </cell>
          <cell r="N773">
            <v>0</v>
          </cell>
          <cell r="O773">
            <v>0</v>
          </cell>
          <cell r="P773">
            <v>0</v>
          </cell>
          <cell r="Q773">
            <v>0</v>
          </cell>
          <cell r="R773">
            <v>0</v>
          </cell>
          <cell r="S773">
            <v>0</v>
          </cell>
          <cell r="U773">
            <v>0</v>
          </cell>
          <cell r="V773">
            <v>0</v>
          </cell>
          <cell r="W773">
            <v>0</v>
          </cell>
          <cell r="X773">
            <v>0</v>
          </cell>
          <cell r="Y773">
            <v>0</v>
          </cell>
          <cell r="Z773">
            <v>0</v>
          </cell>
        </row>
        <row r="774">
          <cell r="A774">
            <v>0</v>
          </cell>
          <cell r="B774">
            <v>0</v>
          </cell>
          <cell r="C774">
            <v>1772</v>
          </cell>
          <cell r="E774">
            <v>0</v>
          </cell>
          <cell r="F774">
            <v>0</v>
          </cell>
          <cell r="G774">
            <v>0</v>
          </cell>
          <cell r="H774">
            <v>0</v>
          </cell>
          <cell r="I774">
            <v>0</v>
          </cell>
          <cell r="J774">
            <v>0</v>
          </cell>
          <cell r="L774">
            <v>0</v>
          </cell>
          <cell r="N774">
            <v>0</v>
          </cell>
          <cell r="O774">
            <v>0</v>
          </cell>
          <cell r="P774">
            <v>0</v>
          </cell>
          <cell r="Q774">
            <v>0</v>
          </cell>
          <cell r="R774">
            <v>0</v>
          </cell>
          <cell r="S774">
            <v>0</v>
          </cell>
          <cell r="U774">
            <v>0</v>
          </cell>
          <cell r="V774">
            <v>0</v>
          </cell>
          <cell r="W774">
            <v>0</v>
          </cell>
          <cell r="X774">
            <v>0</v>
          </cell>
          <cell r="Y774">
            <v>0</v>
          </cell>
          <cell r="Z774">
            <v>0</v>
          </cell>
        </row>
        <row r="775">
          <cell r="A775">
            <v>0</v>
          </cell>
          <cell r="B775">
            <v>0</v>
          </cell>
          <cell r="C775">
            <v>1773</v>
          </cell>
          <cell r="E775">
            <v>0</v>
          </cell>
          <cell r="F775">
            <v>0</v>
          </cell>
          <cell r="G775">
            <v>0</v>
          </cell>
          <cell r="H775">
            <v>0</v>
          </cell>
          <cell r="I775">
            <v>0</v>
          </cell>
          <cell r="J775">
            <v>0</v>
          </cell>
          <cell r="L775">
            <v>0</v>
          </cell>
          <cell r="N775">
            <v>0</v>
          </cell>
          <cell r="O775">
            <v>0</v>
          </cell>
          <cell r="P775">
            <v>0</v>
          </cell>
          <cell r="Q775">
            <v>0</v>
          </cell>
          <cell r="R775">
            <v>0</v>
          </cell>
          <cell r="S775">
            <v>0</v>
          </cell>
          <cell r="U775">
            <v>0</v>
          </cell>
          <cell r="V775">
            <v>0</v>
          </cell>
          <cell r="W775">
            <v>0</v>
          </cell>
          <cell r="X775">
            <v>0</v>
          </cell>
          <cell r="Y775">
            <v>0</v>
          </cell>
          <cell r="Z775">
            <v>0</v>
          </cell>
        </row>
        <row r="776">
          <cell r="A776">
            <v>0</v>
          </cell>
          <cell r="B776">
            <v>0</v>
          </cell>
          <cell r="C776">
            <v>1774</v>
          </cell>
          <cell r="E776">
            <v>0</v>
          </cell>
          <cell r="F776">
            <v>0</v>
          </cell>
          <cell r="G776">
            <v>0</v>
          </cell>
          <cell r="H776">
            <v>0</v>
          </cell>
          <cell r="I776">
            <v>0</v>
          </cell>
          <cell r="J776">
            <v>0</v>
          </cell>
          <cell r="L776">
            <v>0</v>
          </cell>
          <cell r="N776">
            <v>0</v>
          </cell>
          <cell r="O776">
            <v>0</v>
          </cell>
          <cell r="P776">
            <v>0</v>
          </cell>
          <cell r="Q776">
            <v>0</v>
          </cell>
          <cell r="R776">
            <v>0</v>
          </cell>
          <cell r="S776">
            <v>0</v>
          </cell>
          <cell r="U776">
            <v>0</v>
          </cell>
          <cell r="V776">
            <v>0</v>
          </cell>
          <cell r="W776">
            <v>0</v>
          </cell>
          <cell r="X776">
            <v>0</v>
          </cell>
          <cell r="Y776">
            <v>0</v>
          </cell>
          <cell r="Z776">
            <v>0</v>
          </cell>
        </row>
        <row r="777">
          <cell r="A777">
            <v>0</v>
          </cell>
          <cell r="B777">
            <v>0</v>
          </cell>
          <cell r="C777">
            <v>1775</v>
          </cell>
          <cell r="E777">
            <v>0</v>
          </cell>
          <cell r="F777">
            <v>0</v>
          </cell>
          <cell r="G777">
            <v>0</v>
          </cell>
          <cell r="H777">
            <v>0</v>
          </cell>
          <cell r="I777">
            <v>0</v>
          </cell>
          <cell r="J777">
            <v>0</v>
          </cell>
          <cell r="L777">
            <v>0</v>
          </cell>
          <cell r="N777">
            <v>0</v>
          </cell>
          <cell r="O777">
            <v>0</v>
          </cell>
          <cell r="P777">
            <v>0</v>
          </cell>
          <cell r="Q777">
            <v>0</v>
          </cell>
          <cell r="R777">
            <v>0</v>
          </cell>
          <cell r="S777">
            <v>0</v>
          </cell>
          <cell r="U777">
            <v>0</v>
          </cell>
          <cell r="V777">
            <v>0</v>
          </cell>
          <cell r="W777">
            <v>0</v>
          </cell>
          <cell r="X777">
            <v>0</v>
          </cell>
          <cell r="Y777">
            <v>0</v>
          </cell>
          <cell r="Z777">
            <v>0</v>
          </cell>
        </row>
        <row r="778">
          <cell r="A778">
            <v>0</v>
          </cell>
          <cell r="B778">
            <v>0</v>
          </cell>
          <cell r="C778">
            <v>1776</v>
          </cell>
          <cell r="E778">
            <v>0</v>
          </cell>
          <cell r="F778">
            <v>0</v>
          </cell>
          <cell r="G778">
            <v>0</v>
          </cell>
          <cell r="H778">
            <v>0</v>
          </cell>
          <cell r="I778">
            <v>0</v>
          </cell>
          <cell r="J778">
            <v>0</v>
          </cell>
          <cell r="L778">
            <v>0</v>
          </cell>
          <cell r="N778">
            <v>0</v>
          </cell>
          <cell r="O778">
            <v>0</v>
          </cell>
          <cell r="P778">
            <v>0</v>
          </cell>
          <cell r="Q778">
            <v>0</v>
          </cell>
          <cell r="R778">
            <v>0</v>
          </cell>
          <cell r="S778">
            <v>0</v>
          </cell>
          <cell r="U778">
            <v>0</v>
          </cell>
          <cell r="V778">
            <v>0</v>
          </cell>
          <cell r="W778">
            <v>0</v>
          </cell>
          <cell r="X778">
            <v>0</v>
          </cell>
          <cell r="Y778">
            <v>0</v>
          </cell>
          <cell r="Z778">
            <v>0</v>
          </cell>
        </row>
        <row r="779">
          <cell r="A779">
            <v>0</v>
          </cell>
          <cell r="B779">
            <v>0</v>
          </cell>
          <cell r="C779">
            <v>1777</v>
          </cell>
          <cell r="E779">
            <v>0</v>
          </cell>
          <cell r="F779">
            <v>0</v>
          </cell>
          <cell r="G779">
            <v>0</v>
          </cell>
          <cell r="H779">
            <v>0</v>
          </cell>
          <cell r="I779">
            <v>0</v>
          </cell>
          <cell r="J779">
            <v>0</v>
          </cell>
          <cell r="L779">
            <v>0</v>
          </cell>
          <cell r="N779">
            <v>0</v>
          </cell>
          <cell r="O779">
            <v>0</v>
          </cell>
          <cell r="P779">
            <v>0</v>
          </cell>
          <cell r="Q779">
            <v>0</v>
          </cell>
          <cell r="R779">
            <v>0</v>
          </cell>
          <cell r="S779">
            <v>0</v>
          </cell>
          <cell r="U779">
            <v>0</v>
          </cell>
          <cell r="V779">
            <v>0</v>
          </cell>
          <cell r="W779">
            <v>0</v>
          </cell>
          <cell r="X779">
            <v>0</v>
          </cell>
          <cell r="Y779">
            <v>0</v>
          </cell>
          <cell r="Z779">
            <v>0</v>
          </cell>
        </row>
        <row r="780">
          <cell r="A780">
            <v>0</v>
          </cell>
          <cell r="B780">
            <v>0</v>
          </cell>
          <cell r="C780">
            <v>1778</v>
          </cell>
          <cell r="E780">
            <v>0</v>
          </cell>
          <cell r="F780">
            <v>0</v>
          </cell>
          <cell r="G780">
            <v>0</v>
          </cell>
          <cell r="H780">
            <v>0</v>
          </cell>
          <cell r="I780">
            <v>0</v>
          </cell>
          <cell r="J780">
            <v>0</v>
          </cell>
          <cell r="L780">
            <v>0</v>
          </cell>
          <cell r="N780">
            <v>0</v>
          </cell>
          <cell r="O780">
            <v>0</v>
          </cell>
          <cell r="P780">
            <v>0</v>
          </cell>
          <cell r="Q780">
            <v>0</v>
          </cell>
          <cell r="R780">
            <v>0</v>
          </cell>
          <cell r="S780">
            <v>0</v>
          </cell>
          <cell r="U780">
            <v>0</v>
          </cell>
          <cell r="V780">
            <v>0</v>
          </cell>
          <cell r="W780">
            <v>0</v>
          </cell>
          <cell r="X780">
            <v>0</v>
          </cell>
          <cell r="Y780">
            <v>0</v>
          </cell>
          <cell r="Z780">
            <v>0</v>
          </cell>
        </row>
        <row r="781">
          <cell r="A781">
            <v>0</v>
          </cell>
          <cell r="B781">
            <v>0</v>
          </cell>
          <cell r="C781">
            <v>1779</v>
          </cell>
          <cell r="E781">
            <v>0</v>
          </cell>
          <cell r="F781">
            <v>0</v>
          </cell>
          <cell r="G781">
            <v>0</v>
          </cell>
          <cell r="H781">
            <v>0</v>
          </cell>
          <cell r="I781">
            <v>0</v>
          </cell>
          <cell r="J781">
            <v>0</v>
          </cell>
          <cell r="L781">
            <v>0</v>
          </cell>
          <cell r="N781">
            <v>0</v>
          </cell>
          <cell r="O781">
            <v>0</v>
          </cell>
          <cell r="P781">
            <v>0</v>
          </cell>
          <cell r="Q781">
            <v>0</v>
          </cell>
          <cell r="R781">
            <v>0</v>
          </cell>
          <cell r="S781">
            <v>0</v>
          </cell>
          <cell r="U781">
            <v>0</v>
          </cell>
          <cell r="V781">
            <v>0</v>
          </cell>
          <cell r="W781">
            <v>0</v>
          </cell>
          <cell r="X781">
            <v>0</v>
          </cell>
          <cell r="Y781">
            <v>0</v>
          </cell>
          <cell r="Z781">
            <v>0</v>
          </cell>
        </row>
        <row r="782">
          <cell r="A782">
            <v>0</v>
          </cell>
          <cell r="B782">
            <v>0</v>
          </cell>
          <cell r="C782">
            <v>1780</v>
          </cell>
          <cell r="E782">
            <v>0</v>
          </cell>
          <cell r="F782">
            <v>0</v>
          </cell>
          <cell r="G782">
            <v>0</v>
          </cell>
          <cell r="H782">
            <v>0</v>
          </cell>
          <cell r="I782">
            <v>0</v>
          </cell>
          <cell r="J782">
            <v>0</v>
          </cell>
          <cell r="L782">
            <v>0</v>
          </cell>
          <cell r="N782">
            <v>0</v>
          </cell>
          <cell r="O782">
            <v>0</v>
          </cell>
          <cell r="P782">
            <v>0</v>
          </cell>
          <cell r="Q782">
            <v>0</v>
          </cell>
          <cell r="R782">
            <v>0</v>
          </cell>
          <cell r="S782">
            <v>0</v>
          </cell>
          <cell r="U782">
            <v>0</v>
          </cell>
          <cell r="V782">
            <v>0</v>
          </cell>
          <cell r="W782">
            <v>0</v>
          </cell>
          <cell r="X782">
            <v>0</v>
          </cell>
          <cell r="Y782">
            <v>0</v>
          </cell>
          <cell r="Z782">
            <v>0</v>
          </cell>
        </row>
        <row r="783">
          <cell r="A783">
            <v>0</v>
          </cell>
          <cell r="B783">
            <v>0</v>
          </cell>
          <cell r="C783">
            <v>1781</v>
          </cell>
          <cell r="E783">
            <v>0</v>
          </cell>
          <cell r="F783">
            <v>0</v>
          </cell>
          <cell r="G783">
            <v>0</v>
          </cell>
          <cell r="H783">
            <v>0</v>
          </cell>
          <cell r="I783">
            <v>0</v>
          </cell>
          <cell r="J783">
            <v>0</v>
          </cell>
          <cell r="L783">
            <v>0</v>
          </cell>
          <cell r="N783">
            <v>0</v>
          </cell>
          <cell r="O783">
            <v>0</v>
          </cell>
          <cell r="P783">
            <v>0</v>
          </cell>
          <cell r="Q783">
            <v>0</v>
          </cell>
          <cell r="R783">
            <v>0</v>
          </cell>
          <cell r="S783">
            <v>0</v>
          </cell>
          <cell r="U783">
            <v>0</v>
          </cell>
          <cell r="V783">
            <v>0</v>
          </cell>
          <cell r="W783">
            <v>0</v>
          </cell>
          <cell r="X783">
            <v>0</v>
          </cell>
          <cell r="Y783">
            <v>0</v>
          </cell>
          <cell r="Z783">
            <v>0</v>
          </cell>
        </row>
        <row r="784">
          <cell r="A784">
            <v>0</v>
          </cell>
          <cell r="B784">
            <v>0</v>
          </cell>
          <cell r="C784">
            <v>1782</v>
          </cell>
          <cell r="E784">
            <v>0</v>
          </cell>
          <cell r="F784">
            <v>0</v>
          </cell>
          <cell r="G784">
            <v>0</v>
          </cell>
          <cell r="H784">
            <v>0</v>
          </cell>
          <cell r="I784">
            <v>0</v>
          </cell>
          <cell r="J784">
            <v>0</v>
          </cell>
          <cell r="L784">
            <v>0</v>
          </cell>
          <cell r="N784">
            <v>0</v>
          </cell>
          <cell r="O784">
            <v>0</v>
          </cell>
          <cell r="P784">
            <v>0</v>
          </cell>
          <cell r="Q784">
            <v>0</v>
          </cell>
          <cell r="R784">
            <v>0</v>
          </cell>
          <cell r="S784">
            <v>0</v>
          </cell>
          <cell r="U784">
            <v>0</v>
          </cell>
          <cell r="V784">
            <v>0</v>
          </cell>
          <cell r="W784">
            <v>0</v>
          </cell>
          <cell r="X784">
            <v>0</v>
          </cell>
          <cell r="Y784">
            <v>0</v>
          </cell>
          <cell r="Z784">
            <v>0</v>
          </cell>
        </row>
        <row r="785">
          <cell r="A785">
            <v>0</v>
          </cell>
          <cell r="B785">
            <v>0</v>
          </cell>
          <cell r="C785">
            <v>1783</v>
          </cell>
          <cell r="E785">
            <v>0</v>
          </cell>
          <cell r="F785">
            <v>0</v>
          </cell>
          <cell r="G785">
            <v>0</v>
          </cell>
          <cell r="H785">
            <v>0</v>
          </cell>
          <cell r="I785">
            <v>0</v>
          </cell>
          <cell r="J785">
            <v>0</v>
          </cell>
          <cell r="L785">
            <v>0</v>
          </cell>
          <cell r="N785">
            <v>0</v>
          </cell>
          <cell r="O785">
            <v>0</v>
          </cell>
          <cell r="P785">
            <v>0</v>
          </cell>
          <cell r="Q785">
            <v>0</v>
          </cell>
          <cell r="R785">
            <v>0</v>
          </cell>
          <cell r="S785">
            <v>0</v>
          </cell>
          <cell r="U785">
            <v>0</v>
          </cell>
          <cell r="V785">
            <v>0</v>
          </cell>
          <cell r="W785">
            <v>0</v>
          </cell>
          <cell r="X785">
            <v>0</v>
          </cell>
          <cell r="Y785">
            <v>0</v>
          </cell>
          <cell r="Z785">
            <v>0</v>
          </cell>
        </row>
        <row r="786">
          <cell r="A786">
            <v>0</v>
          </cell>
          <cell r="B786">
            <v>0</v>
          </cell>
          <cell r="C786">
            <v>1784</v>
          </cell>
          <cell r="E786">
            <v>0</v>
          </cell>
          <cell r="F786">
            <v>0</v>
          </cell>
          <cell r="G786">
            <v>0</v>
          </cell>
          <cell r="H786">
            <v>0</v>
          </cell>
          <cell r="I786">
            <v>0</v>
          </cell>
          <cell r="J786">
            <v>0</v>
          </cell>
          <cell r="L786">
            <v>0</v>
          </cell>
          <cell r="N786">
            <v>0</v>
          </cell>
          <cell r="O786">
            <v>0</v>
          </cell>
          <cell r="P786">
            <v>0</v>
          </cell>
          <cell r="Q786">
            <v>0</v>
          </cell>
          <cell r="R786">
            <v>0</v>
          </cell>
          <cell r="S786">
            <v>0</v>
          </cell>
          <cell r="U786">
            <v>0</v>
          </cell>
          <cell r="V786">
            <v>0</v>
          </cell>
          <cell r="W786">
            <v>0</v>
          </cell>
          <cell r="X786">
            <v>0</v>
          </cell>
          <cell r="Y786">
            <v>0</v>
          </cell>
          <cell r="Z786">
            <v>0</v>
          </cell>
        </row>
        <row r="787">
          <cell r="A787">
            <v>0</v>
          </cell>
          <cell r="B787">
            <v>0</v>
          </cell>
          <cell r="C787">
            <v>1785</v>
          </cell>
          <cell r="E787">
            <v>0</v>
          </cell>
          <cell r="F787">
            <v>0</v>
          </cell>
          <cell r="G787">
            <v>0</v>
          </cell>
          <cell r="H787">
            <v>0</v>
          </cell>
          <cell r="I787">
            <v>0</v>
          </cell>
          <cell r="J787">
            <v>0</v>
          </cell>
          <cell r="L787">
            <v>0</v>
          </cell>
          <cell r="N787">
            <v>0</v>
          </cell>
          <cell r="O787">
            <v>0</v>
          </cell>
          <cell r="P787">
            <v>0</v>
          </cell>
          <cell r="Q787">
            <v>0</v>
          </cell>
          <cell r="R787">
            <v>0</v>
          </cell>
          <cell r="S787">
            <v>0</v>
          </cell>
          <cell r="U787">
            <v>0</v>
          </cell>
          <cell r="V787">
            <v>0</v>
          </cell>
          <cell r="W787">
            <v>0</v>
          </cell>
          <cell r="X787">
            <v>0</v>
          </cell>
          <cell r="Y787">
            <v>0</v>
          </cell>
          <cell r="Z787">
            <v>0</v>
          </cell>
        </row>
        <row r="788">
          <cell r="A788">
            <v>0</v>
          </cell>
          <cell r="B788">
            <v>0</v>
          </cell>
          <cell r="C788">
            <v>1786</v>
          </cell>
          <cell r="E788">
            <v>0</v>
          </cell>
          <cell r="F788">
            <v>0</v>
          </cell>
          <cell r="G788">
            <v>0</v>
          </cell>
          <cell r="H788">
            <v>0</v>
          </cell>
          <cell r="I788">
            <v>0</v>
          </cell>
          <cell r="J788">
            <v>0</v>
          </cell>
          <cell r="L788">
            <v>0</v>
          </cell>
          <cell r="N788">
            <v>0</v>
          </cell>
          <cell r="O788">
            <v>0</v>
          </cell>
          <cell r="P788">
            <v>0</v>
          </cell>
          <cell r="Q788">
            <v>0</v>
          </cell>
          <cell r="R788">
            <v>0</v>
          </cell>
          <cell r="S788">
            <v>0</v>
          </cell>
          <cell r="U788">
            <v>0</v>
          </cell>
          <cell r="V788">
            <v>0</v>
          </cell>
          <cell r="W788">
            <v>0</v>
          </cell>
          <cell r="X788">
            <v>0</v>
          </cell>
          <cell r="Y788">
            <v>0</v>
          </cell>
          <cell r="Z788">
            <v>0</v>
          </cell>
        </row>
        <row r="789">
          <cell r="A789">
            <v>0</v>
          </cell>
          <cell r="B789">
            <v>0</v>
          </cell>
          <cell r="C789">
            <v>1787</v>
          </cell>
          <cell r="E789">
            <v>0</v>
          </cell>
          <cell r="F789">
            <v>0</v>
          </cell>
          <cell r="G789">
            <v>0</v>
          </cell>
          <cell r="H789">
            <v>0</v>
          </cell>
          <cell r="I789">
            <v>0</v>
          </cell>
          <cell r="J789">
            <v>0</v>
          </cell>
          <cell r="L789">
            <v>0</v>
          </cell>
          <cell r="N789">
            <v>0</v>
          </cell>
          <cell r="O789">
            <v>0</v>
          </cell>
          <cell r="P789">
            <v>0</v>
          </cell>
          <cell r="Q789">
            <v>0</v>
          </cell>
          <cell r="R789">
            <v>0</v>
          </cell>
          <cell r="S789">
            <v>0</v>
          </cell>
          <cell r="U789">
            <v>0</v>
          </cell>
          <cell r="V789">
            <v>0</v>
          </cell>
          <cell r="W789">
            <v>0</v>
          </cell>
          <cell r="X789">
            <v>0</v>
          </cell>
          <cell r="Y789">
            <v>0</v>
          </cell>
          <cell r="Z789">
            <v>0</v>
          </cell>
        </row>
        <row r="790">
          <cell r="A790">
            <v>0</v>
          </cell>
          <cell r="B790">
            <v>0</v>
          </cell>
          <cell r="C790">
            <v>1788</v>
          </cell>
          <cell r="E790">
            <v>0</v>
          </cell>
          <cell r="F790">
            <v>0</v>
          </cell>
          <cell r="G790">
            <v>0</v>
          </cell>
          <cell r="H790">
            <v>0</v>
          </cell>
          <cell r="I790">
            <v>0</v>
          </cell>
          <cell r="J790">
            <v>0</v>
          </cell>
          <cell r="L790">
            <v>0</v>
          </cell>
          <cell r="N790">
            <v>0</v>
          </cell>
          <cell r="O790">
            <v>0</v>
          </cell>
          <cell r="P790">
            <v>0</v>
          </cell>
          <cell r="Q790">
            <v>0</v>
          </cell>
          <cell r="R790">
            <v>0</v>
          </cell>
          <cell r="S790">
            <v>0</v>
          </cell>
          <cell r="U790">
            <v>0</v>
          </cell>
          <cell r="V790">
            <v>0</v>
          </cell>
          <cell r="W790">
            <v>0</v>
          </cell>
          <cell r="X790">
            <v>0</v>
          </cell>
          <cell r="Y790">
            <v>0</v>
          </cell>
          <cell r="Z790">
            <v>0</v>
          </cell>
        </row>
        <row r="791">
          <cell r="A791">
            <v>0</v>
          </cell>
          <cell r="B791">
            <v>0</v>
          </cell>
          <cell r="C791">
            <v>1789</v>
          </cell>
          <cell r="E791">
            <v>0</v>
          </cell>
          <cell r="F791">
            <v>0</v>
          </cell>
          <cell r="G791">
            <v>0</v>
          </cell>
          <cell r="H791">
            <v>0</v>
          </cell>
          <cell r="I791">
            <v>0</v>
          </cell>
          <cell r="J791">
            <v>0</v>
          </cell>
          <cell r="L791">
            <v>0</v>
          </cell>
          <cell r="N791">
            <v>0</v>
          </cell>
          <cell r="O791">
            <v>0</v>
          </cell>
          <cell r="P791">
            <v>0</v>
          </cell>
          <cell r="Q791">
            <v>0</v>
          </cell>
          <cell r="R791">
            <v>0</v>
          </cell>
          <cell r="S791">
            <v>0</v>
          </cell>
          <cell r="U791">
            <v>0</v>
          </cell>
          <cell r="V791">
            <v>0</v>
          </cell>
          <cell r="W791">
            <v>0</v>
          </cell>
          <cell r="X791">
            <v>0</v>
          </cell>
          <cell r="Y791">
            <v>0</v>
          </cell>
          <cell r="Z791">
            <v>0</v>
          </cell>
        </row>
        <row r="792">
          <cell r="A792">
            <v>0</v>
          </cell>
          <cell r="B792">
            <v>0</v>
          </cell>
          <cell r="C792">
            <v>1790</v>
          </cell>
          <cell r="E792">
            <v>0</v>
          </cell>
          <cell r="F792">
            <v>0</v>
          </cell>
          <cell r="G792">
            <v>0</v>
          </cell>
          <cell r="H792">
            <v>0</v>
          </cell>
          <cell r="I792">
            <v>0</v>
          </cell>
          <cell r="J792">
            <v>0</v>
          </cell>
          <cell r="L792">
            <v>0</v>
          </cell>
          <cell r="N792">
            <v>0</v>
          </cell>
          <cell r="O792">
            <v>0</v>
          </cell>
          <cell r="P792">
            <v>0</v>
          </cell>
          <cell r="Q792">
            <v>0</v>
          </cell>
          <cell r="R792">
            <v>0</v>
          </cell>
          <cell r="S792">
            <v>0</v>
          </cell>
          <cell r="U792">
            <v>0</v>
          </cell>
          <cell r="V792">
            <v>0</v>
          </cell>
          <cell r="W792">
            <v>0</v>
          </cell>
          <cell r="X792">
            <v>0</v>
          </cell>
          <cell r="Y792">
            <v>0</v>
          </cell>
          <cell r="Z792">
            <v>0</v>
          </cell>
        </row>
        <row r="793">
          <cell r="A793">
            <v>0</v>
          </cell>
          <cell r="B793">
            <v>0</v>
          </cell>
          <cell r="C793">
            <v>1791</v>
          </cell>
          <cell r="E793">
            <v>0</v>
          </cell>
          <cell r="F793">
            <v>0</v>
          </cell>
          <cell r="G793">
            <v>0</v>
          </cell>
          <cell r="H793">
            <v>0</v>
          </cell>
          <cell r="I793">
            <v>0</v>
          </cell>
          <cell r="J793">
            <v>0</v>
          </cell>
          <cell r="L793">
            <v>0</v>
          </cell>
          <cell r="N793">
            <v>0</v>
          </cell>
          <cell r="O793">
            <v>0</v>
          </cell>
          <cell r="P793">
            <v>0</v>
          </cell>
          <cell r="Q793">
            <v>0</v>
          </cell>
          <cell r="R793">
            <v>0</v>
          </cell>
          <cell r="S793">
            <v>0</v>
          </cell>
          <cell r="U793">
            <v>0</v>
          </cell>
          <cell r="V793">
            <v>0</v>
          </cell>
          <cell r="W793">
            <v>0</v>
          </cell>
          <cell r="X793">
            <v>0</v>
          </cell>
          <cell r="Y793">
            <v>0</v>
          </cell>
          <cell r="Z793">
            <v>0</v>
          </cell>
        </row>
        <row r="794">
          <cell r="A794">
            <v>0</v>
          </cell>
          <cell r="B794">
            <v>0</v>
          </cell>
          <cell r="C794">
            <v>1792</v>
          </cell>
          <cell r="E794">
            <v>0</v>
          </cell>
          <cell r="F794">
            <v>0</v>
          </cell>
          <cell r="G794">
            <v>0</v>
          </cell>
          <cell r="H794">
            <v>0</v>
          </cell>
          <cell r="I794">
            <v>0</v>
          </cell>
          <cell r="J794">
            <v>0</v>
          </cell>
          <cell r="L794">
            <v>0</v>
          </cell>
          <cell r="N794">
            <v>0</v>
          </cell>
          <cell r="O794">
            <v>0</v>
          </cell>
          <cell r="P794">
            <v>0</v>
          </cell>
          <cell r="Q794">
            <v>0</v>
          </cell>
          <cell r="R794">
            <v>0</v>
          </cell>
          <cell r="S794">
            <v>0</v>
          </cell>
          <cell r="U794">
            <v>0</v>
          </cell>
          <cell r="V794">
            <v>0</v>
          </cell>
          <cell r="W794">
            <v>0</v>
          </cell>
          <cell r="X794">
            <v>0</v>
          </cell>
          <cell r="Y794">
            <v>0</v>
          </cell>
          <cell r="Z794">
            <v>0</v>
          </cell>
        </row>
        <row r="795">
          <cell r="A795">
            <v>0</v>
          </cell>
          <cell r="B795">
            <v>0</v>
          </cell>
          <cell r="C795">
            <v>1793</v>
          </cell>
          <cell r="E795">
            <v>0</v>
          </cell>
          <cell r="F795">
            <v>0</v>
          </cell>
          <cell r="G795">
            <v>0</v>
          </cell>
          <cell r="H795">
            <v>0</v>
          </cell>
          <cell r="I795">
            <v>0</v>
          </cell>
          <cell r="J795">
            <v>0</v>
          </cell>
          <cell r="L795">
            <v>0</v>
          </cell>
          <cell r="N795">
            <v>0</v>
          </cell>
          <cell r="O795">
            <v>0</v>
          </cell>
          <cell r="P795">
            <v>0</v>
          </cell>
          <cell r="Q795">
            <v>0</v>
          </cell>
          <cell r="R795">
            <v>0</v>
          </cell>
          <cell r="S795">
            <v>0</v>
          </cell>
          <cell r="U795">
            <v>0</v>
          </cell>
          <cell r="V795">
            <v>0</v>
          </cell>
          <cell r="W795">
            <v>0</v>
          </cell>
          <cell r="X795">
            <v>0</v>
          </cell>
          <cell r="Y795">
            <v>0</v>
          </cell>
          <cell r="Z795">
            <v>0</v>
          </cell>
        </row>
        <row r="796">
          <cell r="A796">
            <v>0</v>
          </cell>
          <cell r="B796">
            <v>0</v>
          </cell>
          <cell r="C796">
            <v>1794</v>
          </cell>
          <cell r="E796">
            <v>0</v>
          </cell>
          <cell r="F796">
            <v>0</v>
          </cell>
          <cell r="G796">
            <v>0</v>
          </cell>
          <cell r="H796">
            <v>0</v>
          </cell>
          <cell r="I796">
            <v>0</v>
          </cell>
          <cell r="J796">
            <v>0</v>
          </cell>
          <cell r="L796">
            <v>0</v>
          </cell>
          <cell r="N796">
            <v>0</v>
          </cell>
          <cell r="O796">
            <v>0</v>
          </cell>
          <cell r="P796">
            <v>0</v>
          </cell>
          <cell r="Q796">
            <v>0</v>
          </cell>
          <cell r="R796">
            <v>0</v>
          </cell>
          <cell r="S796">
            <v>0</v>
          </cell>
          <cell r="U796">
            <v>0</v>
          </cell>
          <cell r="V796">
            <v>0</v>
          </cell>
          <cell r="W796">
            <v>0</v>
          </cell>
          <cell r="X796">
            <v>0</v>
          </cell>
          <cell r="Y796">
            <v>0</v>
          </cell>
          <cell r="Z796">
            <v>0</v>
          </cell>
        </row>
        <row r="797">
          <cell r="A797">
            <v>0</v>
          </cell>
          <cell r="B797">
            <v>0</v>
          </cell>
          <cell r="C797">
            <v>1795</v>
          </cell>
          <cell r="E797">
            <v>0</v>
          </cell>
          <cell r="F797">
            <v>0</v>
          </cell>
          <cell r="G797">
            <v>0</v>
          </cell>
          <cell r="H797">
            <v>0</v>
          </cell>
          <cell r="I797">
            <v>0</v>
          </cell>
          <cell r="J797">
            <v>0</v>
          </cell>
          <cell r="L797">
            <v>0</v>
          </cell>
          <cell r="N797">
            <v>0</v>
          </cell>
          <cell r="O797">
            <v>0</v>
          </cell>
          <cell r="P797">
            <v>0</v>
          </cell>
          <cell r="Q797">
            <v>0</v>
          </cell>
          <cell r="R797">
            <v>0</v>
          </cell>
          <cell r="S797">
            <v>0</v>
          </cell>
          <cell r="U797">
            <v>0</v>
          </cell>
          <cell r="V797">
            <v>0</v>
          </cell>
          <cell r="W797">
            <v>0</v>
          </cell>
          <cell r="X797">
            <v>0</v>
          </cell>
          <cell r="Y797">
            <v>0</v>
          </cell>
          <cell r="Z797">
            <v>0</v>
          </cell>
        </row>
        <row r="798">
          <cell r="A798">
            <v>0</v>
          </cell>
          <cell r="B798">
            <v>0</v>
          </cell>
          <cell r="C798">
            <v>1796</v>
          </cell>
          <cell r="E798">
            <v>0</v>
          </cell>
          <cell r="F798">
            <v>0</v>
          </cell>
          <cell r="G798">
            <v>0</v>
          </cell>
          <cell r="H798">
            <v>0</v>
          </cell>
          <cell r="I798">
            <v>0</v>
          </cell>
          <cell r="J798">
            <v>0</v>
          </cell>
          <cell r="L798">
            <v>0</v>
          </cell>
          <cell r="N798">
            <v>0</v>
          </cell>
          <cell r="O798">
            <v>0</v>
          </cell>
          <cell r="P798">
            <v>0</v>
          </cell>
          <cell r="Q798">
            <v>0</v>
          </cell>
          <cell r="R798">
            <v>0</v>
          </cell>
          <cell r="S798">
            <v>0</v>
          </cell>
          <cell r="U798">
            <v>0</v>
          </cell>
          <cell r="V798">
            <v>0</v>
          </cell>
          <cell r="W798">
            <v>0</v>
          </cell>
          <cell r="X798">
            <v>0</v>
          </cell>
          <cell r="Y798">
            <v>0</v>
          </cell>
          <cell r="Z798">
            <v>0</v>
          </cell>
        </row>
        <row r="799">
          <cell r="A799">
            <v>0</v>
          </cell>
          <cell r="B799">
            <v>0</v>
          </cell>
          <cell r="C799">
            <v>1797</v>
          </cell>
          <cell r="E799">
            <v>0</v>
          </cell>
          <cell r="F799">
            <v>0</v>
          </cell>
          <cell r="G799">
            <v>0</v>
          </cell>
          <cell r="H799">
            <v>0</v>
          </cell>
          <cell r="I799">
            <v>0</v>
          </cell>
          <cell r="J799">
            <v>0</v>
          </cell>
          <cell r="L799">
            <v>0</v>
          </cell>
          <cell r="N799">
            <v>0</v>
          </cell>
          <cell r="O799">
            <v>0</v>
          </cell>
          <cell r="P799">
            <v>0</v>
          </cell>
          <cell r="Q799">
            <v>0</v>
          </cell>
          <cell r="R799">
            <v>0</v>
          </cell>
          <cell r="S799">
            <v>0</v>
          </cell>
          <cell r="U799">
            <v>0</v>
          </cell>
          <cell r="V799">
            <v>0</v>
          </cell>
          <cell r="W799">
            <v>0</v>
          </cell>
          <cell r="X799">
            <v>0</v>
          </cell>
          <cell r="Y799">
            <v>0</v>
          </cell>
          <cell r="Z799">
            <v>0</v>
          </cell>
        </row>
        <row r="800">
          <cell r="A800">
            <v>0</v>
          </cell>
          <cell r="B800">
            <v>0</v>
          </cell>
          <cell r="C800">
            <v>1798</v>
          </cell>
          <cell r="E800">
            <v>0</v>
          </cell>
          <cell r="F800">
            <v>0</v>
          </cell>
          <cell r="G800">
            <v>0</v>
          </cell>
          <cell r="H800">
            <v>0</v>
          </cell>
          <cell r="I800">
            <v>0</v>
          </cell>
          <cell r="J800">
            <v>0</v>
          </cell>
          <cell r="L800">
            <v>0</v>
          </cell>
          <cell r="N800">
            <v>0</v>
          </cell>
          <cell r="O800">
            <v>0</v>
          </cell>
          <cell r="P800">
            <v>0</v>
          </cell>
          <cell r="Q800">
            <v>0</v>
          </cell>
          <cell r="R800">
            <v>0</v>
          </cell>
          <cell r="S800">
            <v>0</v>
          </cell>
          <cell r="U800">
            <v>0</v>
          </cell>
          <cell r="V800">
            <v>0</v>
          </cell>
          <cell r="W800">
            <v>0</v>
          </cell>
          <cell r="X800">
            <v>0</v>
          </cell>
          <cell r="Y800">
            <v>0</v>
          </cell>
          <cell r="Z800">
            <v>0</v>
          </cell>
        </row>
        <row r="801">
          <cell r="A801">
            <v>0</v>
          </cell>
          <cell r="B801">
            <v>0</v>
          </cell>
          <cell r="C801">
            <v>1799</v>
          </cell>
          <cell r="E801">
            <v>0</v>
          </cell>
          <cell r="F801">
            <v>0</v>
          </cell>
          <cell r="G801">
            <v>0</v>
          </cell>
          <cell r="H801">
            <v>0</v>
          </cell>
          <cell r="I801">
            <v>0</v>
          </cell>
          <cell r="J801">
            <v>0</v>
          </cell>
          <cell r="L801">
            <v>0</v>
          </cell>
          <cell r="N801">
            <v>0</v>
          </cell>
          <cell r="O801">
            <v>0</v>
          </cell>
          <cell r="P801">
            <v>0</v>
          </cell>
          <cell r="Q801">
            <v>0</v>
          </cell>
          <cell r="R801">
            <v>0</v>
          </cell>
          <cell r="S801">
            <v>0</v>
          </cell>
          <cell r="U801">
            <v>0</v>
          </cell>
          <cell r="V801">
            <v>0</v>
          </cell>
          <cell r="W801">
            <v>0</v>
          </cell>
          <cell r="X801">
            <v>0</v>
          </cell>
          <cell r="Y801">
            <v>0</v>
          </cell>
          <cell r="Z801">
            <v>0</v>
          </cell>
        </row>
        <row r="802">
          <cell r="A802">
            <v>0</v>
          </cell>
          <cell r="B802">
            <v>0</v>
          </cell>
          <cell r="C802">
            <v>1800</v>
          </cell>
          <cell r="E802">
            <v>0</v>
          </cell>
          <cell r="F802">
            <v>0</v>
          </cell>
          <cell r="G802">
            <v>0</v>
          </cell>
          <cell r="H802">
            <v>0</v>
          </cell>
          <cell r="I802">
            <v>0</v>
          </cell>
          <cell r="J802">
            <v>0</v>
          </cell>
          <cell r="L802">
            <v>0</v>
          </cell>
          <cell r="N802">
            <v>0</v>
          </cell>
          <cell r="O802">
            <v>0</v>
          </cell>
          <cell r="P802">
            <v>0</v>
          </cell>
          <cell r="Q802">
            <v>0</v>
          </cell>
          <cell r="R802">
            <v>0</v>
          </cell>
          <cell r="S802">
            <v>0</v>
          </cell>
          <cell r="U802">
            <v>0</v>
          </cell>
          <cell r="V802">
            <v>0</v>
          </cell>
          <cell r="W802">
            <v>0</v>
          </cell>
          <cell r="X802">
            <v>0</v>
          </cell>
          <cell r="Y802">
            <v>0</v>
          </cell>
          <cell r="Z802">
            <v>0</v>
          </cell>
        </row>
        <row r="803">
          <cell r="A803">
            <v>0</v>
          </cell>
          <cell r="B803">
            <v>0</v>
          </cell>
          <cell r="C803">
            <v>1801</v>
          </cell>
          <cell r="E803">
            <v>0</v>
          </cell>
          <cell r="F803">
            <v>0</v>
          </cell>
          <cell r="G803">
            <v>0</v>
          </cell>
          <cell r="H803">
            <v>0</v>
          </cell>
          <cell r="I803">
            <v>0</v>
          </cell>
          <cell r="J803">
            <v>0</v>
          </cell>
          <cell r="L803">
            <v>0</v>
          </cell>
          <cell r="N803">
            <v>0</v>
          </cell>
          <cell r="O803">
            <v>0</v>
          </cell>
          <cell r="P803">
            <v>0</v>
          </cell>
          <cell r="Q803">
            <v>0</v>
          </cell>
          <cell r="R803">
            <v>0</v>
          </cell>
          <cell r="S803">
            <v>0</v>
          </cell>
          <cell r="U803">
            <v>0</v>
          </cell>
          <cell r="V803">
            <v>0</v>
          </cell>
          <cell r="W803">
            <v>0</v>
          </cell>
          <cell r="X803">
            <v>0</v>
          </cell>
          <cell r="Y803">
            <v>0</v>
          </cell>
          <cell r="Z803">
            <v>0</v>
          </cell>
        </row>
        <row r="804">
          <cell r="A804">
            <v>0</v>
          </cell>
          <cell r="B804">
            <v>0</v>
          </cell>
          <cell r="C804">
            <v>1802</v>
          </cell>
          <cell r="E804">
            <v>0</v>
          </cell>
          <cell r="F804">
            <v>0</v>
          </cell>
          <cell r="G804">
            <v>0</v>
          </cell>
          <cell r="H804">
            <v>0</v>
          </cell>
          <cell r="I804">
            <v>0</v>
          </cell>
          <cell r="J804">
            <v>0</v>
          </cell>
          <cell r="L804">
            <v>0</v>
          </cell>
          <cell r="N804">
            <v>0</v>
          </cell>
          <cell r="O804">
            <v>0</v>
          </cell>
          <cell r="P804">
            <v>0</v>
          </cell>
          <cell r="Q804">
            <v>0</v>
          </cell>
          <cell r="R804">
            <v>0</v>
          </cell>
          <cell r="S804">
            <v>0</v>
          </cell>
          <cell r="U804">
            <v>0</v>
          </cell>
          <cell r="V804">
            <v>0</v>
          </cell>
          <cell r="W804">
            <v>0</v>
          </cell>
          <cell r="X804">
            <v>0</v>
          </cell>
          <cell r="Y804">
            <v>0</v>
          </cell>
          <cell r="Z804">
            <v>0</v>
          </cell>
        </row>
        <row r="805">
          <cell r="A805">
            <v>0</v>
          </cell>
          <cell r="B805">
            <v>0</v>
          </cell>
          <cell r="C805">
            <v>1803</v>
          </cell>
          <cell r="E805">
            <v>0</v>
          </cell>
          <cell r="F805">
            <v>0</v>
          </cell>
          <cell r="G805">
            <v>0</v>
          </cell>
          <cell r="H805">
            <v>0</v>
          </cell>
          <cell r="I805">
            <v>0</v>
          </cell>
          <cell r="J805">
            <v>0</v>
          </cell>
          <cell r="L805">
            <v>0</v>
          </cell>
          <cell r="N805">
            <v>0</v>
          </cell>
          <cell r="O805">
            <v>0</v>
          </cell>
          <cell r="P805">
            <v>0</v>
          </cell>
          <cell r="Q805">
            <v>0</v>
          </cell>
          <cell r="R805">
            <v>0</v>
          </cell>
          <cell r="S805">
            <v>0</v>
          </cell>
          <cell r="U805">
            <v>0</v>
          </cell>
          <cell r="V805">
            <v>0</v>
          </cell>
          <cell r="W805">
            <v>0</v>
          </cell>
          <cell r="X805">
            <v>0</v>
          </cell>
          <cell r="Y805">
            <v>0</v>
          </cell>
          <cell r="Z805">
            <v>0</v>
          </cell>
        </row>
        <row r="806">
          <cell r="A806">
            <v>0</v>
          </cell>
          <cell r="B806">
            <v>0</v>
          </cell>
          <cell r="C806">
            <v>1804</v>
          </cell>
          <cell r="E806">
            <v>0</v>
          </cell>
          <cell r="F806">
            <v>0</v>
          </cell>
          <cell r="G806">
            <v>0</v>
          </cell>
          <cell r="H806">
            <v>0</v>
          </cell>
          <cell r="I806">
            <v>0</v>
          </cell>
          <cell r="J806">
            <v>0</v>
          </cell>
          <cell r="L806">
            <v>0</v>
          </cell>
          <cell r="N806">
            <v>0</v>
          </cell>
          <cell r="O806">
            <v>0</v>
          </cell>
          <cell r="P806">
            <v>0</v>
          </cell>
          <cell r="Q806">
            <v>0</v>
          </cell>
          <cell r="R806">
            <v>0</v>
          </cell>
          <cell r="S806">
            <v>0</v>
          </cell>
          <cell r="U806">
            <v>0</v>
          </cell>
          <cell r="V806">
            <v>0</v>
          </cell>
          <cell r="W806">
            <v>0</v>
          </cell>
          <cell r="X806">
            <v>0</v>
          </cell>
          <cell r="Y806">
            <v>0</v>
          </cell>
          <cell r="Z806">
            <v>0</v>
          </cell>
        </row>
        <row r="807">
          <cell r="A807">
            <v>0</v>
          </cell>
          <cell r="B807">
            <v>0</v>
          </cell>
          <cell r="C807">
            <v>1805</v>
          </cell>
          <cell r="E807">
            <v>0</v>
          </cell>
          <cell r="F807">
            <v>0</v>
          </cell>
          <cell r="G807">
            <v>0</v>
          </cell>
          <cell r="H807">
            <v>0</v>
          </cell>
          <cell r="I807">
            <v>0</v>
          </cell>
          <cell r="J807">
            <v>0</v>
          </cell>
          <cell r="L807">
            <v>0</v>
          </cell>
          <cell r="N807">
            <v>0</v>
          </cell>
          <cell r="O807">
            <v>0</v>
          </cell>
          <cell r="P807">
            <v>0</v>
          </cell>
          <cell r="Q807">
            <v>0</v>
          </cell>
          <cell r="R807">
            <v>0</v>
          </cell>
          <cell r="S807">
            <v>0</v>
          </cell>
          <cell r="U807">
            <v>0</v>
          </cell>
          <cell r="V807">
            <v>0</v>
          </cell>
          <cell r="W807">
            <v>0</v>
          </cell>
          <cell r="X807">
            <v>0</v>
          </cell>
          <cell r="Y807">
            <v>0</v>
          </cell>
          <cell r="Z807">
            <v>0</v>
          </cell>
        </row>
        <row r="808">
          <cell r="A808">
            <v>0</v>
          </cell>
          <cell r="B808">
            <v>0</v>
          </cell>
          <cell r="C808">
            <v>1806</v>
          </cell>
          <cell r="E808">
            <v>0</v>
          </cell>
          <cell r="F808">
            <v>0</v>
          </cell>
          <cell r="G808">
            <v>0</v>
          </cell>
          <cell r="H808">
            <v>0</v>
          </cell>
          <cell r="I808">
            <v>0</v>
          </cell>
          <cell r="J808">
            <v>0</v>
          </cell>
          <cell r="L808">
            <v>0</v>
          </cell>
          <cell r="N808">
            <v>0</v>
          </cell>
          <cell r="O808">
            <v>0</v>
          </cell>
          <cell r="P808">
            <v>0</v>
          </cell>
          <cell r="Q808">
            <v>0</v>
          </cell>
          <cell r="R808">
            <v>0</v>
          </cell>
          <cell r="S808">
            <v>0</v>
          </cell>
          <cell r="U808">
            <v>0</v>
          </cell>
          <cell r="V808">
            <v>0</v>
          </cell>
          <cell r="W808">
            <v>0</v>
          </cell>
          <cell r="X808">
            <v>0</v>
          </cell>
          <cell r="Y808">
            <v>0</v>
          </cell>
          <cell r="Z808">
            <v>0</v>
          </cell>
        </row>
        <row r="809">
          <cell r="A809">
            <v>0</v>
          </cell>
          <cell r="B809">
            <v>0</v>
          </cell>
          <cell r="C809">
            <v>1807</v>
          </cell>
          <cell r="E809">
            <v>0</v>
          </cell>
          <cell r="F809">
            <v>0</v>
          </cell>
          <cell r="G809">
            <v>0</v>
          </cell>
          <cell r="H809">
            <v>0</v>
          </cell>
          <cell r="I809">
            <v>0</v>
          </cell>
          <cell r="J809">
            <v>0</v>
          </cell>
          <cell r="L809">
            <v>0</v>
          </cell>
          <cell r="N809">
            <v>0</v>
          </cell>
          <cell r="O809">
            <v>0</v>
          </cell>
          <cell r="P809">
            <v>0</v>
          </cell>
          <cell r="Q809">
            <v>0</v>
          </cell>
          <cell r="R809">
            <v>0</v>
          </cell>
          <cell r="S809">
            <v>0</v>
          </cell>
          <cell r="U809">
            <v>0</v>
          </cell>
          <cell r="V809">
            <v>0</v>
          </cell>
          <cell r="W809">
            <v>0</v>
          </cell>
          <cell r="X809">
            <v>0</v>
          </cell>
          <cell r="Y809">
            <v>0</v>
          </cell>
          <cell r="Z809">
            <v>0</v>
          </cell>
        </row>
        <row r="810">
          <cell r="A810">
            <v>0</v>
          </cell>
          <cell r="B810">
            <v>0</v>
          </cell>
          <cell r="C810">
            <v>1808</v>
          </cell>
          <cell r="E810">
            <v>0</v>
          </cell>
          <cell r="F810">
            <v>0</v>
          </cell>
          <cell r="G810">
            <v>0</v>
          </cell>
          <cell r="H810">
            <v>0</v>
          </cell>
          <cell r="I810">
            <v>0</v>
          </cell>
          <cell r="J810">
            <v>0</v>
          </cell>
          <cell r="L810">
            <v>0</v>
          </cell>
          <cell r="N810">
            <v>0</v>
          </cell>
          <cell r="O810">
            <v>0</v>
          </cell>
          <cell r="P810">
            <v>0</v>
          </cell>
          <cell r="Q810">
            <v>0</v>
          </cell>
          <cell r="R810">
            <v>0</v>
          </cell>
          <cell r="S810">
            <v>0</v>
          </cell>
          <cell r="U810">
            <v>0</v>
          </cell>
          <cell r="V810">
            <v>0</v>
          </cell>
          <cell r="W810">
            <v>0</v>
          </cell>
          <cell r="X810">
            <v>0</v>
          </cell>
          <cell r="Y810">
            <v>0</v>
          </cell>
          <cell r="Z810">
            <v>0</v>
          </cell>
        </row>
        <row r="811">
          <cell r="A811">
            <v>0</v>
          </cell>
          <cell r="B811">
            <v>0</v>
          </cell>
          <cell r="C811">
            <v>1809</v>
          </cell>
          <cell r="E811">
            <v>0</v>
          </cell>
          <cell r="F811">
            <v>0</v>
          </cell>
          <cell r="G811">
            <v>0</v>
          </cell>
          <cell r="H811">
            <v>0</v>
          </cell>
          <cell r="I811">
            <v>0</v>
          </cell>
          <cell r="J811">
            <v>0</v>
          </cell>
          <cell r="L811">
            <v>0</v>
          </cell>
          <cell r="N811">
            <v>0</v>
          </cell>
          <cell r="O811">
            <v>0</v>
          </cell>
          <cell r="P811">
            <v>0</v>
          </cell>
          <cell r="Q811">
            <v>0</v>
          </cell>
          <cell r="R811">
            <v>0</v>
          </cell>
          <cell r="S811">
            <v>0</v>
          </cell>
          <cell r="U811">
            <v>0</v>
          </cell>
          <cell r="V811">
            <v>0</v>
          </cell>
          <cell r="W811">
            <v>0</v>
          </cell>
          <cell r="X811">
            <v>0</v>
          </cell>
          <cell r="Y811">
            <v>0</v>
          </cell>
          <cell r="Z811">
            <v>0</v>
          </cell>
        </row>
        <row r="812">
          <cell r="A812">
            <v>0</v>
          </cell>
          <cell r="B812">
            <v>0</v>
          </cell>
          <cell r="C812">
            <v>1810</v>
          </cell>
          <cell r="E812">
            <v>0</v>
          </cell>
          <cell r="F812">
            <v>0</v>
          </cell>
          <cell r="G812">
            <v>0</v>
          </cell>
          <cell r="H812">
            <v>0</v>
          </cell>
          <cell r="I812">
            <v>0</v>
          </cell>
          <cell r="J812">
            <v>0</v>
          </cell>
          <cell r="L812">
            <v>0</v>
          </cell>
          <cell r="N812">
            <v>0</v>
          </cell>
          <cell r="O812">
            <v>0</v>
          </cell>
          <cell r="P812">
            <v>0</v>
          </cell>
          <cell r="Q812">
            <v>0</v>
          </cell>
          <cell r="R812">
            <v>0</v>
          </cell>
          <cell r="S812">
            <v>0</v>
          </cell>
          <cell r="U812">
            <v>0</v>
          </cell>
          <cell r="V812">
            <v>0</v>
          </cell>
          <cell r="W812">
            <v>0</v>
          </cell>
          <cell r="X812">
            <v>0</v>
          </cell>
          <cell r="Y812">
            <v>0</v>
          </cell>
          <cell r="Z812">
            <v>0</v>
          </cell>
        </row>
        <row r="813">
          <cell r="A813">
            <v>0</v>
          </cell>
          <cell r="B813">
            <v>0</v>
          </cell>
          <cell r="C813">
            <v>1811</v>
          </cell>
          <cell r="E813">
            <v>0</v>
          </cell>
          <cell r="F813">
            <v>0</v>
          </cell>
          <cell r="G813">
            <v>0</v>
          </cell>
          <cell r="H813">
            <v>0</v>
          </cell>
          <cell r="I813">
            <v>0</v>
          </cell>
          <cell r="J813">
            <v>0</v>
          </cell>
          <cell r="L813">
            <v>0</v>
          </cell>
          <cell r="N813">
            <v>0</v>
          </cell>
          <cell r="O813">
            <v>0</v>
          </cell>
          <cell r="P813">
            <v>0</v>
          </cell>
          <cell r="Q813">
            <v>0</v>
          </cell>
          <cell r="R813">
            <v>0</v>
          </cell>
          <cell r="S813">
            <v>0</v>
          </cell>
          <cell r="U813">
            <v>0</v>
          </cell>
          <cell r="V813">
            <v>0</v>
          </cell>
          <cell r="W813">
            <v>0</v>
          </cell>
          <cell r="X813">
            <v>0</v>
          </cell>
          <cell r="Y813">
            <v>0</v>
          </cell>
          <cell r="Z813">
            <v>0</v>
          </cell>
        </row>
        <row r="814">
          <cell r="A814">
            <v>0</v>
          </cell>
          <cell r="B814">
            <v>0</v>
          </cell>
          <cell r="C814">
            <v>1812</v>
          </cell>
          <cell r="E814">
            <v>0</v>
          </cell>
          <cell r="F814">
            <v>0</v>
          </cell>
          <cell r="G814">
            <v>0</v>
          </cell>
          <cell r="H814">
            <v>0</v>
          </cell>
          <cell r="I814">
            <v>0</v>
          </cell>
          <cell r="J814">
            <v>0</v>
          </cell>
          <cell r="L814">
            <v>0</v>
          </cell>
          <cell r="N814">
            <v>0</v>
          </cell>
          <cell r="O814">
            <v>0</v>
          </cell>
          <cell r="P814">
            <v>0</v>
          </cell>
          <cell r="Q814">
            <v>0</v>
          </cell>
          <cell r="R814">
            <v>0</v>
          </cell>
          <cell r="S814">
            <v>0</v>
          </cell>
          <cell r="U814">
            <v>0</v>
          </cell>
          <cell r="V814">
            <v>0</v>
          </cell>
          <cell r="W814">
            <v>0</v>
          </cell>
          <cell r="X814">
            <v>0</v>
          </cell>
          <cell r="Y814">
            <v>0</v>
          </cell>
          <cell r="Z814">
            <v>0</v>
          </cell>
        </row>
        <row r="815">
          <cell r="A815">
            <v>0</v>
          </cell>
          <cell r="B815">
            <v>0</v>
          </cell>
          <cell r="C815">
            <v>1813</v>
          </cell>
          <cell r="E815">
            <v>0</v>
          </cell>
          <cell r="F815">
            <v>0</v>
          </cell>
          <cell r="G815">
            <v>0</v>
          </cell>
          <cell r="H815">
            <v>0</v>
          </cell>
          <cell r="I815">
            <v>0</v>
          </cell>
          <cell r="J815">
            <v>0</v>
          </cell>
          <cell r="L815">
            <v>0</v>
          </cell>
          <cell r="N815">
            <v>0</v>
          </cell>
          <cell r="O815">
            <v>0</v>
          </cell>
          <cell r="P815">
            <v>0</v>
          </cell>
          <cell r="Q815">
            <v>0</v>
          </cell>
          <cell r="R815">
            <v>0</v>
          </cell>
          <cell r="S815">
            <v>0</v>
          </cell>
          <cell r="U815">
            <v>0</v>
          </cell>
          <cell r="V815">
            <v>0</v>
          </cell>
          <cell r="W815">
            <v>0</v>
          </cell>
          <cell r="X815">
            <v>0</v>
          </cell>
          <cell r="Y815">
            <v>0</v>
          </cell>
          <cell r="Z815">
            <v>0</v>
          </cell>
        </row>
        <row r="816">
          <cell r="A816">
            <v>0</v>
          </cell>
          <cell r="B816">
            <v>0</v>
          </cell>
          <cell r="C816">
            <v>1814</v>
          </cell>
          <cell r="E816">
            <v>0</v>
          </cell>
          <cell r="F816">
            <v>0</v>
          </cell>
          <cell r="G816">
            <v>0</v>
          </cell>
          <cell r="H816">
            <v>0</v>
          </cell>
          <cell r="I816">
            <v>0</v>
          </cell>
          <cell r="J816">
            <v>0</v>
          </cell>
          <cell r="L816">
            <v>0</v>
          </cell>
          <cell r="N816">
            <v>0</v>
          </cell>
          <cell r="O816">
            <v>0</v>
          </cell>
          <cell r="P816">
            <v>0</v>
          </cell>
          <cell r="Q816">
            <v>0</v>
          </cell>
          <cell r="R816">
            <v>0</v>
          </cell>
          <cell r="S816">
            <v>0</v>
          </cell>
          <cell r="U816">
            <v>0</v>
          </cell>
          <cell r="V816">
            <v>0</v>
          </cell>
          <cell r="W816">
            <v>0</v>
          </cell>
          <cell r="X816">
            <v>0</v>
          </cell>
          <cell r="Y816">
            <v>0</v>
          </cell>
          <cell r="Z816">
            <v>0</v>
          </cell>
        </row>
        <row r="817">
          <cell r="A817">
            <v>0</v>
          </cell>
          <cell r="B817">
            <v>0</v>
          </cell>
          <cell r="C817">
            <v>1815</v>
          </cell>
          <cell r="E817">
            <v>0</v>
          </cell>
          <cell r="F817">
            <v>0</v>
          </cell>
          <cell r="G817">
            <v>0</v>
          </cell>
          <cell r="H817">
            <v>0</v>
          </cell>
          <cell r="I817">
            <v>0</v>
          </cell>
          <cell r="J817">
            <v>0</v>
          </cell>
          <cell r="L817">
            <v>0</v>
          </cell>
          <cell r="N817">
            <v>0</v>
          </cell>
          <cell r="O817">
            <v>0</v>
          </cell>
          <cell r="P817">
            <v>0</v>
          </cell>
          <cell r="Q817">
            <v>0</v>
          </cell>
          <cell r="R817">
            <v>0</v>
          </cell>
          <cell r="S817">
            <v>0</v>
          </cell>
          <cell r="U817">
            <v>0</v>
          </cell>
          <cell r="V817">
            <v>0</v>
          </cell>
          <cell r="W817">
            <v>0</v>
          </cell>
          <cell r="X817">
            <v>0</v>
          </cell>
          <cell r="Y817">
            <v>0</v>
          </cell>
          <cell r="Z817">
            <v>0</v>
          </cell>
        </row>
        <row r="818">
          <cell r="A818">
            <v>0</v>
          </cell>
          <cell r="B818">
            <v>0</v>
          </cell>
          <cell r="C818">
            <v>1816</v>
          </cell>
          <cell r="E818">
            <v>0</v>
          </cell>
          <cell r="F818">
            <v>0</v>
          </cell>
          <cell r="G818">
            <v>0</v>
          </cell>
          <cell r="H818">
            <v>0</v>
          </cell>
          <cell r="I818">
            <v>0</v>
          </cell>
          <cell r="J818">
            <v>0</v>
          </cell>
          <cell r="L818">
            <v>0</v>
          </cell>
          <cell r="N818">
            <v>0</v>
          </cell>
          <cell r="O818">
            <v>0</v>
          </cell>
          <cell r="P818">
            <v>0</v>
          </cell>
          <cell r="Q818">
            <v>0</v>
          </cell>
          <cell r="R818">
            <v>0</v>
          </cell>
          <cell r="S818">
            <v>0</v>
          </cell>
          <cell r="U818">
            <v>0</v>
          </cell>
          <cell r="V818">
            <v>0</v>
          </cell>
          <cell r="W818">
            <v>0</v>
          </cell>
          <cell r="X818">
            <v>0</v>
          </cell>
          <cell r="Y818">
            <v>0</v>
          </cell>
          <cell r="Z818">
            <v>0</v>
          </cell>
        </row>
        <row r="819">
          <cell r="A819">
            <v>0</v>
          </cell>
          <cell r="B819">
            <v>0</v>
          </cell>
          <cell r="C819">
            <v>1817</v>
          </cell>
          <cell r="E819">
            <v>0</v>
          </cell>
          <cell r="F819">
            <v>0</v>
          </cell>
          <cell r="G819">
            <v>0</v>
          </cell>
          <cell r="H819">
            <v>0</v>
          </cell>
          <cell r="I819">
            <v>0</v>
          </cell>
          <cell r="J819">
            <v>0</v>
          </cell>
          <cell r="L819">
            <v>0</v>
          </cell>
          <cell r="N819">
            <v>0</v>
          </cell>
          <cell r="O819">
            <v>0</v>
          </cell>
          <cell r="P819">
            <v>0</v>
          </cell>
          <cell r="Q819">
            <v>0</v>
          </cell>
          <cell r="R819">
            <v>0</v>
          </cell>
          <cell r="S819">
            <v>0</v>
          </cell>
          <cell r="U819">
            <v>0</v>
          </cell>
          <cell r="V819">
            <v>0</v>
          </cell>
          <cell r="W819">
            <v>0</v>
          </cell>
          <cell r="X819">
            <v>0</v>
          </cell>
          <cell r="Y819">
            <v>0</v>
          </cell>
          <cell r="Z819">
            <v>0</v>
          </cell>
        </row>
        <row r="820">
          <cell r="A820">
            <v>0</v>
          </cell>
          <cell r="B820">
            <v>0</v>
          </cell>
          <cell r="C820">
            <v>1818</v>
          </cell>
          <cell r="E820">
            <v>0</v>
          </cell>
          <cell r="F820">
            <v>0</v>
          </cell>
          <cell r="G820">
            <v>0</v>
          </cell>
          <cell r="H820">
            <v>0</v>
          </cell>
          <cell r="I820">
            <v>0</v>
          </cell>
          <cell r="J820">
            <v>0</v>
          </cell>
          <cell r="L820">
            <v>0</v>
          </cell>
          <cell r="N820">
            <v>0</v>
          </cell>
          <cell r="O820">
            <v>0</v>
          </cell>
          <cell r="P820">
            <v>0</v>
          </cell>
          <cell r="Q820">
            <v>0</v>
          </cell>
          <cell r="R820">
            <v>0</v>
          </cell>
          <cell r="S820">
            <v>0</v>
          </cell>
          <cell r="U820">
            <v>0</v>
          </cell>
          <cell r="V820">
            <v>0</v>
          </cell>
          <cell r="W820">
            <v>0</v>
          </cell>
          <cell r="X820">
            <v>0</v>
          </cell>
          <cell r="Y820">
            <v>0</v>
          </cell>
          <cell r="Z820">
            <v>0</v>
          </cell>
        </row>
        <row r="821">
          <cell r="A821">
            <v>0</v>
          </cell>
          <cell r="B821">
            <v>0</v>
          </cell>
          <cell r="C821">
            <v>1819</v>
          </cell>
          <cell r="E821">
            <v>0</v>
          </cell>
          <cell r="F821">
            <v>0</v>
          </cell>
          <cell r="G821">
            <v>0</v>
          </cell>
          <cell r="H821">
            <v>0</v>
          </cell>
          <cell r="I821">
            <v>0</v>
          </cell>
          <cell r="J821">
            <v>0</v>
          </cell>
          <cell r="L821">
            <v>0</v>
          </cell>
          <cell r="N821">
            <v>0</v>
          </cell>
          <cell r="O821">
            <v>0</v>
          </cell>
          <cell r="P821">
            <v>0</v>
          </cell>
          <cell r="Q821">
            <v>0</v>
          </cell>
          <cell r="R821">
            <v>0</v>
          </cell>
          <cell r="S821">
            <v>0</v>
          </cell>
          <cell r="U821">
            <v>0</v>
          </cell>
          <cell r="V821">
            <v>0</v>
          </cell>
          <cell r="W821">
            <v>0</v>
          </cell>
          <cell r="X821">
            <v>0</v>
          </cell>
          <cell r="Y821">
            <v>0</v>
          </cell>
          <cell r="Z821">
            <v>0</v>
          </cell>
        </row>
        <row r="822">
          <cell r="A822">
            <v>0</v>
          </cell>
          <cell r="B822">
            <v>0</v>
          </cell>
          <cell r="C822">
            <v>1820</v>
          </cell>
          <cell r="E822">
            <v>0</v>
          </cell>
          <cell r="F822">
            <v>0</v>
          </cell>
          <cell r="G822">
            <v>0</v>
          </cell>
          <cell r="H822">
            <v>0</v>
          </cell>
          <cell r="I822">
            <v>0</v>
          </cell>
          <cell r="J822">
            <v>0</v>
          </cell>
          <cell r="L822">
            <v>0</v>
          </cell>
          <cell r="N822">
            <v>0</v>
          </cell>
          <cell r="O822">
            <v>0</v>
          </cell>
          <cell r="P822">
            <v>0</v>
          </cell>
          <cell r="Q822">
            <v>0</v>
          </cell>
          <cell r="R822">
            <v>0</v>
          </cell>
          <cell r="S822">
            <v>0</v>
          </cell>
          <cell r="U822">
            <v>0</v>
          </cell>
          <cell r="V822">
            <v>0</v>
          </cell>
          <cell r="W822">
            <v>0</v>
          </cell>
          <cell r="X822">
            <v>0</v>
          </cell>
          <cell r="Y822">
            <v>0</v>
          </cell>
          <cell r="Z822">
            <v>0</v>
          </cell>
        </row>
        <row r="823">
          <cell r="A823">
            <v>0</v>
          </cell>
          <cell r="B823">
            <v>0</v>
          </cell>
          <cell r="C823">
            <v>1821</v>
          </cell>
          <cell r="E823">
            <v>0</v>
          </cell>
          <cell r="F823">
            <v>0</v>
          </cell>
          <cell r="G823">
            <v>0</v>
          </cell>
          <cell r="H823">
            <v>0</v>
          </cell>
          <cell r="I823">
            <v>0</v>
          </cell>
          <cell r="J823">
            <v>0</v>
          </cell>
          <cell r="L823">
            <v>0</v>
          </cell>
          <cell r="N823">
            <v>0</v>
          </cell>
          <cell r="O823">
            <v>0</v>
          </cell>
          <cell r="P823">
            <v>0</v>
          </cell>
          <cell r="Q823">
            <v>0</v>
          </cell>
          <cell r="R823">
            <v>0</v>
          </cell>
          <cell r="S823">
            <v>0</v>
          </cell>
          <cell r="U823">
            <v>0</v>
          </cell>
          <cell r="V823">
            <v>0</v>
          </cell>
          <cell r="W823">
            <v>0</v>
          </cell>
          <cell r="X823">
            <v>0</v>
          </cell>
          <cell r="Y823">
            <v>0</v>
          </cell>
          <cell r="Z823">
            <v>0</v>
          </cell>
        </row>
        <row r="824">
          <cell r="A824">
            <v>0</v>
          </cell>
          <cell r="B824">
            <v>0</v>
          </cell>
          <cell r="C824">
            <v>1822</v>
          </cell>
          <cell r="E824">
            <v>0</v>
          </cell>
          <cell r="F824">
            <v>0</v>
          </cell>
          <cell r="G824">
            <v>0</v>
          </cell>
          <cell r="H824">
            <v>0</v>
          </cell>
          <cell r="I824">
            <v>0</v>
          </cell>
          <cell r="J824">
            <v>0</v>
          </cell>
          <cell r="L824">
            <v>0</v>
          </cell>
          <cell r="N824">
            <v>0</v>
          </cell>
          <cell r="O824">
            <v>0</v>
          </cell>
          <cell r="P824">
            <v>0</v>
          </cell>
          <cell r="Q824">
            <v>0</v>
          </cell>
          <cell r="R824">
            <v>0</v>
          </cell>
          <cell r="S824">
            <v>0</v>
          </cell>
          <cell r="U824">
            <v>0</v>
          </cell>
          <cell r="V824">
            <v>0</v>
          </cell>
          <cell r="W824">
            <v>0</v>
          </cell>
          <cell r="X824">
            <v>0</v>
          </cell>
          <cell r="Y824">
            <v>0</v>
          </cell>
          <cell r="Z824">
            <v>0</v>
          </cell>
        </row>
        <row r="825">
          <cell r="A825">
            <v>0</v>
          </cell>
          <cell r="B825">
            <v>0</v>
          </cell>
          <cell r="C825">
            <v>1823</v>
          </cell>
          <cell r="E825">
            <v>0</v>
          </cell>
          <cell r="F825">
            <v>0</v>
          </cell>
          <cell r="G825">
            <v>0</v>
          </cell>
          <cell r="H825">
            <v>0</v>
          </cell>
          <cell r="I825">
            <v>0</v>
          </cell>
          <cell r="J825">
            <v>0</v>
          </cell>
          <cell r="L825">
            <v>0</v>
          </cell>
          <cell r="N825">
            <v>0</v>
          </cell>
          <cell r="O825">
            <v>0</v>
          </cell>
          <cell r="P825">
            <v>0</v>
          </cell>
          <cell r="Q825">
            <v>0</v>
          </cell>
          <cell r="R825">
            <v>0</v>
          </cell>
          <cell r="S825">
            <v>0</v>
          </cell>
          <cell r="U825">
            <v>0</v>
          </cell>
          <cell r="V825">
            <v>0</v>
          </cell>
          <cell r="W825">
            <v>0</v>
          </cell>
          <cell r="X825">
            <v>0</v>
          </cell>
          <cell r="Y825">
            <v>0</v>
          </cell>
          <cell r="Z825">
            <v>0</v>
          </cell>
        </row>
        <row r="826">
          <cell r="A826">
            <v>0</v>
          </cell>
          <cell r="B826">
            <v>0</v>
          </cell>
          <cell r="C826">
            <v>1824</v>
          </cell>
          <cell r="E826">
            <v>0</v>
          </cell>
          <cell r="F826">
            <v>0</v>
          </cell>
          <cell r="G826">
            <v>0</v>
          </cell>
          <cell r="H826">
            <v>0</v>
          </cell>
          <cell r="I826">
            <v>0</v>
          </cell>
          <cell r="J826">
            <v>0</v>
          </cell>
          <cell r="L826">
            <v>0</v>
          </cell>
          <cell r="N826">
            <v>0</v>
          </cell>
          <cell r="O826">
            <v>0</v>
          </cell>
          <cell r="P826">
            <v>0</v>
          </cell>
          <cell r="Q826">
            <v>0</v>
          </cell>
          <cell r="R826">
            <v>0</v>
          </cell>
          <cell r="S826">
            <v>0</v>
          </cell>
          <cell r="U826">
            <v>0</v>
          </cell>
          <cell r="V826">
            <v>0</v>
          </cell>
          <cell r="W826">
            <v>0</v>
          </cell>
          <cell r="X826">
            <v>0</v>
          </cell>
          <cell r="Y826">
            <v>0</v>
          </cell>
          <cell r="Z826">
            <v>0</v>
          </cell>
        </row>
        <row r="827">
          <cell r="A827">
            <v>0</v>
          </cell>
          <cell r="B827">
            <v>0</v>
          </cell>
          <cell r="C827">
            <v>1825</v>
          </cell>
          <cell r="E827">
            <v>0</v>
          </cell>
          <cell r="F827">
            <v>0</v>
          </cell>
          <cell r="G827">
            <v>0</v>
          </cell>
          <cell r="H827">
            <v>0</v>
          </cell>
          <cell r="I827">
            <v>0</v>
          </cell>
          <cell r="J827">
            <v>0</v>
          </cell>
          <cell r="L827">
            <v>0</v>
          </cell>
          <cell r="N827">
            <v>0</v>
          </cell>
          <cell r="O827">
            <v>0</v>
          </cell>
          <cell r="P827">
            <v>0</v>
          </cell>
          <cell r="Q827">
            <v>0</v>
          </cell>
          <cell r="R827">
            <v>0</v>
          </cell>
          <cell r="S827">
            <v>0</v>
          </cell>
          <cell r="U827">
            <v>0</v>
          </cell>
          <cell r="V827">
            <v>0</v>
          </cell>
          <cell r="W827">
            <v>0</v>
          </cell>
          <cell r="X827">
            <v>0</v>
          </cell>
          <cell r="Y827">
            <v>0</v>
          </cell>
          <cell r="Z827">
            <v>0</v>
          </cell>
        </row>
        <row r="828">
          <cell r="A828">
            <v>0</v>
          </cell>
          <cell r="B828">
            <v>0</v>
          </cell>
          <cell r="C828">
            <v>1826</v>
          </cell>
          <cell r="E828">
            <v>0</v>
          </cell>
          <cell r="F828">
            <v>0</v>
          </cell>
          <cell r="G828">
            <v>0</v>
          </cell>
          <cell r="H828">
            <v>0</v>
          </cell>
          <cell r="I828">
            <v>0</v>
          </cell>
          <cell r="J828">
            <v>0</v>
          </cell>
          <cell r="L828">
            <v>0</v>
          </cell>
          <cell r="N828">
            <v>0</v>
          </cell>
          <cell r="O828">
            <v>0</v>
          </cell>
          <cell r="P828">
            <v>0</v>
          </cell>
          <cell r="Q828">
            <v>0</v>
          </cell>
          <cell r="R828">
            <v>0</v>
          </cell>
          <cell r="S828">
            <v>0</v>
          </cell>
          <cell r="U828">
            <v>0</v>
          </cell>
          <cell r="V828">
            <v>0</v>
          </cell>
          <cell r="W828">
            <v>0</v>
          </cell>
          <cell r="X828">
            <v>0</v>
          </cell>
          <cell r="Y828">
            <v>0</v>
          </cell>
          <cell r="Z828">
            <v>0</v>
          </cell>
        </row>
        <row r="829">
          <cell r="A829">
            <v>0</v>
          </cell>
          <cell r="B829">
            <v>0</v>
          </cell>
          <cell r="C829">
            <v>1827</v>
          </cell>
          <cell r="E829">
            <v>0</v>
          </cell>
          <cell r="F829">
            <v>0</v>
          </cell>
          <cell r="G829">
            <v>0</v>
          </cell>
          <cell r="H829">
            <v>0</v>
          </cell>
          <cell r="I829">
            <v>0</v>
          </cell>
          <cell r="J829">
            <v>0</v>
          </cell>
          <cell r="L829">
            <v>0</v>
          </cell>
          <cell r="N829">
            <v>0</v>
          </cell>
          <cell r="O829">
            <v>0</v>
          </cell>
          <cell r="P829">
            <v>0</v>
          </cell>
          <cell r="Q829">
            <v>0</v>
          </cell>
          <cell r="R829">
            <v>0</v>
          </cell>
          <cell r="S829">
            <v>0</v>
          </cell>
          <cell r="U829">
            <v>0</v>
          </cell>
          <cell r="V829">
            <v>0</v>
          </cell>
          <cell r="W829">
            <v>0</v>
          </cell>
          <cell r="X829">
            <v>0</v>
          </cell>
          <cell r="Y829">
            <v>0</v>
          </cell>
          <cell r="Z829">
            <v>0</v>
          </cell>
        </row>
        <row r="830">
          <cell r="A830">
            <v>0</v>
          </cell>
          <cell r="B830">
            <v>0</v>
          </cell>
          <cell r="C830">
            <v>1828</v>
          </cell>
          <cell r="E830">
            <v>0</v>
          </cell>
          <cell r="F830">
            <v>0</v>
          </cell>
          <cell r="G830">
            <v>0</v>
          </cell>
          <cell r="H830">
            <v>0</v>
          </cell>
          <cell r="I830">
            <v>0</v>
          </cell>
          <cell r="J830">
            <v>0</v>
          </cell>
          <cell r="L830">
            <v>0</v>
          </cell>
          <cell r="N830">
            <v>0</v>
          </cell>
          <cell r="O830">
            <v>0</v>
          </cell>
          <cell r="P830">
            <v>0</v>
          </cell>
          <cell r="Q830">
            <v>0</v>
          </cell>
          <cell r="R830">
            <v>0</v>
          </cell>
          <cell r="S830">
            <v>0</v>
          </cell>
          <cell r="U830">
            <v>0</v>
          </cell>
          <cell r="V830">
            <v>0</v>
          </cell>
          <cell r="W830">
            <v>0</v>
          </cell>
          <cell r="X830">
            <v>0</v>
          </cell>
          <cell r="Y830">
            <v>0</v>
          </cell>
          <cell r="Z830">
            <v>0</v>
          </cell>
        </row>
        <row r="831">
          <cell r="A831">
            <v>0</v>
          </cell>
          <cell r="B831">
            <v>0</v>
          </cell>
          <cell r="C831">
            <v>1829</v>
          </cell>
          <cell r="E831">
            <v>0</v>
          </cell>
          <cell r="F831">
            <v>0</v>
          </cell>
          <cell r="G831">
            <v>0</v>
          </cell>
          <cell r="H831">
            <v>0</v>
          </cell>
          <cell r="I831">
            <v>0</v>
          </cell>
          <cell r="J831">
            <v>0</v>
          </cell>
          <cell r="L831">
            <v>0</v>
          </cell>
          <cell r="N831">
            <v>0</v>
          </cell>
          <cell r="O831">
            <v>0</v>
          </cell>
          <cell r="P831">
            <v>0</v>
          </cell>
          <cell r="Q831">
            <v>0</v>
          </cell>
          <cell r="R831">
            <v>0</v>
          </cell>
          <cell r="S831">
            <v>0</v>
          </cell>
          <cell r="U831">
            <v>0</v>
          </cell>
          <cell r="V831">
            <v>0</v>
          </cell>
          <cell r="W831">
            <v>0</v>
          </cell>
          <cell r="X831">
            <v>0</v>
          </cell>
          <cell r="Y831">
            <v>0</v>
          </cell>
          <cell r="Z831">
            <v>0</v>
          </cell>
        </row>
        <row r="832">
          <cell r="A832">
            <v>0</v>
          </cell>
          <cell r="B832">
            <v>0</v>
          </cell>
          <cell r="C832">
            <v>1830</v>
          </cell>
          <cell r="E832">
            <v>0</v>
          </cell>
          <cell r="F832">
            <v>0</v>
          </cell>
          <cell r="G832">
            <v>0</v>
          </cell>
          <cell r="H832">
            <v>0</v>
          </cell>
          <cell r="I832">
            <v>0</v>
          </cell>
          <cell r="J832">
            <v>0</v>
          </cell>
          <cell r="L832">
            <v>0</v>
          </cell>
          <cell r="N832">
            <v>0</v>
          </cell>
          <cell r="O832">
            <v>0</v>
          </cell>
          <cell r="P832">
            <v>0</v>
          </cell>
          <cell r="Q832">
            <v>0</v>
          </cell>
          <cell r="R832">
            <v>0</v>
          </cell>
          <cell r="S832">
            <v>0</v>
          </cell>
          <cell r="U832">
            <v>0</v>
          </cell>
          <cell r="V832">
            <v>0</v>
          </cell>
          <cell r="W832">
            <v>0</v>
          </cell>
          <cell r="X832">
            <v>0</v>
          </cell>
          <cell r="Y832">
            <v>0</v>
          </cell>
          <cell r="Z832">
            <v>0</v>
          </cell>
        </row>
        <row r="833">
          <cell r="A833">
            <v>0</v>
          </cell>
          <cell r="B833">
            <v>0</v>
          </cell>
          <cell r="C833">
            <v>1831</v>
          </cell>
          <cell r="E833">
            <v>0</v>
          </cell>
          <cell r="F833">
            <v>0</v>
          </cell>
          <cell r="G833">
            <v>0</v>
          </cell>
          <cell r="H833">
            <v>0</v>
          </cell>
          <cell r="I833">
            <v>0</v>
          </cell>
          <cell r="J833">
            <v>0</v>
          </cell>
          <cell r="L833">
            <v>0</v>
          </cell>
          <cell r="N833">
            <v>0</v>
          </cell>
          <cell r="O833">
            <v>0</v>
          </cell>
          <cell r="P833">
            <v>0</v>
          </cell>
          <cell r="Q833">
            <v>0</v>
          </cell>
          <cell r="R833">
            <v>0</v>
          </cell>
          <cell r="S833">
            <v>0</v>
          </cell>
          <cell r="U833">
            <v>0</v>
          </cell>
          <cell r="V833">
            <v>0</v>
          </cell>
          <cell r="W833">
            <v>0</v>
          </cell>
          <cell r="X833">
            <v>0</v>
          </cell>
          <cell r="Y833">
            <v>0</v>
          </cell>
          <cell r="Z833">
            <v>0</v>
          </cell>
        </row>
        <row r="834">
          <cell r="A834">
            <v>0</v>
          </cell>
          <cell r="B834">
            <v>0</v>
          </cell>
          <cell r="C834">
            <v>1832</v>
          </cell>
          <cell r="E834">
            <v>0</v>
          </cell>
          <cell r="F834">
            <v>0</v>
          </cell>
          <cell r="G834">
            <v>0</v>
          </cell>
          <cell r="H834">
            <v>0</v>
          </cell>
          <cell r="I834">
            <v>0</v>
          </cell>
          <cell r="J834">
            <v>0</v>
          </cell>
          <cell r="L834">
            <v>0</v>
          </cell>
          <cell r="N834">
            <v>0</v>
          </cell>
          <cell r="O834">
            <v>0</v>
          </cell>
          <cell r="P834">
            <v>0</v>
          </cell>
          <cell r="Q834">
            <v>0</v>
          </cell>
          <cell r="R834">
            <v>0</v>
          </cell>
          <cell r="S834">
            <v>0</v>
          </cell>
          <cell r="U834">
            <v>0</v>
          </cell>
          <cell r="V834">
            <v>0</v>
          </cell>
          <cell r="W834">
            <v>0</v>
          </cell>
          <cell r="X834">
            <v>0</v>
          </cell>
          <cell r="Y834">
            <v>0</v>
          </cell>
          <cell r="Z834">
            <v>0</v>
          </cell>
        </row>
        <row r="835">
          <cell r="A835">
            <v>0</v>
          </cell>
          <cell r="B835">
            <v>0</v>
          </cell>
          <cell r="C835">
            <v>1833</v>
          </cell>
          <cell r="E835">
            <v>0</v>
          </cell>
          <cell r="F835">
            <v>0</v>
          </cell>
          <cell r="G835">
            <v>0</v>
          </cell>
          <cell r="H835">
            <v>0</v>
          </cell>
          <cell r="I835">
            <v>0</v>
          </cell>
          <cell r="J835">
            <v>0</v>
          </cell>
          <cell r="L835">
            <v>0</v>
          </cell>
          <cell r="N835">
            <v>0</v>
          </cell>
          <cell r="O835">
            <v>0</v>
          </cell>
          <cell r="P835">
            <v>0</v>
          </cell>
          <cell r="Q835">
            <v>0</v>
          </cell>
          <cell r="R835">
            <v>0</v>
          </cell>
          <cell r="S835">
            <v>0</v>
          </cell>
          <cell r="U835">
            <v>0</v>
          </cell>
          <cell r="V835">
            <v>0</v>
          </cell>
          <cell r="W835">
            <v>0</v>
          </cell>
          <cell r="X835">
            <v>0</v>
          </cell>
          <cell r="Y835">
            <v>0</v>
          </cell>
          <cell r="Z835">
            <v>0</v>
          </cell>
        </row>
        <row r="836">
          <cell r="A836">
            <v>0</v>
          </cell>
          <cell r="B836">
            <v>0</v>
          </cell>
          <cell r="C836">
            <v>1834</v>
          </cell>
          <cell r="E836">
            <v>0</v>
          </cell>
          <cell r="F836">
            <v>0</v>
          </cell>
          <cell r="G836">
            <v>0</v>
          </cell>
          <cell r="H836">
            <v>0</v>
          </cell>
          <cell r="I836">
            <v>0</v>
          </cell>
          <cell r="J836">
            <v>0</v>
          </cell>
          <cell r="L836">
            <v>0</v>
          </cell>
          <cell r="N836">
            <v>0</v>
          </cell>
          <cell r="O836">
            <v>0</v>
          </cell>
          <cell r="P836">
            <v>0</v>
          </cell>
          <cell r="Q836">
            <v>0</v>
          </cell>
          <cell r="R836">
            <v>0</v>
          </cell>
          <cell r="S836">
            <v>0</v>
          </cell>
          <cell r="U836">
            <v>0</v>
          </cell>
          <cell r="V836">
            <v>0</v>
          </cell>
          <cell r="W836">
            <v>0</v>
          </cell>
          <cell r="X836">
            <v>0</v>
          </cell>
          <cell r="Y836">
            <v>0</v>
          </cell>
          <cell r="Z836">
            <v>0</v>
          </cell>
        </row>
        <row r="837">
          <cell r="A837">
            <v>0</v>
          </cell>
          <cell r="B837">
            <v>0</v>
          </cell>
          <cell r="C837">
            <v>1835</v>
          </cell>
          <cell r="E837">
            <v>0</v>
          </cell>
          <cell r="F837">
            <v>0</v>
          </cell>
          <cell r="G837">
            <v>0</v>
          </cell>
          <cell r="H837">
            <v>0</v>
          </cell>
          <cell r="I837">
            <v>0</v>
          </cell>
          <cell r="J837">
            <v>0</v>
          </cell>
          <cell r="L837">
            <v>0</v>
          </cell>
          <cell r="N837">
            <v>0</v>
          </cell>
          <cell r="O837">
            <v>0</v>
          </cell>
          <cell r="P837">
            <v>0</v>
          </cell>
          <cell r="Q837">
            <v>0</v>
          </cell>
          <cell r="R837">
            <v>0</v>
          </cell>
          <cell r="S837">
            <v>0</v>
          </cell>
          <cell r="U837">
            <v>0</v>
          </cell>
          <cell r="V837">
            <v>0</v>
          </cell>
          <cell r="W837">
            <v>0</v>
          </cell>
          <cell r="X837">
            <v>0</v>
          </cell>
          <cell r="Y837">
            <v>0</v>
          </cell>
          <cell r="Z837">
            <v>0</v>
          </cell>
        </row>
        <row r="838">
          <cell r="A838">
            <v>0</v>
          </cell>
          <cell r="B838">
            <v>0</v>
          </cell>
          <cell r="C838">
            <v>1836</v>
          </cell>
          <cell r="E838">
            <v>0</v>
          </cell>
          <cell r="F838">
            <v>0</v>
          </cell>
          <cell r="G838">
            <v>0</v>
          </cell>
          <cell r="H838">
            <v>0</v>
          </cell>
          <cell r="I838">
            <v>0</v>
          </cell>
          <cell r="J838">
            <v>0</v>
          </cell>
          <cell r="L838">
            <v>0</v>
          </cell>
          <cell r="N838">
            <v>0</v>
          </cell>
          <cell r="O838">
            <v>0</v>
          </cell>
          <cell r="P838">
            <v>0</v>
          </cell>
          <cell r="Q838">
            <v>0</v>
          </cell>
          <cell r="R838">
            <v>0</v>
          </cell>
          <cell r="S838">
            <v>0</v>
          </cell>
          <cell r="U838">
            <v>0</v>
          </cell>
          <cell r="V838">
            <v>0</v>
          </cell>
          <cell r="W838">
            <v>0</v>
          </cell>
          <cell r="X838">
            <v>0</v>
          </cell>
          <cell r="Y838">
            <v>0</v>
          </cell>
          <cell r="Z838">
            <v>0</v>
          </cell>
        </row>
        <row r="839">
          <cell r="A839">
            <v>0</v>
          </cell>
          <cell r="B839">
            <v>0</v>
          </cell>
          <cell r="C839">
            <v>1837</v>
          </cell>
          <cell r="E839">
            <v>0</v>
          </cell>
          <cell r="F839">
            <v>0</v>
          </cell>
          <cell r="G839">
            <v>0</v>
          </cell>
          <cell r="H839">
            <v>0</v>
          </cell>
          <cell r="I839">
            <v>0</v>
          </cell>
          <cell r="J839">
            <v>0</v>
          </cell>
          <cell r="L839">
            <v>0</v>
          </cell>
          <cell r="N839">
            <v>0</v>
          </cell>
          <cell r="O839">
            <v>0</v>
          </cell>
          <cell r="P839">
            <v>0</v>
          </cell>
          <cell r="Q839">
            <v>0</v>
          </cell>
          <cell r="R839">
            <v>0</v>
          </cell>
          <cell r="S839">
            <v>0</v>
          </cell>
          <cell r="U839">
            <v>0</v>
          </cell>
          <cell r="V839">
            <v>0</v>
          </cell>
          <cell r="W839">
            <v>0</v>
          </cell>
          <cell r="X839">
            <v>0</v>
          </cell>
          <cell r="Y839">
            <v>0</v>
          </cell>
          <cell r="Z839">
            <v>0</v>
          </cell>
        </row>
        <row r="840">
          <cell r="A840">
            <v>0</v>
          </cell>
          <cell r="B840">
            <v>0</v>
          </cell>
          <cell r="C840">
            <v>1838</v>
          </cell>
          <cell r="E840">
            <v>0</v>
          </cell>
          <cell r="F840">
            <v>0</v>
          </cell>
          <cell r="G840">
            <v>0</v>
          </cell>
          <cell r="H840">
            <v>0</v>
          </cell>
          <cell r="I840">
            <v>0</v>
          </cell>
          <cell r="J840">
            <v>0</v>
          </cell>
          <cell r="L840">
            <v>0</v>
          </cell>
          <cell r="N840">
            <v>0</v>
          </cell>
          <cell r="O840">
            <v>0</v>
          </cell>
          <cell r="P840">
            <v>0</v>
          </cell>
          <cell r="Q840">
            <v>0</v>
          </cell>
          <cell r="R840">
            <v>0</v>
          </cell>
          <cell r="S840">
            <v>0</v>
          </cell>
          <cell r="U840">
            <v>0</v>
          </cell>
          <cell r="V840">
            <v>0</v>
          </cell>
          <cell r="W840">
            <v>0</v>
          </cell>
          <cell r="X840">
            <v>0</v>
          </cell>
          <cell r="Y840">
            <v>0</v>
          </cell>
          <cell r="Z840">
            <v>0</v>
          </cell>
        </row>
        <row r="841">
          <cell r="A841">
            <v>0</v>
          </cell>
          <cell r="B841">
            <v>0</v>
          </cell>
          <cell r="C841">
            <v>1839</v>
          </cell>
          <cell r="E841">
            <v>0</v>
          </cell>
          <cell r="F841">
            <v>0</v>
          </cell>
          <cell r="G841">
            <v>0</v>
          </cell>
          <cell r="H841">
            <v>0</v>
          </cell>
          <cell r="I841">
            <v>0</v>
          </cell>
          <cell r="J841">
            <v>0</v>
          </cell>
          <cell r="L841">
            <v>0</v>
          </cell>
          <cell r="N841">
            <v>0</v>
          </cell>
          <cell r="O841">
            <v>0</v>
          </cell>
          <cell r="P841">
            <v>0</v>
          </cell>
          <cell r="Q841">
            <v>0</v>
          </cell>
          <cell r="R841">
            <v>0</v>
          </cell>
          <cell r="S841">
            <v>0</v>
          </cell>
          <cell r="U841">
            <v>0</v>
          </cell>
          <cell r="V841">
            <v>0</v>
          </cell>
          <cell r="W841">
            <v>0</v>
          </cell>
          <cell r="X841">
            <v>0</v>
          </cell>
          <cell r="Y841">
            <v>0</v>
          </cell>
          <cell r="Z841">
            <v>0</v>
          </cell>
        </row>
        <row r="842">
          <cell r="A842">
            <v>0</v>
          </cell>
          <cell r="B842">
            <v>0</v>
          </cell>
          <cell r="C842">
            <v>1840</v>
          </cell>
          <cell r="E842">
            <v>0</v>
          </cell>
          <cell r="F842">
            <v>0</v>
          </cell>
          <cell r="G842">
            <v>0</v>
          </cell>
          <cell r="H842">
            <v>0</v>
          </cell>
          <cell r="I842">
            <v>0</v>
          </cell>
          <cell r="J842">
            <v>0</v>
          </cell>
          <cell r="L842">
            <v>0</v>
          </cell>
          <cell r="N842">
            <v>0</v>
          </cell>
          <cell r="O842">
            <v>0</v>
          </cell>
          <cell r="P842">
            <v>0</v>
          </cell>
          <cell r="Q842">
            <v>0</v>
          </cell>
          <cell r="R842">
            <v>0</v>
          </cell>
          <cell r="S842">
            <v>0</v>
          </cell>
          <cell r="U842">
            <v>0</v>
          </cell>
          <cell r="V842">
            <v>0</v>
          </cell>
          <cell r="W842">
            <v>0</v>
          </cell>
          <cell r="X842">
            <v>0</v>
          </cell>
          <cell r="Y842">
            <v>0</v>
          </cell>
          <cell r="Z842">
            <v>0</v>
          </cell>
        </row>
        <row r="843">
          <cell r="A843">
            <v>0</v>
          </cell>
          <cell r="B843">
            <v>0</v>
          </cell>
          <cell r="C843">
            <v>1841</v>
          </cell>
          <cell r="E843">
            <v>0</v>
          </cell>
          <cell r="F843">
            <v>0</v>
          </cell>
          <cell r="G843">
            <v>0</v>
          </cell>
          <cell r="H843">
            <v>0</v>
          </cell>
          <cell r="I843">
            <v>0</v>
          </cell>
          <cell r="J843">
            <v>0</v>
          </cell>
          <cell r="L843">
            <v>0</v>
          </cell>
          <cell r="N843">
            <v>0</v>
          </cell>
          <cell r="O843">
            <v>0</v>
          </cell>
          <cell r="P843">
            <v>0</v>
          </cell>
          <cell r="Q843">
            <v>0</v>
          </cell>
          <cell r="R843">
            <v>0</v>
          </cell>
          <cell r="S843">
            <v>0</v>
          </cell>
          <cell r="U843">
            <v>0</v>
          </cell>
          <cell r="V843">
            <v>0</v>
          </cell>
          <cell r="W843">
            <v>0</v>
          </cell>
          <cell r="X843">
            <v>0</v>
          </cell>
          <cell r="Y843">
            <v>0</v>
          </cell>
          <cell r="Z843">
            <v>0</v>
          </cell>
        </row>
        <row r="844">
          <cell r="A844">
            <v>0</v>
          </cell>
          <cell r="B844">
            <v>0</v>
          </cell>
          <cell r="C844">
            <v>1842</v>
          </cell>
          <cell r="E844">
            <v>0</v>
          </cell>
          <cell r="F844">
            <v>0</v>
          </cell>
          <cell r="G844">
            <v>0</v>
          </cell>
          <cell r="H844">
            <v>0</v>
          </cell>
          <cell r="I844">
            <v>0</v>
          </cell>
          <cell r="J844">
            <v>0</v>
          </cell>
          <cell r="L844">
            <v>0</v>
          </cell>
          <cell r="N844">
            <v>0</v>
          </cell>
          <cell r="O844">
            <v>0</v>
          </cell>
          <cell r="P844">
            <v>0</v>
          </cell>
          <cell r="Q844">
            <v>0</v>
          </cell>
          <cell r="R844">
            <v>0</v>
          </cell>
          <cell r="S844">
            <v>0</v>
          </cell>
          <cell r="U844">
            <v>0</v>
          </cell>
          <cell r="V844">
            <v>0</v>
          </cell>
          <cell r="W844">
            <v>0</v>
          </cell>
          <cell r="X844">
            <v>0</v>
          </cell>
          <cell r="Y844">
            <v>0</v>
          </cell>
          <cell r="Z844">
            <v>0</v>
          </cell>
        </row>
        <row r="845">
          <cell r="A845">
            <v>0</v>
          </cell>
          <cell r="B845">
            <v>0</v>
          </cell>
          <cell r="C845">
            <v>1843</v>
          </cell>
          <cell r="E845">
            <v>0</v>
          </cell>
          <cell r="F845">
            <v>0</v>
          </cell>
          <cell r="G845">
            <v>0</v>
          </cell>
          <cell r="H845">
            <v>0</v>
          </cell>
          <cell r="I845">
            <v>0</v>
          </cell>
          <cell r="J845">
            <v>0</v>
          </cell>
          <cell r="L845">
            <v>0</v>
          </cell>
          <cell r="N845">
            <v>0</v>
          </cell>
          <cell r="O845">
            <v>0</v>
          </cell>
          <cell r="P845">
            <v>0</v>
          </cell>
          <cell r="Q845">
            <v>0</v>
          </cell>
          <cell r="R845">
            <v>0</v>
          </cell>
          <cell r="S845">
            <v>0</v>
          </cell>
          <cell r="U845">
            <v>0</v>
          </cell>
          <cell r="V845">
            <v>0</v>
          </cell>
          <cell r="W845">
            <v>0</v>
          </cell>
          <cell r="X845">
            <v>0</v>
          </cell>
          <cell r="Y845">
            <v>0</v>
          </cell>
          <cell r="Z845">
            <v>0</v>
          </cell>
        </row>
        <row r="846">
          <cell r="A846">
            <v>0</v>
          </cell>
          <cell r="B846">
            <v>0</v>
          </cell>
          <cell r="C846">
            <v>1844</v>
          </cell>
          <cell r="E846">
            <v>0</v>
          </cell>
          <cell r="F846">
            <v>0</v>
          </cell>
          <cell r="G846">
            <v>0</v>
          </cell>
          <cell r="H846">
            <v>0</v>
          </cell>
          <cell r="I846">
            <v>0</v>
          </cell>
          <cell r="J846">
            <v>0</v>
          </cell>
          <cell r="L846">
            <v>0</v>
          </cell>
          <cell r="N846">
            <v>0</v>
          </cell>
          <cell r="O846">
            <v>0</v>
          </cell>
          <cell r="P846">
            <v>0</v>
          </cell>
          <cell r="Q846">
            <v>0</v>
          </cell>
          <cell r="R846">
            <v>0</v>
          </cell>
          <cell r="S846">
            <v>0</v>
          </cell>
          <cell r="U846">
            <v>0</v>
          </cell>
          <cell r="V846">
            <v>0</v>
          </cell>
          <cell r="W846">
            <v>0</v>
          </cell>
          <cell r="X846">
            <v>0</v>
          </cell>
          <cell r="Y846">
            <v>0</v>
          </cell>
          <cell r="Z846">
            <v>0</v>
          </cell>
        </row>
        <row r="847">
          <cell r="A847">
            <v>0</v>
          </cell>
          <cell r="B847">
            <v>0</v>
          </cell>
          <cell r="C847">
            <v>1845</v>
          </cell>
          <cell r="E847">
            <v>0</v>
          </cell>
          <cell r="F847">
            <v>0</v>
          </cell>
          <cell r="G847">
            <v>0</v>
          </cell>
          <cell r="H847">
            <v>0</v>
          </cell>
          <cell r="I847">
            <v>0</v>
          </cell>
          <cell r="J847">
            <v>0</v>
          </cell>
          <cell r="L847">
            <v>0</v>
          </cell>
          <cell r="N847">
            <v>0</v>
          </cell>
          <cell r="O847">
            <v>0</v>
          </cell>
          <cell r="P847">
            <v>0</v>
          </cell>
          <cell r="Q847">
            <v>0</v>
          </cell>
          <cell r="R847">
            <v>0</v>
          </cell>
          <cell r="S847">
            <v>0</v>
          </cell>
          <cell r="U847">
            <v>0</v>
          </cell>
          <cell r="V847">
            <v>0</v>
          </cell>
          <cell r="W847">
            <v>0</v>
          </cell>
          <cell r="X847">
            <v>0</v>
          </cell>
          <cell r="Y847">
            <v>0</v>
          </cell>
          <cell r="Z847">
            <v>0</v>
          </cell>
        </row>
        <row r="848">
          <cell r="A848">
            <v>0</v>
          </cell>
          <cell r="B848">
            <v>0</v>
          </cell>
          <cell r="C848">
            <v>1846</v>
          </cell>
          <cell r="E848">
            <v>0</v>
          </cell>
          <cell r="F848">
            <v>0</v>
          </cell>
          <cell r="G848">
            <v>0</v>
          </cell>
          <cell r="H848">
            <v>0</v>
          </cell>
          <cell r="I848">
            <v>0</v>
          </cell>
          <cell r="J848">
            <v>0</v>
          </cell>
          <cell r="L848">
            <v>0</v>
          </cell>
          <cell r="N848">
            <v>0</v>
          </cell>
          <cell r="O848">
            <v>0</v>
          </cell>
          <cell r="P848">
            <v>0</v>
          </cell>
          <cell r="Q848">
            <v>0</v>
          </cell>
          <cell r="R848">
            <v>0</v>
          </cell>
          <cell r="S848">
            <v>0</v>
          </cell>
          <cell r="U848">
            <v>0</v>
          </cell>
          <cell r="V848">
            <v>0</v>
          </cell>
          <cell r="W848">
            <v>0</v>
          </cell>
          <cell r="X848">
            <v>0</v>
          </cell>
          <cell r="Y848">
            <v>0</v>
          </cell>
          <cell r="Z848">
            <v>0</v>
          </cell>
        </row>
        <row r="849">
          <cell r="A849">
            <v>0</v>
          </cell>
          <cell r="B849">
            <v>0</v>
          </cell>
          <cell r="C849">
            <v>1847</v>
          </cell>
          <cell r="E849">
            <v>0</v>
          </cell>
          <cell r="F849">
            <v>0</v>
          </cell>
          <cell r="G849">
            <v>0</v>
          </cell>
          <cell r="H849">
            <v>0</v>
          </cell>
          <cell r="I849">
            <v>0</v>
          </cell>
          <cell r="J849">
            <v>0</v>
          </cell>
          <cell r="L849">
            <v>0</v>
          </cell>
          <cell r="N849">
            <v>0</v>
          </cell>
          <cell r="O849">
            <v>0</v>
          </cell>
          <cell r="P849">
            <v>0</v>
          </cell>
          <cell r="Q849">
            <v>0</v>
          </cell>
          <cell r="R849">
            <v>0</v>
          </cell>
          <cell r="S849">
            <v>0</v>
          </cell>
          <cell r="U849">
            <v>0</v>
          </cell>
          <cell r="V849">
            <v>0</v>
          </cell>
          <cell r="W849">
            <v>0</v>
          </cell>
          <cell r="X849">
            <v>0</v>
          </cell>
          <cell r="Y849">
            <v>0</v>
          </cell>
          <cell r="Z849">
            <v>0</v>
          </cell>
        </row>
        <row r="850">
          <cell r="A850">
            <v>0</v>
          </cell>
          <cell r="B850">
            <v>0</v>
          </cell>
          <cell r="C850">
            <v>1848</v>
          </cell>
          <cell r="E850">
            <v>0</v>
          </cell>
          <cell r="F850">
            <v>0</v>
          </cell>
          <cell r="G850">
            <v>0</v>
          </cell>
          <cell r="H850">
            <v>0</v>
          </cell>
          <cell r="I850">
            <v>0</v>
          </cell>
          <cell r="J850">
            <v>0</v>
          </cell>
          <cell r="L850">
            <v>0</v>
          </cell>
          <cell r="N850">
            <v>0</v>
          </cell>
          <cell r="O850">
            <v>0</v>
          </cell>
          <cell r="P850">
            <v>0</v>
          </cell>
          <cell r="Q850">
            <v>0</v>
          </cell>
          <cell r="R850">
            <v>0</v>
          </cell>
          <cell r="S850">
            <v>0</v>
          </cell>
          <cell r="U850">
            <v>0</v>
          </cell>
          <cell r="V850">
            <v>0</v>
          </cell>
          <cell r="W850">
            <v>0</v>
          </cell>
          <cell r="X850">
            <v>0</v>
          </cell>
          <cell r="Y850">
            <v>0</v>
          </cell>
          <cell r="Z850">
            <v>0</v>
          </cell>
        </row>
        <row r="851">
          <cell r="A851">
            <v>0</v>
          </cell>
          <cell r="B851">
            <v>0</v>
          </cell>
          <cell r="C851">
            <v>1849</v>
          </cell>
          <cell r="E851">
            <v>0</v>
          </cell>
          <cell r="F851">
            <v>0</v>
          </cell>
          <cell r="G851">
            <v>0</v>
          </cell>
          <cell r="H851">
            <v>0</v>
          </cell>
          <cell r="I851">
            <v>0</v>
          </cell>
          <cell r="J851">
            <v>0</v>
          </cell>
          <cell r="L851">
            <v>0</v>
          </cell>
          <cell r="N851">
            <v>0</v>
          </cell>
          <cell r="O851">
            <v>0</v>
          </cell>
          <cell r="P851">
            <v>0</v>
          </cell>
          <cell r="Q851">
            <v>0</v>
          </cell>
          <cell r="R851">
            <v>0</v>
          </cell>
          <cell r="S851">
            <v>0</v>
          </cell>
          <cell r="U851">
            <v>0</v>
          </cell>
          <cell r="V851">
            <v>0</v>
          </cell>
          <cell r="W851">
            <v>0</v>
          </cell>
          <cell r="X851">
            <v>0</v>
          </cell>
          <cell r="Y851">
            <v>0</v>
          </cell>
          <cell r="Z851">
            <v>0</v>
          </cell>
        </row>
        <row r="852">
          <cell r="A852">
            <v>0</v>
          </cell>
          <cell r="B852">
            <v>0</v>
          </cell>
          <cell r="C852">
            <v>1850</v>
          </cell>
          <cell r="E852">
            <v>0</v>
          </cell>
          <cell r="F852">
            <v>0</v>
          </cell>
          <cell r="G852">
            <v>0</v>
          </cell>
          <cell r="H852">
            <v>0</v>
          </cell>
          <cell r="I852">
            <v>0</v>
          </cell>
          <cell r="J852">
            <v>0</v>
          </cell>
          <cell r="L852">
            <v>0</v>
          </cell>
          <cell r="N852">
            <v>0</v>
          </cell>
          <cell r="O852">
            <v>0</v>
          </cell>
          <cell r="P852">
            <v>0</v>
          </cell>
          <cell r="Q852">
            <v>0</v>
          </cell>
          <cell r="R852">
            <v>0</v>
          </cell>
          <cell r="S852">
            <v>0</v>
          </cell>
          <cell r="U852">
            <v>0</v>
          </cell>
          <cell r="V852">
            <v>0</v>
          </cell>
          <cell r="W852">
            <v>0</v>
          </cell>
          <cell r="X852">
            <v>0</v>
          </cell>
          <cell r="Y852">
            <v>0</v>
          </cell>
          <cell r="Z852">
            <v>0</v>
          </cell>
        </row>
        <row r="853">
          <cell r="A853">
            <v>0</v>
          </cell>
          <cell r="B853">
            <v>0</v>
          </cell>
          <cell r="C853">
            <v>1851</v>
          </cell>
          <cell r="E853">
            <v>0</v>
          </cell>
          <cell r="F853">
            <v>0</v>
          </cell>
          <cell r="G853">
            <v>0</v>
          </cell>
          <cell r="H853">
            <v>0</v>
          </cell>
          <cell r="I853">
            <v>0</v>
          </cell>
          <cell r="J853">
            <v>0</v>
          </cell>
          <cell r="L853">
            <v>0</v>
          </cell>
          <cell r="N853">
            <v>0</v>
          </cell>
          <cell r="O853">
            <v>0</v>
          </cell>
          <cell r="P853">
            <v>0</v>
          </cell>
          <cell r="Q853">
            <v>0</v>
          </cell>
          <cell r="R853">
            <v>0</v>
          </cell>
          <cell r="S853">
            <v>0</v>
          </cell>
          <cell r="U853">
            <v>0</v>
          </cell>
          <cell r="V853">
            <v>0</v>
          </cell>
          <cell r="W853">
            <v>0</v>
          </cell>
          <cell r="X853">
            <v>0</v>
          </cell>
          <cell r="Y853">
            <v>0</v>
          </cell>
          <cell r="Z853">
            <v>0</v>
          </cell>
        </row>
        <row r="854">
          <cell r="A854">
            <v>0</v>
          </cell>
          <cell r="B854">
            <v>0</v>
          </cell>
          <cell r="C854">
            <v>1852</v>
          </cell>
          <cell r="E854">
            <v>0</v>
          </cell>
          <cell r="F854">
            <v>0</v>
          </cell>
          <cell r="G854">
            <v>0</v>
          </cell>
          <cell r="H854">
            <v>0</v>
          </cell>
          <cell r="I854">
            <v>0</v>
          </cell>
          <cell r="J854">
            <v>0</v>
          </cell>
          <cell r="L854">
            <v>0</v>
          </cell>
          <cell r="N854">
            <v>0</v>
          </cell>
          <cell r="O854">
            <v>0</v>
          </cell>
          <cell r="P854">
            <v>0</v>
          </cell>
          <cell r="Q854">
            <v>0</v>
          </cell>
          <cell r="R854">
            <v>0</v>
          </cell>
          <cell r="S854">
            <v>0</v>
          </cell>
          <cell r="U854">
            <v>0</v>
          </cell>
          <cell r="V854">
            <v>0</v>
          </cell>
          <cell r="W854">
            <v>0</v>
          </cell>
          <cell r="X854">
            <v>0</v>
          </cell>
          <cell r="Y854">
            <v>0</v>
          </cell>
          <cell r="Z854">
            <v>0</v>
          </cell>
        </row>
        <row r="855">
          <cell r="A855">
            <v>0</v>
          </cell>
          <cell r="B855">
            <v>0</v>
          </cell>
          <cell r="C855">
            <v>1853</v>
          </cell>
          <cell r="E855">
            <v>0</v>
          </cell>
          <cell r="F855">
            <v>0</v>
          </cell>
          <cell r="G855">
            <v>0</v>
          </cell>
          <cell r="H855">
            <v>0</v>
          </cell>
          <cell r="I855">
            <v>0</v>
          </cell>
          <cell r="J855">
            <v>0</v>
          </cell>
          <cell r="L855">
            <v>0</v>
          </cell>
          <cell r="N855">
            <v>0</v>
          </cell>
          <cell r="O855">
            <v>0</v>
          </cell>
          <cell r="P855">
            <v>0</v>
          </cell>
          <cell r="Q855">
            <v>0</v>
          </cell>
          <cell r="R855">
            <v>0</v>
          </cell>
          <cell r="S855">
            <v>0</v>
          </cell>
          <cell r="U855">
            <v>0</v>
          </cell>
          <cell r="V855">
            <v>0</v>
          </cell>
          <cell r="W855">
            <v>0</v>
          </cell>
          <cell r="X855">
            <v>0</v>
          </cell>
          <cell r="Y855">
            <v>0</v>
          </cell>
          <cell r="Z855">
            <v>0</v>
          </cell>
        </row>
        <row r="856">
          <cell r="A856">
            <v>0</v>
          </cell>
          <cell r="B856">
            <v>0</v>
          </cell>
          <cell r="C856">
            <v>1854</v>
          </cell>
          <cell r="E856">
            <v>0</v>
          </cell>
          <cell r="F856">
            <v>0</v>
          </cell>
          <cell r="G856">
            <v>0</v>
          </cell>
          <cell r="H856">
            <v>0</v>
          </cell>
          <cell r="I856">
            <v>0</v>
          </cell>
          <cell r="J856">
            <v>0</v>
          </cell>
          <cell r="L856">
            <v>0</v>
          </cell>
          <cell r="N856">
            <v>0</v>
          </cell>
          <cell r="O856">
            <v>0</v>
          </cell>
          <cell r="P856">
            <v>0</v>
          </cell>
          <cell r="Q856">
            <v>0</v>
          </cell>
          <cell r="R856">
            <v>0</v>
          </cell>
          <cell r="S856">
            <v>0</v>
          </cell>
          <cell r="U856">
            <v>0</v>
          </cell>
          <cell r="V856">
            <v>0</v>
          </cell>
          <cell r="W856">
            <v>0</v>
          </cell>
          <cell r="X856">
            <v>0</v>
          </cell>
          <cell r="Y856">
            <v>0</v>
          </cell>
          <cell r="Z856">
            <v>0</v>
          </cell>
        </row>
        <row r="857">
          <cell r="A857">
            <v>0</v>
          </cell>
          <cell r="B857">
            <v>0</v>
          </cell>
          <cell r="C857">
            <v>1855</v>
          </cell>
          <cell r="E857">
            <v>0</v>
          </cell>
          <cell r="F857">
            <v>0</v>
          </cell>
          <cell r="G857">
            <v>0</v>
          </cell>
          <cell r="H857">
            <v>0</v>
          </cell>
          <cell r="I857">
            <v>0</v>
          </cell>
          <cell r="J857">
            <v>0</v>
          </cell>
          <cell r="L857">
            <v>0</v>
          </cell>
          <cell r="N857">
            <v>0</v>
          </cell>
          <cell r="O857">
            <v>0</v>
          </cell>
          <cell r="P857">
            <v>0</v>
          </cell>
          <cell r="Q857">
            <v>0</v>
          </cell>
          <cell r="R857">
            <v>0</v>
          </cell>
          <cell r="S857">
            <v>0</v>
          </cell>
          <cell r="U857">
            <v>0</v>
          </cell>
          <cell r="V857">
            <v>0</v>
          </cell>
          <cell r="W857">
            <v>0</v>
          </cell>
          <cell r="X857">
            <v>0</v>
          </cell>
          <cell r="Y857">
            <v>0</v>
          </cell>
          <cell r="Z857">
            <v>0</v>
          </cell>
        </row>
        <row r="858">
          <cell r="A858">
            <v>0</v>
          </cell>
          <cell r="B858">
            <v>0</v>
          </cell>
          <cell r="C858">
            <v>1856</v>
          </cell>
          <cell r="E858">
            <v>0</v>
          </cell>
          <cell r="F858">
            <v>0</v>
          </cell>
          <cell r="G858">
            <v>0</v>
          </cell>
          <cell r="H858">
            <v>0</v>
          </cell>
          <cell r="I858">
            <v>0</v>
          </cell>
          <cell r="J858">
            <v>0</v>
          </cell>
          <cell r="L858">
            <v>0</v>
          </cell>
          <cell r="N858">
            <v>0</v>
          </cell>
          <cell r="O858">
            <v>0</v>
          </cell>
          <cell r="P858">
            <v>0</v>
          </cell>
          <cell r="Q858">
            <v>0</v>
          </cell>
          <cell r="R858">
            <v>0</v>
          </cell>
          <cell r="S858">
            <v>0</v>
          </cell>
          <cell r="U858">
            <v>0</v>
          </cell>
          <cell r="V858">
            <v>0</v>
          </cell>
          <cell r="W858">
            <v>0</v>
          </cell>
          <cell r="X858">
            <v>0</v>
          </cell>
          <cell r="Y858">
            <v>0</v>
          </cell>
          <cell r="Z858">
            <v>0</v>
          </cell>
        </row>
        <row r="859">
          <cell r="A859">
            <v>0</v>
          </cell>
          <cell r="B859">
            <v>0</v>
          </cell>
          <cell r="C859">
            <v>1857</v>
          </cell>
          <cell r="E859">
            <v>0</v>
          </cell>
          <cell r="F859">
            <v>0</v>
          </cell>
          <cell r="G859">
            <v>0</v>
          </cell>
          <cell r="H859">
            <v>0</v>
          </cell>
          <cell r="I859">
            <v>0</v>
          </cell>
          <cell r="J859">
            <v>0</v>
          </cell>
          <cell r="L859">
            <v>0</v>
          </cell>
          <cell r="N859">
            <v>0</v>
          </cell>
          <cell r="O859">
            <v>0</v>
          </cell>
          <cell r="P859">
            <v>0</v>
          </cell>
          <cell r="Q859">
            <v>0</v>
          </cell>
          <cell r="R859">
            <v>0</v>
          </cell>
          <cell r="S859">
            <v>0</v>
          </cell>
          <cell r="U859">
            <v>0</v>
          </cell>
          <cell r="V859">
            <v>0</v>
          </cell>
          <cell r="W859">
            <v>0</v>
          </cell>
          <cell r="X859">
            <v>0</v>
          </cell>
          <cell r="Y859">
            <v>0</v>
          </cell>
          <cell r="Z859">
            <v>0</v>
          </cell>
        </row>
        <row r="860">
          <cell r="A860">
            <v>0</v>
          </cell>
          <cell r="B860">
            <v>0</v>
          </cell>
          <cell r="C860">
            <v>1858</v>
          </cell>
          <cell r="E860">
            <v>0</v>
          </cell>
          <cell r="F860">
            <v>0</v>
          </cell>
          <cell r="G860">
            <v>0</v>
          </cell>
          <cell r="H860">
            <v>0</v>
          </cell>
          <cell r="I860">
            <v>0</v>
          </cell>
          <cell r="J860">
            <v>0</v>
          </cell>
          <cell r="L860">
            <v>0</v>
          </cell>
          <cell r="N860">
            <v>0</v>
          </cell>
          <cell r="O860">
            <v>0</v>
          </cell>
          <cell r="P860">
            <v>0</v>
          </cell>
          <cell r="Q860">
            <v>0</v>
          </cell>
          <cell r="R860">
            <v>0</v>
          </cell>
          <cell r="S860">
            <v>0</v>
          </cell>
          <cell r="U860">
            <v>0</v>
          </cell>
          <cell r="V860">
            <v>0</v>
          </cell>
          <cell r="W860">
            <v>0</v>
          </cell>
          <cell r="X860">
            <v>0</v>
          </cell>
          <cell r="Y860">
            <v>0</v>
          </cell>
          <cell r="Z860">
            <v>0</v>
          </cell>
        </row>
        <row r="861">
          <cell r="A861">
            <v>0</v>
          </cell>
          <cell r="B861">
            <v>0</v>
          </cell>
          <cell r="C861">
            <v>1859</v>
          </cell>
          <cell r="E861">
            <v>0</v>
          </cell>
          <cell r="F861">
            <v>0</v>
          </cell>
          <cell r="G861">
            <v>0</v>
          </cell>
          <cell r="H861">
            <v>0</v>
          </cell>
          <cell r="I861">
            <v>0</v>
          </cell>
          <cell r="J861">
            <v>0</v>
          </cell>
          <cell r="L861">
            <v>0</v>
          </cell>
          <cell r="N861">
            <v>0</v>
          </cell>
          <cell r="O861">
            <v>0</v>
          </cell>
          <cell r="P861">
            <v>0</v>
          </cell>
          <cell r="Q861">
            <v>0</v>
          </cell>
          <cell r="R861">
            <v>0</v>
          </cell>
          <cell r="S861">
            <v>0</v>
          </cell>
          <cell r="U861">
            <v>0</v>
          </cell>
          <cell r="V861">
            <v>0</v>
          </cell>
          <cell r="W861">
            <v>0</v>
          </cell>
          <cell r="X861">
            <v>0</v>
          </cell>
          <cell r="Y861">
            <v>0</v>
          </cell>
          <cell r="Z861">
            <v>0</v>
          </cell>
        </row>
        <row r="862">
          <cell r="A862">
            <v>0</v>
          </cell>
          <cell r="B862">
            <v>0</v>
          </cell>
          <cell r="C862">
            <v>1860</v>
          </cell>
          <cell r="E862">
            <v>0</v>
          </cell>
          <cell r="F862">
            <v>0</v>
          </cell>
          <cell r="G862">
            <v>0</v>
          </cell>
          <cell r="H862">
            <v>0</v>
          </cell>
          <cell r="I862">
            <v>0</v>
          </cell>
          <cell r="J862">
            <v>0</v>
          </cell>
          <cell r="L862">
            <v>0</v>
          </cell>
          <cell r="N862">
            <v>0</v>
          </cell>
          <cell r="O862">
            <v>0</v>
          </cell>
          <cell r="P862">
            <v>0</v>
          </cell>
          <cell r="Q862">
            <v>0</v>
          </cell>
          <cell r="R862">
            <v>0</v>
          </cell>
          <cell r="S862">
            <v>0</v>
          </cell>
          <cell r="U862">
            <v>0</v>
          </cell>
          <cell r="V862">
            <v>0</v>
          </cell>
          <cell r="W862">
            <v>0</v>
          </cell>
          <cell r="X862">
            <v>0</v>
          </cell>
          <cell r="Y862">
            <v>0</v>
          </cell>
          <cell r="Z862">
            <v>0</v>
          </cell>
        </row>
        <row r="863">
          <cell r="A863">
            <v>0</v>
          </cell>
          <cell r="B863">
            <v>0</v>
          </cell>
          <cell r="C863">
            <v>1861</v>
          </cell>
          <cell r="E863">
            <v>0</v>
          </cell>
          <cell r="F863">
            <v>0</v>
          </cell>
          <cell r="G863">
            <v>0</v>
          </cell>
          <cell r="H863">
            <v>0</v>
          </cell>
          <cell r="I863">
            <v>0</v>
          </cell>
          <cell r="J863">
            <v>0</v>
          </cell>
          <cell r="L863">
            <v>0</v>
          </cell>
          <cell r="N863">
            <v>0</v>
          </cell>
          <cell r="O863">
            <v>0</v>
          </cell>
          <cell r="P863">
            <v>0</v>
          </cell>
          <cell r="Q863">
            <v>0</v>
          </cell>
          <cell r="R863">
            <v>0</v>
          </cell>
          <cell r="S863">
            <v>0</v>
          </cell>
          <cell r="U863">
            <v>0</v>
          </cell>
          <cell r="V863">
            <v>0</v>
          </cell>
          <cell r="W863">
            <v>0</v>
          </cell>
          <cell r="X863">
            <v>0</v>
          </cell>
          <cell r="Y863">
            <v>0</v>
          </cell>
          <cell r="Z863">
            <v>0</v>
          </cell>
        </row>
        <row r="864">
          <cell r="A864">
            <v>0</v>
          </cell>
          <cell r="B864">
            <v>0</v>
          </cell>
          <cell r="C864">
            <v>1862</v>
          </cell>
          <cell r="E864">
            <v>0</v>
          </cell>
          <cell r="F864">
            <v>0</v>
          </cell>
          <cell r="G864">
            <v>0</v>
          </cell>
          <cell r="H864">
            <v>0</v>
          </cell>
          <cell r="I864">
            <v>0</v>
          </cell>
          <cell r="J864">
            <v>0</v>
          </cell>
          <cell r="L864">
            <v>0</v>
          </cell>
          <cell r="N864">
            <v>0</v>
          </cell>
          <cell r="O864">
            <v>0</v>
          </cell>
          <cell r="P864">
            <v>0</v>
          </cell>
          <cell r="Q864">
            <v>0</v>
          </cell>
          <cell r="R864">
            <v>0</v>
          </cell>
          <cell r="S864">
            <v>0</v>
          </cell>
          <cell r="U864">
            <v>0</v>
          </cell>
          <cell r="V864">
            <v>0</v>
          </cell>
          <cell r="W864">
            <v>0</v>
          </cell>
          <cell r="X864">
            <v>0</v>
          </cell>
          <cell r="Y864">
            <v>0</v>
          </cell>
          <cell r="Z864">
            <v>0</v>
          </cell>
        </row>
        <row r="865">
          <cell r="A865">
            <v>0</v>
          </cell>
          <cell r="B865">
            <v>0</v>
          </cell>
          <cell r="C865">
            <v>1863</v>
          </cell>
          <cell r="E865">
            <v>0</v>
          </cell>
          <cell r="F865">
            <v>0</v>
          </cell>
          <cell r="G865">
            <v>0</v>
          </cell>
          <cell r="H865">
            <v>0</v>
          </cell>
          <cell r="I865">
            <v>0</v>
          </cell>
          <cell r="J865">
            <v>0</v>
          </cell>
          <cell r="L865">
            <v>0</v>
          </cell>
          <cell r="N865">
            <v>0</v>
          </cell>
          <cell r="O865">
            <v>0</v>
          </cell>
          <cell r="P865">
            <v>0</v>
          </cell>
          <cell r="Q865">
            <v>0</v>
          </cell>
          <cell r="R865">
            <v>0</v>
          </cell>
          <cell r="S865">
            <v>0</v>
          </cell>
          <cell r="U865">
            <v>0</v>
          </cell>
          <cell r="V865">
            <v>0</v>
          </cell>
          <cell r="W865">
            <v>0</v>
          </cell>
          <cell r="X865">
            <v>0</v>
          </cell>
          <cell r="Y865">
            <v>0</v>
          </cell>
          <cell r="Z865">
            <v>0</v>
          </cell>
        </row>
        <row r="866">
          <cell r="A866">
            <v>0</v>
          </cell>
          <cell r="B866">
            <v>0</v>
          </cell>
          <cell r="C866">
            <v>1864</v>
          </cell>
          <cell r="E866">
            <v>0</v>
          </cell>
          <cell r="F866">
            <v>0</v>
          </cell>
          <cell r="G866">
            <v>0</v>
          </cell>
          <cell r="H866">
            <v>0</v>
          </cell>
          <cell r="I866">
            <v>0</v>
          </cell>
          <cell r="J866">
            <v>0</v>
          </cell>
          <cell r="L866">
            <v>0</v>
          </cell>
          <cell r="N866">
            <v>0</v>
          </cell>
          <cell r="O866">
            <v>0</v>
          </cell>
          <cell r="P866">
            <v>0</v>
          </cell>
          <cell r="Q866">
            <v>0</v>
          </cell>
          <cell r="R866">
            <v>0</v>
          </cell>
          <cell r="S866">
            <v>0</v>
          </cell>
          <cell r="U866">
            <v>0</v>
          </cell>
          <cell r="V866">
            <v>0</v>
          </cell>
          <cell r="W866">
            <v>0</v>
          </cell>
          <cell r="X866">
            <v>0</v>
          </cell>
          <cell r="Y866">
            <v>0</v>
          </cell>
          <cell r="Z866">
            <v>0</v>
          </cell>
        </row>
        <row r="867">
          <cell r="A867">
            <v>0</v>
          </cell>
          <cell r="B867">
            <v>0</v>
          </cell>
          <cell r="C867">
            <v>1865</v>
          </cell>
          <cell r="E867">
            <v>0</v>
          </cell>
          <cell r="F867">
            <v>0</v>
          </cell>
          <cell r="G867">
            <v>0</v>
          </cell>
          <cell r="H867">
            <v>0</v>
          </cell>
          <cell r="I867">
            <v>0</v>
          </cell>
          <cell r="J867">
            <v>0</v>
          </cell>
          <cell r="L867">
            <v>0</v>
          </cell>
          <cell r="N867">
            <v>0</v>
          </cell>
          <cell r="O867">
            <v>0</v>
          </cell>
          <cell r="P867">
            <v>0</v>
          </cell>
          <cell r="Q867">
            <v>0</v>
          </cell>
          <cell r="R867">
            <v>0</v>
          </cell>
          <cell r="S867">
            <v>0</v>
          </cell>
          <cell r="U867">
            <v>0</v>
          </cell>
          <cell r="V867">
            <v>0</v>
          </cell>
          <cell r="W867">
            <v>0</v>
          </cell>
          <cell r="X867">
            <v>0</v>
          </cell>
          <cell r="Y867">
            <v>0</v>
          </cell>
          <cell r="Z867">
            <v>0</v>
          </cell>
        </row>
        <row r="868">
          <cell r="A868">
            <v>0</v>
          </cell>
          <cell r="B868">
            <v>0</v>
          </cell>
          <cell r="C868">
            <v>1866</v>
          </cell>
          <cell r="E868">
            <v>0</v>
          </cell>
          <cell r="F868">
            <v>0</v>
          </cell>
          <cell r="G868">
            <v>0</v>
          </cell>
          <cell r="H868">
            <v>0</v>
          </cell>
          <cell r="I868">
            <v>0</v>
          </cell>
          <cell r="J868">
            <v>0</v>
          </cell>
          <cell r="L868">
            <v>0</v>
          </cell>
          <cell r="N868">
            <v>0</v>
          </cell>
          <cell r="O868">
            <v>0</v>
          </cell>
          <cell r="P868">
            <v>0</v>
          </cell>
          <cell r="Q868">
            <v>0</v>
          </cell>
          <cell r="R868">
            <v>0</v>
          </cell>
          <cell r="S868">
            <v>0</v>
          </cell>
          <cell r="U868">
            <v>0</v>
          </cell>
          <cell r="V868">
            <v>0</v>
          </cell>
          <cell r="W868">
            <v>0</v>
          </cell>
          <cell r="X868">
            <v>0</v>
          </cell>
          <cell r="Y868">
            <v>0</v>
          </cell>
          <cell r="Z868">
            <v>0</v>
          </cell>
        </row>
        <row r="869">
          <cell r="A869">
            <v>0</v>
          </cell>
          <cell r="B869">
            <v>0</v>
          </cell>
          <cell r="C869">
            <v>1867</v>
          </cell>
          <cell r="E869">
            <v>0</v>
          </cell>
          <cell r="F869">
            <v>0</v>
          </cell>
          <cell r="G869">
            <v>0</v>
          </cell>
          <cell r="H869">
            <v>0</v>
          </cell>
          <cell r="I869">
            <v>0</v>
          </cell>
          <cell r="J869">
            <v>0</v>
          </cell>
          <cell r="L869">
            <v>0</v>
          </cell>
          <cell r="N869">
            <v>0</v>
          </cell>
          <cell r="O869">
            <v>0</v>
          </cell>
          <cell r="P869">
            <v>0</v>
          </cell>
          <cell r="Q869">
            <v>0</v>
          </cell>
          <cell r="R869">
            <v>0</v>
          </cell>
          <cell r="S869">
            <v>0</v>
          </cell>
          <cell r="U869">
            <v>0</v>
          </cell>
          <cell r="V869">
            <v>0</v>
          </cell>
          <cell r="W869">
            <v>0</v>
          </cell>
          <cell r="X869">
            <v>0</v>
          </cell>
          <cell r="Y869">
            <v>0</v>
          </cell>
          <cell r="Z869">
            <v>0</v>
          </cell>
        </row>
        <row r="870">
          <cell r="A870">
            <v>0</v>
          </cell>
          <cell r="B870">
            <v>0</v>
          </cell>
          <cell r="C870">
            <v>1868</v>
          </cell>
          <cell r="E870">
            <v>0</v>
          </cell>
          <cell r="F870">
            <v>0</v>
          </cell>
          <cell r="G870">
            <v>0</v>
          </cell>
          <cell r="H870">
            <v>0</v>
          </cell>
          <cell r="I870">
            <v>0</v>
          </cell>
          <cell r="J870">
            <v>0</v>
          </cell>
          <cell r="L870">
            <v>0</v>
          </cell>
          <cell r="N870">
            <v>0</v>
          </cell>
          <cell r="O870">
            <v>0</v>
          </cell>
          <cell r="P870">
            <v>0</v>
          </cell>
          <cell r="Q870">
            <v>0</v>
          </cell>
          <cell r="R870">
            <v>0</v>
          </cell>
          <cell r="S870">
            <v>0</v>
          </cell>
          <cell r="U870">
            <v>0</v>
          </cell>
          <cell r="V870">
            <v>0</v>
          </cell>
          <cell r="W870">
            <v>0</v>
          </cell>
          <cell r="X870">
            <v>0</v>
          </cell>
          <cell r="Y870">
            <v>0</v>
          </cell>
          <cell r="Z870">
            <v>0</v>
          </cell>
        </row>
        <row r="871">
          <cell r="A871">
            <v>0</v>
          </cell>
          <cell r="B871">
            <v>0</v>
          </cell>
          <cell r="C871">
            <v>1869</v>
          </cell>
          <cell r="E871">
            <v>0</v>
          </cell>
          <cell r="F871">
            <v>0</v>
          </cell>
          <cell r="G871">
            <v>0</v>
          </cell>
          <cell r="H871">
            <v>0</v>
          </cell>
          <cell r="I871">
            <v>0</v>
          </cell>
          <cell r="J871">
            <v>0</v>
          </cell>
          <cell r="L871">
            <v>0</v>
          </cell>
          <cell r="N871">
            <v>0</v>
          </cell>
          <cell r="O871">
            <v>0</v>
          </cell>
          <cell r="P871">
            <v>0</v>
          </cell>
          <cell r="Q871">
            <v>0</v>
          </cell>
          <cell r="R871">
            <v>0</v>
          </cell>
          <cell r="S871">
            <v>0</v>
          </cell>
          <cell r="U871">
            <v>0</v>
          </cell>
          <cell r="V871">
            <v>0</v>
          </cell>
          <cell r="W871">
            <v>0</v>
          </cell>
          <cell r="X871">
            <v>0</v>
          </cell>
          <cell r="Y871">
            <v>0</v>
          </cell>
          <cell r="Z871">
            <v>0</v>
          </cell>
        </row>
        <row r="872">
          <cell r="A872">
            <v>0</v>
          </cell>
          <cell r="B872">
            <v>0</v>
          </cell>
          <cell r="C872">
            <v>1870</v>
          </cell>
          <cell r="E872">
            <v>0</v>
          </cell>
          <cell r="F872">
            <v>0</v>
          </cell>
          <cell r="G872">
            <v>0</v>
          </cell>
          <cell r="H872">
            <v>0</v>
          </cell>
          <cell r="I872">
            <v>0</v>
          </cell>
          <cell r="J872">
            <v>0</v>
          </cell>
          <cell r="L872">
            <v>0</v>
          </cell>
          <cell r="N872">
            <v>0</v>
          </cell>
          <cell r="O872">
            <v>0</v>
          </cell>
          <cell r="P872">
            <v>0</v>
          </cell>
          <cell r="Q872">
            <v>0</v>
          </cell>
          <cell r="R872">
            <v>0</v>
          </cell>
          <cell r="S872">
            <v>0</v>
          </cell>
          <cell r="U872">
            <v>0</v>
          </cell>
          <cell r="V872">
            <v>0</v>
          </cell>
          <cell r="W872">
            <v>0</v>
          </cell>
          <cell r="X872">
            <v>0</v>
          </cell>
          <cell r="Y872">
            <v>0</v>
          </cell>
          <cell r="Z872">
            <v>0</v>
          </cell>
        </row>
        <row r="873">
          <cell r="A873">
            <v>0</v>
          </cell>
          <cell r="B873">
            <v>0</v>
          </cell>
          <cell r="C873">
            <v>1871</v>
          </cell>
          <cell r="E873">
            <v>0</v>
          </cell>
          <cell r="F873">
            <v>0</v>
          </cell>
          <cell r="G873">
            <v>0</v>
          </cell>
          <cell r="H873">
            <v>0</v>
          </cell>
          <cell r="I873">
            <v>0</v>
          </cell>
          <cell r="J873">
            <v>0</v>
          </cell>
          <cell r="L873">
            <v>0</v>
          </cell>
          <cell r="N873">
            <v>0</v>
          </cell>
          <cell r="O873">
            <v>0</v>
          </cell>
          <cell r="P873">
            <v>0</v>
          </cell>
          <cell r="Q873">
            <v>0</v>
          </cell>
          <cell r="R873">
            <v>0</v>
          </cell>
          <cell r="S873">
            <v>0</v>
          </cell>
          <cell r="U873">
            <v>0</v>
          </cell>
          <cell r="V873">
            <v>0</v>
          </cell>
          <cell r="W873">
            <v>0</v>
          </cell>
          <cell r="X873">
            <v>0</v>
          </cell>
          <cell r="Y873">
            <v>0</v>
          </cell>
          <cell r="Z873">
            <v>0</v>
          </cell>
        </row>
        <row r="874">
          <cell r="A874">
            <v>0</v>
          </cell>
          <cell r="B874">
            <v>0</v>
          </cell>
          <cell r="C874">
            <v>1872</v>
          </cell>
          <cell r="E874">
            <v>0</v>
          </cell>
          <cell r="F874">
            <v>0</v>
          </cell>
          <cell r="G874">
            <v>0</v>
          </cell>
          <cell r="H874">
            <v>0</v>
          </cell>
          <cell r="I874">
            <v>0</v>
          </cell>
          <cell r="J874">
            <v>0</v>
          </cell>
          <cell r="L874">
            <v>0</v>
          </cell>
          <cell r="N874">
            <v>0</v>
          </cell>
          <cell r="O874">
            <v>0</v>
          </cell>
          <cell r="P874">
            <v>0</v>
          </cell>
          <cell r="Q874">
            <v>0</v>
          </cell>
          <cell r="R874">
            <v>0</v>
          </cell>
          <cell r="S874">
            <v>0</v>
          </cell>
          <cell r="U874">
            <v>0</v>
          </cell>
          <cell r="V874">
            <v>0</v>
          </cell>
          <cell r="W874">
            <v>0</v>
          </cell>
          <cell r="X874">
            <v>0</v>
          </cell>
          <cell r="Y874">
            <v>0</v>
          </cell>
          <cell r="Z874">
            <v>0</v>
          </cell>
        </row>
        <row r="875">
          <cell r="A875">
            <v>0</v>
          </cell>
          <cell r="B875">
            <v>0</v>
          </cell>
          <cell r="C875">
            <v>1873</v>
          </cell>
          <cell r="E875">
            <v>0</v>
          </cell>
          <cell r="F875">
            <v>0</v>
          </cell>
          <cell r="G875">
            <v>0</v>
          </cell>
          <cell r="H875">
            <v>0</v>
          </cell>
          <cell r="I875">
            <v>0</v>
          </cell>
          <cell r="J875">
            <v>0</v>
          </cell>
          <cell r="L875">
            <v>0</v>
          </cell>
          <cell r="N875">
            <v>0</v>
          </cell>
          <cell r="O875">
            <v>0</v>
          </cell>
          <cell r="P875">
            <v>0</v>
          </cell>
          <cell r="Q875">
            <v>0</v>
          </cell>
          <cell r="R875">
            <v>0</v>
          </cell>
          <cell r="S875">
            <v>0</v>
          </cell>
          <cell r="U875">
            <v>0</v>
          </cell>
          <cell r="V875">
            <v>0</v>
          </cell>
          <cell r="W875">
            <v>0</v>
          </cell>
          <cell r="X875">
            <v>0</v>
          </cell>
          <cell r="Y875">
            <v>0</v>
          </cell>
          <cell r="Z875">
            <v>0</v>
          </cell>
        </row>
        <row r="876">
          <cell r="A876">
            <v>0</v>
          </cell>
          <cell r="B876">
            <v>0</v>
          </cell>
          <cell r="C876">
            <v>1874</v>
          </cell>
          <cell r="E876">
            <v>0</v>
          </cell>
          <cell r="F876">
            <v>0</v>
          </cell>
          <cell r="G876">
            <v>0</v>
          </cell>
          <cell r="H876">
            <v>0</v>
          </cell>
          <cell r="I876">
            <v>0</v>
          </cell>
          <cell r="J876">
            <v>0</v>
          </cell>
          <cell r="L876">
            <v>0</v>
          </cell>
          <cell r="N876">
            <v>0</v>
          </cell>
          <cell r="O876">
            <v>0</v>
          </cell>
          <cell r="P876">
            <v>0</v>
          </cell>
          <cell r="Q876">
            <v>0</v>
          </cell>
          <cell r="R876">
            <v>0</v>
          </cell>
          <cell r="S876">
            <v>0</v>
          </cell>
          <cell r="U876">
            <v>0</v>
          </cell>
          <cell r="V876">
            <v>0</v>
          </cell>
          <cell r="W876">
            <v>0</v>
          </cell>
          <cell r="X876">
            <v>0</v>
          </cell>
          <cell r="Y876">
            <v>0</v>
          </cell>
          <cell r="Z876">
            <v>0</v>
          </cell>
        </row>
        <row r="877">
          <cell r="A877">
            <v>0</v>
          </cell>
          <cell r="B877">
            <v>0</v>
          </cell>
          <cell r="C877">
            <v>1875</v>
          </cell>
          <cell r="E877">
            <v>0</v>
          </cell>
          <cell r="F877">
            <v>0</v>
          </cell>
          <cell r="G877">
            <v>0</v>
          </cell>
          <cell r="H877">
            <v>0</v>
          </cell>
          <cell r="I877">
            <v>0</v>
          </cell>
          <cell r="J877">
            <v>0</v>
          </cell>
          <cell r="L877">
            <v>0</v>
          </cell>
          <cell r="N877">
            <v>0</v>
          </cell>
          <cell r="O877">
            <v>0</v>
          </cell>
          <cell r="P877">
            <v>0</v>
          </cell>
          <cell r="Q877">
            <v>0</v>
          </cell>
          <cell r="R877">
            <v>0</v>
          </cell>
          <cell r="S877">
            <v>0</v>
          </cell>
          <cell r="U877">
            <v>0</v>
          </cell>
          <cell r="V877">
            <v>0</v>
          </cell>
          <cell r="W877">
            <v>0</v>
          </cell>
          <cell r="X877">
            <v>0</v>
          </cell>
          <cell r="Y877">
            <v>0</v>
          </cell>
          <cell r="Z877">
            <v>0</v>
          </cell>
        </row>
        <row r="878">
          <cell r="A878">
            <v>0</v>
          </cell>
          <cell r="B878">
            <v>0</v>
          </cell>
          <cell r="C878">
            <v>1876</v>
          </cell>
          <cell r="E878">
            <v>0</v>
          </cell>
          <cell r="F878">
            <v>0</v>
          </cell>
          <cell r="G878">
            <v>0</v>
          </cell>
          <cell r="H878">
            <v>0</v>
          </cell>
          <cell r="I878">
            <v>0</v>
          </cell>
          <cell r="J878">
            <v>0</v>
          </cell>
          <cell r="L878">
            <v>0</v>
          </cell>
          <cell r="N878">
            <v>0</v>
          </cell>
          <cell r="O878">
            <v>0</v>
          </cell>
          <cell r="P878">
            <v>0</v>
          </cell>
          <cell r="Q878">
            <v>0</v>
          </cell>
          <cell r="R878">
            <v>0</v>
          </cell>
          <cell r="S878">
            <v>0</v>
          </cell>
          <cell r="U878">
            <v>0</v>
          </cell>
          <cell r="V878">
            <v>0</v>
          </cell>
          <cell r="W878">
            <v>0</v>
          </cell>
          <cell r="X878">
            <v>0</v>
          </cell>
          <cell r="Y878">
            <v>0</v>
          </cell>
          <cell r="Z878">
            <v>0</v>
          </cell>
        </row>
        <row r="879">
          <cell r="A879">
            <v>0</v>
          </cell>
          <cell r="B879">
            <v>0</v>
          </cell>
          <cell r="C879">
            <v>1877</v>
          </cell>
          <cell r="E879">
            <v>0</v>
          </cell>
          <cell r="F879">
            <v>0</v>
          </cell>
          <cell r="G879">
            <v>0</v>
          </cell>
          <cell r="H879">
            <v>0</v>
          </cell>
          <cell r="I879">
            <v>0</v>
          </cell>
          <cell r="J879">
            <v>0</v>
          </cell>
          <cell r="L879">
            <v>0</v>
          </cell>
          <cell r="N879">
            <v>0</v>
          </cell>
          <cell r="O879">
            <v>0</v>
          </cell>
          <cell r="P879">
            <v>0</v>
          </cell>
          <cell r="Q879">
            <v>0</v>
          </cell>
          <cell r="R879">
            <v>0</v>
          </cell>
          <cell r="S879">
            <v>0</v>
          </cell>
          <cell r="U879">
            <v>0</v>
          </cell>
          <cell r="V879">
            <v>0</v>
          </cell>
          <cell r="W879">
            <v>0</v>
          </cell>
          <cell r="X879">
            <v>0</v>
          </cell>
          <cell r="Y879">
            <v>0</v>
          </cell>
          <cell r="Z879">
            <v>0</v>
          </cell>
        </row>
        <row r="880">
          <cell r="A880">
            <v>0</v>
          </cell>
          <cell r="B880">
            <v>0</v>
          </cell>
          <cell r="C880">
            <v>1878</v>
          </cell>
          <cell r="E880">
            <v>0</v>
          </cell>
          <cell r="F880">
            <v>0</v>
          </cell>
          <cell r="G880">
            <v>0</v>
          </cell>
          <cell r="H880">
            <v>0</v>
          </cell>
          <cell r="I880">
            <v>0</v>
          </cell>
          <cell r="J880">
            <v>0</v>
          </cell>
          <cell r="L880">
            <v>0</v>
          </cell>
          <cell r="N880">
            <v>0</v>
          </cell>
          <cell r="O880">
            <v>0</v>
          </cell>
          <cell r="P880">
            <v>0</v>
          </cell>
          <cell r="Q880">
            <v>0</v>
          </cell>
          <cell r="R880">
            <v>0</v>
          </cell>
          <cell r="S880">
            <v>0</v>
          </cell>
          <cell r="U880">
            <v>0</v>
          </cell>
          <cell r="V880">
            <v>0</v>
          </cell>
          <cell r="W880">
            <v>0</v>
          </cell>
          <cell r="X880">
            <v>0</v>
          </cell>
          <cell r="Y880">
            <v>0</v>
          </cell>
          <cell r="Z880">
            <v>0</v>
          </cell>
        </row>
        <row r="881">
          <cell r="A881">
            <v>0</v>
          </cell>
          <cell r="B881">
            <v>0</v>
          </cell>
          <cell r="C881">
            <v>1879</v>
          </cell>
          <cell r="E881">
            <v>0</v>
          </cell>
          <cell r="F881">
            <v>0</v>
          </cell>
          <cell r="G881">
            <v>0</v>
          </cell>
          <cell r="H881">
            <v>0</v>
          </cell>
          <cell r="I881">
            <v>0</v>
          </cell>
          <cell r="J881">
            <v>0</v>
          </cell>
          <cell r="L881">
            <v>0</v>
          </cell>
          <cell r="N881">
            <v>0</v>
          </cell>
          <cell r="O881">
            <v>0</v>
          </cell>
          <cell r="P881">
            <v>0</v>
          </cell>
          <cell r="Q881">
            <v>0</v>
          </cell>
          <cell r="R881">
            <v>0</v>
          </cell>
          <cell r="S881">
            <v>0</v>
          </cell>
          <cell r="U881">
            <v>0</v>
          </cell>
          <cell r="V881">
            <v>0</v>
          </cell>
          <cell r="W881">
            <v>0</v>
          </cell>
          <cell r="X881">
            <v>0</v>
          </cell>
          <cell r="Y881">
            <v>0</v>
          </cell>
          <cell r="Z881">
            <v>0</v>
          </cell>
        </row>
        <row r="882">
          <cell r="A882">
            <v>0</v>
          </cell>
          <cell r="B882">
            <v>0</v>
          </cell>
          <cell r="C882">
            <v>1880</v>
          </cell>
          <cell r="E882">
            <v>0</v>
          </cell>
          <cell r="F882">
            <v>0</v>
          </cell>
          <cell r="G882">
            <v>0</v>
          </cell>
          <cell r="H882">
            <v>0</v>
          </cell>
          <cell r="I882">
            <v>0</v>
          </cell>
          <cell r="J882">
            <v>0</v>
          </cell>
          <cell r="L882">
            <v>0</v>
          </cell>
          <cell r="N882">
            <v>0</v>
          </cell>
          <cell r="O882">
            <v>0</v>
          </cell>
          <cell r="P882">
            <v>0</v>
          </cell>
          <cell r="Q882">
            <v>0</v>
          </cell>
          <cell r="R882">
            <v>0</v>
          </cell>
          <cell r="S882">
            <v>0</v>
          </cell>
          <cell r="U882">
            <v>0</v>
          </cell>
          <cell r="V882">
            <v>0</v>
          </cell>
          <cell r="W882">
            <v>0</v>
          </cell>
          <cell r="X882">
            <v>0</v>
          </cell>
          <cell r="Y882">
            <v>0</v>
          </cell>
          <cell r="Z882">
            <v>0</v>
          </cell>
        </row>
        <row r="883">
          <cell r="A883">
            <v>0</v>
          </cell>
          <cell r="B883">
            <v>0</v>
          </cell>
          <cell r="C883">
            <v>1881</v>
          </cell>
          <cell r="E883">
            <v>0</v>
          </cell>
          <cell r="F883">
            <v>0</v>
          </cell>
          <cell r="G883">
            <v>0</v>
          </cell>
          <cell r="H883">
            <v>0</v>
          </cell>
          <cell r="I883">
            <v>0</v>
          </cell>
          <cell r="J883">
            <v>0</v>
          </cell>
          <cell r="L883">
            <v>0</v>
          </cell>
          <cell r="N883">
            <v>0</v>
          </cell>
          <cell r="O883">
            <v>0</v>
          </cell>
          <cell r="P883">
            <v>0</v>
          </cell>
          <cell r="Q883">
            <v>0</v>
          </cell>
          <cell r="R883">
            <v>0</v>
          </cell>
          <cell r="S883">
            <v>0</v>
          </cell>
          <cell r="U883">
            <v>0</v>
          </cell>
          <cell r="V883">
            <v>0</v>
          </cell>
          <cell r="W883">
            <v>0</v>
          </cell>
          <cell r="X883">
            <v>0</v>
          </cell>
          <cell r="Y883">
            <v>0</v>
          </cell>
          <cell r="Z883">
            <v>0</v>
          </cell>
        </row>
        <row r="884">
          <cell r="A884">
            <v>0</v>
          </cell>
          <cell r="B884">
            <v>0</v>
          </cell>
          <cell r="C884">
            <v>1882</v>
          </cell>
          <cell r="E884">
            <v>0</v>
          </cell>
          <cell r="F884">
            <v>0</v>
          </cell>
          <cell r="G884">
            <v>0</v>
          </cell>
          <cell r="H884">
            <v>0</v>
          </cell>
          <cell r="I884">
            <v>0</v>
          </cell>
          <cell r="J884">
            <v>0</v>
          </cell>
          <cell r="L884">
            <v>0</v>
          </cell>
          <cell r="N884">
            <v>0</v>
          </cell>
          <cell r="O884">
            <v>0</v>
          </cell>
          <cell r="P884">
            <v>0</v>
          </cell>
          <cell r="Q884">
            <v>0</v>
          </cell>
          <cell r="R884">
            <v>0</v>
          </cell>
          <cell r="S884">
            <v>0</v>
          </cell>
          <cell r="U884">
            <v>0</v>
          </cell>
          <cell r="V884">
            <v>0</v>
          </cell>
          <cell r="W884">
            <v>0</v>
          </cell>
          <cell r="X884">
            <v>0</v>
          </cell>
          <cell r="Y884">
            <v>0</v>
          </cell>
          <cell r="Z884">
            <v>0</v>
          </cell>
        </row>
        <row r="885">
          <cell r="A885">
            <v>0</v>
          </cell>
          <cell r="B885">
            <v>0</v>
          </cell>
          <cell r="C885">
            <v>1883</v>
          </cell>
          <cell r="E885">
            <v>0</v>
          </cell>
          <cell r="F885">
            <v>0</v>
          </cell>
          <cell r="G885">
            <v>0</v>
          </cell>
          <cell r="H885">
            <v>0</v>
          </cell>
          <cell r="I885">
            <v>0</v>
          </cell>
          <cell r="J885">
            <v>0</v>
          </cell>
          <cell r="L885">
            <v>0</v>
          </cell>
          <cell r="N885">
            <v>0</v>
          </cell>
          <cell r="O885">
            <v>0</v>
          </cell>
          <cell r="P885">
            <v>0</v>
          </cell>
          <cell r="Q885">
            <v>0</v>
          </cell>
          <cell r="R885">
            <v>0</v>
          </cell>
          <cell r="S885">
            <v>0</v>
          </cell>
          <cell r="U885">
            <v>0</v>
          </cell>
          <cell r="V885">
            <v>0</v>
          </cell>
          <cell r="W885">
            <v>0</v>
          </cell>
          <cell r="X885">
            <v>0</v>
          </cell>
          <cell r="Y885">
            <v>0</v>
          </cell>
          <cell r="Z885">
            <v>0</v>
          </cell>
        </row>
        <row r="886">
          <cell r="A886">
            <v>0</v>
          </cell>
          <cell r="B886">
            <v>0</v>
          </cell>
          <cell r="C886">
            <v>1884</v>
          </cell>
          <cell r="E886">
            <v>0</v>
          </cell>
          <cell r="F886">
            <v>0</v>
          </cell>
          <cell r="G886">
            <v>0</v>
          </cell>
          <cell r="H886">
            <v>0</v>
          </cell>
          <cell r="I886">
            <v>0</v>
          </cell>
          <cell r="J886">
            <v>0</v>
          </cell>
          <cell r="L886">
            <v>0</v>
          </cell>
          <cell r="N886">
            <v>0</v>
          </cell>
          <cell r="O886">
            <v>0</v>
          </cell>
          <cell r="P886">
            <v>0</v>
          </cell>
          <cell r="Q886">
            <v>0</v>
          </cell>
          <cell r="R886">
            <v>0</v>
          </cell>
          <cell r="S886">
            <v>0</v>
          </cell>
          <cell r="U886">
            <v>0</v>
          </cell>
          <cell r="V886">
            <v>0</v>
          </cell>
          <cell r="W886">
            <v>0</v>
          </cell>
          <cell r="X886">
            <v>0</v>
          </cell>
          <cell r="Y886">
            <v>0</v>
          </cell>
          <cell r="Z886">
            <v>0</v>
          </cell>
        </row>
        <row r="887">
          <cell r="A887">
            <v>0</v>
          </cell>
          <cell r="B887">
            <v>0</v>
          </cell>
          <cell r="C887">
            <v>1885</v>
          </cell>
          <cell r="E887">
            <v>0</v>
          </cell>
          <cell r="F887">
            <v>0</v>
          </cell>
          <cell r="G887">
            <v>0</v>
          </cell>
          <cell r="H887">
            <v>0</v>
          </cell>
          <cell r="I887">
            <v>0</v>
          </cell>
          <cell r="J887">
            <v>0</v>
          </cell>
          <cell r="L887">
            <v>0</v>
          </cell>
          <cell r="N887">
            <v>0</v>
          </cell>
          <cell r="O887">
            <v>0</v>
          </cell>
          <cell r="P887">
            <v>0</v>
          </cell>
          <cell r="Q887">
            <v>0</v>
          </cell>
          <cell r="R887">
            <v>0</v>
          </cell>
          <cell r="S887">
            <v>0</v>
          </cell>
          <cell r="U887">
            <v>0</v>
          </cell>
          <cell r="V887">
            <v>0</v>
          </cell>
          <cell r="W887">
            <v>0</v>
          </cell>
          <cell r="X887">
            <v>0</v>
          </cell>
          <cell r="Y887">
            <v>0</v>
          </cell>
          <cell r="Z887">
            <v>0</v>
          </cell>
        </row>
        <row r="888">
          <cell r="A888">
            <v>0</v>
          </cell>
          <cell r="B888">
            <v>0</v>
          </cell>
          <cell r="C888">
            <v>1886</v>
          </cell>
          <cell r="E888">
            <v>0</v>
          </cell>
          <cell r="F888">
            <v>0</v>
          </cell>
          <cell r="G888">
            <v>0</v>
          </cell>
          <cell r="H888">
            <v>0</v>
          </cell>
          <cell r="I888">
            <v>0</v>
          </cell>
          <cell r="J888">
            <v>0</v>
          </cell>
          <cell r="L888">
            <v>0</v>
          </cell>
          <cell r="N888">
            <v>0</v>
          </cell>
          <cell r="O888">
            <v>0</v>
          </cell>
          <cell r="P888">
            <v>0</v>
          </cell>
          <cell r="Q888">
            <v>0</v>
          </cell>
          <cell r="R888">
            <v>0</v>
          </cell>
          <cell r="S888">
            <v>0</v>
          </cell>
          <cell r="U888">
            <v>0</v>
          </cell>
          <cell r="V888">
            <v>0</v>
          </cell>
          <cell r="W888">
            <v>0</v>
          </cell>
          <cell r="X888">
            <v>0</v>
          </cell>
          <cell r="Y888">
            <v>0</v>
          </cell>
          <cell r="Z888">
            <v>0</v>
          </cell>
        </row>
        <row r="889">
          <cell r="A889">
            <v>0</v>
          </cell>
          <cell r="B889">
            <v>0</v>
          </cell>
          <cell r="C889">
            <v>1887</v>
          </cell>
          <cell r="E889">
            <v>0</v>
          </cell>
          <cell r="F889">
            <v>0</v>
          </cell>
          <cell r="G889">
            <v>0</v>
          </cell>
          <cell r="H889">
            <v>0</v>
          </cell>
          <cell r="I889">
            <v>0</v>
          </cell>
          <cell r="J889">
            <v>0</v>
          </cell>
          <cell r="L889">
            <v>0</v>
          </cell>
          <cell r="N889">
            <v>0</v>
          </cell>
          <cell r="O889">
            <v>0</v>
          </cell>
          <cell r="P889">
            <v>0</v>
          </cell>
          <cell r="Q889">
            <v>0</v>
          </cell>
          <cell r="R889">
            <v>0</v>
          </cell>
          <cell r="S889">
            <v>0</v>
          </cell>
          <cell r="U889">
            <v>0</v>
          </cell>
          <cell r="V889">
            <v>0</v>
          </cell>
          <cell r="W889">
            <v>0</v>
          </cell>
          <cell r="X889">
            <v>0</v>
          </cell>
          <cell r="Y889">
            <v>0</v>
          </cell>
          <cell r="Z889">
            <v>0</v>
          </cell>
        </row>
        <row r="890">
          <cell r="A890">
            <v>0</v>
          </cell>
          <cell r="B890">
            <v>0</v>
          </cell>
          <cell r="C890">
            <v>1888</v>
          </cell>
          <cell r="E890">
            <v>0</v>
          </cell>
          <cell r="F890">
            <v>0</v>
          </cell>
          <cell r="G890">
            <v>0</v>
          </cell>
          <cell r="H890">
            <v>0</v>
          </cell>
          <cell r="I890">
            <v>0</v>
          </cell>
          <cell r="J890">
            <v>0</v>
          </cell>
          <cell r="L890">
            <v>0</v>
          </cell>
          <cell r="N890">
            <v>0</v>
          </cell>
          <cell r="O890">
            <v>0</v>
          </cell>
          <cell r="P890">
            <v>0</v>
          </cell>
          <cell r="Q890">
            <v>0</v>
          </cell>
          <cell r="R890">
            <v>0</v>
          </cell>
          <cell r="S890">
            <v>0</v>
          </cell>
          <cell r="U890">
            <v>0</v>
          </cell>
          <cell r="V890">
            <v>0</v>
          </cell>
          <cell r="W890">
            <v>0</v>
          </cell>
          <cell r="X890">
            <v>0</v>
          </cell>
          <cell r="Y890">
            <v>0</v>
          </cell>
          <cell r="Z890">
            <v>0</v>
          </cell>
        </row>
        <row r="891">
          <cell r="A891">
            <v>0</v>
          </cell>
          <cell r="B891">
            <v>0</v>
          </cell>
          <cell r="C891">
            <v>1889</v>
          </cell>
          <cell r="E891">
            <v>0</v>
          </cell>
          <cell r="F891">
            <v>0</v>
          </cell>
          <cell r="G891">
            <v>0</v>
          </cell>
          <cell r="H891">
            <v>0</v>
          </cell>
          <cell r="I891">
            <v>0</v>
          </cell>
          <cell r="J891">
            <v>0</v>
          </cell>
          <cell r="L891">
            <v>0</v>
          </cell>
          <cell r="N891">
            <v>0</v>
          </cell>
          <cell r="O891">
            <v>0</v>
          </cell>
          <cell r="P891">
            <v>0</v>
          </cell>
          <cell r="Q891">
            <v>0</v>
          </cell>
          <cell r="R891">
            <v>0</v>
          </cell>
          <cell r="S891">
            <v>0</v>
          </cell>
          <cell r="U891">
            <v>0</v>
          </cell>
          <cell r="V891">
            <v>0</v>
          </cell>
          <cell r="W891">
            <v>0</v>
          </cell>
          <cell r="X891">
            <v>0</v>
          </cell>
          <cell r="Y891">
            <v>0</v>
          </cell>
          <cell r="Z891">
            <v>0</v>
          </cell>
        </row>
        <row r="892">
          <cell r="A892">
            <v>0</v>
          </cell>
          <cell r="B892">
            <v>0</v>
          </cell>
          <cell r="C892">
            <v>1890</v>
          </cell>
          <cell r="E892">
            <v>0</v>
          </cell>
          <cell r="F892">
            <v>0</v>
          </cell>
          <cell r="G892">
            <v>0</v>
          </cell>
          <cell r="H892">
            <v>0</v>
          </cell>
          <cell r="I892">
            <v>0</v>
          </cell>
          <cell r="J892">
            <v>0</v>
          </cell>
          <cell r="L892">
            <v>0</v>
          </cell>
          <cell r="N892">
            <v>0</v>
          </cell>
          <cell r="O892">
            <v>0</v>
          </cell>
          <cell r="P892">
            <v>0</v>
          </cell>
          <cell r="Q892">
            <v>0</v>
          </cell>
          <cell r="R892">
            <v>0</v>
          </cell>
          <cell r="S892">
            <v>0</v>
          </cell>
          <cell r="U892">
            <v>0</v>
          </cell>
          <cell r="V892">
            <v>0</v>
          </cell>
          <cell r="W892">
            <v>0</v>
          </cell>
          <cell r="X892">
            <v>0</v>
          </cell>
          <cell r="Y892">
            <v>0</v>
          </cell>
          <cell r="Z892">
            <v>0</v>
          </cell>
        </row>
        <row r="893">
          <cell r="A893">
            <v>0</v>
          </cell>
          <cell r="B893">
            <v>0</v>
          </cell>
          <cell r="C893">
            <v>1891</v>
          </cell>
          <cell r="E893">
            <v>0</v>
          </cell>
          <cell r="F893">
            <v>0</v>
          </cell>
          <cell r="G893">
            <v>0</v>
          </cell>
          <cell r="H893">
            <v>0</v>
          </cell>
          <cell r="I893">
            <v>0</v>
          </cell>
          <cell r="J893">
            <v>0</v>
          </cell>
          <cell r="L893">
            <v>0</v>
          </cell>
          <cell r="N893">
            <v>0</v>
          </cell>
          <cell r="O893">
            <v>0</v>
          </cell>
          <cell r="P893">
            <v>0</v>
          </cell>
          <cell r="Q893">
            <v>0</v>
          </cell>
          <cell r="R893">
            <v>0</v>
          </cell>
          <cell r="S893">
            <v>0</v>
          </cell>
          <cell r="U893">
            <v>0</v>
          </cell>
          <cell r="V893">
            <v>0</v>
          </cell>
          <cell r="W893">
            <v>0</v>
          </cell>
          <cell r="X893">
            <v>0</v>
          </cell>
          <cell r="Y893">
            <v>0</v>
          </cell>
          <cell r="Z893">
            <v>0</v>
          </cell>
        </row>
        <row r="894">
          <cell r="A894">
            <v>0</v>
          </cell>
          <cell r="B894">
            <v>0</v>
          </cell>
          <cell r="C894">
            <v>1892</v>
          </cell>
          <cell r="E894">
            <v>0</v>
          </cell>
          <cell r="F894">
            <v>0</v>
          </cell>
          <cell r="G894">
            <v>0</v>
          </cell>
          <cell r="H894">
            <v>0</v>
          </cell>
          <cell r="I894">
            <v>0</v>
          </cell>
          <cell r="J894">
            <v>0</v>
          </cell>
          <cell r="L894">
            <v>0</v>
          </cell>
          <cell r="N894">
            <v>0</v>
          </cell>
          <cell r="O894">
            <v>0</v>
          </cell>
          <cell r="P894">
            <v>0</v>
          </cell>
          <cell r="Q894">
            <v>0</v>
          </cell>
          <cell r="R894">
            <v>0</v>
          </cell>
          <cell r="S894">
            <v>0</v>
          </cell>
          <cell r="U894">
            <v>0</v>
          </cell>
          <cell r="V894">
            <v>0</v>
          </cell>
          <cell r="W894">
            <v>0</v>
          </cell>
          <cell r="X894">
            <v>0</v>
          </cell>
          <cell r="Y894">
            <v>0</v>
          </cell>
          <cell r="Z894">
            <v>0</v>
          </cell>
        </row>
        <row r="895">
          <cell r="A895">
            <v>0</v>
          </cell>
          <cell r="B895">
            <v>0</v>
          </cell>
          <cell r="C895">
            <v>1893</v>
          </cell>
          <cell r="E895">
            <v>0</v>
          </cell>
          <cell r="F895">
            <v>0</v>
          </cell>
          <cell r="G895">
            <v>0</v>
          </cell>
          <cell r="H895">
            <v>0</v>
          </cell>
          <cell r="I895">
            <v>0</v>
          </cell>
          <cell r="J895">
            <v>0</v>
          </cell>
          <cell r="L895">
            <v>0</v>
          </cell>
          <cell r="N895">
            <v>0</v>
          </cell>
          <cell r="O895">
            <v>0</v>
          </cell>
          <cell r="P895">
            <v>0</v>
          </cell>
          <cell r="Q895">
            <v>0</v>
          </cell>
          <cell r="R895">
            <v>0</v>
          </cell>
          <cell r="S895">
            <v>0</v>
          </cell>
          <cell r="U895">
            <v>0</v>
          </cell>
          <cell r="V895">
            <v>0</v>
          </cell>
          <cell r="W895">
            <v>0</v>
          </cell>
          <cell r="X895">
            <v>0</v>
          </cell>
          <cell r="Y895">
            <v>0</v>
          </cell>
          <cell r="Z895">
            <v>0</v>
          </cell>
        </row>
        <row r="896">
          <cell r="A896">
            <v>0</v>
          </cell>
          <cell r="B896">
            <v>0</v>
          </cell>
          <cell r="C896">
            <v>1894</v>
          </cell>
          <cell r="E896">
            <v>0</v>
          </cell>
          <cell r="F896">
            <v>0</v>
          </cell>
          <cell r="G896">
            <v>0</v>
          </cell>
          <cell r="H896">
            <v>0</v>
          </cell>
          <cell r="I896">
            <v>0</v>
          </cell>
          <cell r="J896">
            <v>0</v>
          </cell>
          <cell r="L896">
            <v>0</v>
          </cell>
          <cell r="N896">
            <v>0</v>
          </cell>
          <cell r="O896">
            <v>0</v>
          </cell>
          <cell r="P896">
            <v>0</v>
          </cell>
          <cell r="Q896">
            <v>0</v>
          </cell>
          <cell r="R896">
            <v>0</v>
          </cell>
          <cell r="S896">
            <v>0</v>
          </cell>
          <cell r="U896">
            <v>0</v>
          </cell>
          <cell r="V896">
            <v>0</v>
          </cell>
          <cell r="W896">
            <v>0</v>
          </cell>
          <cell r="X896">
            <v>0</v>
          </cell>
          <cell r="Y896">
            <v>0</v>
          </cell>
          <cell r="Z896">
            <v>0</v>
          </cell>
        </row>
        <row r="897">
          <cell r="A897">
            <v>0</v>
          </cell>
          <cell r="B897">
            <v>0</v>
          </cell>
          <cell r="C897">
            <v>1895</v>
          </cell>
          <cell r="E897">
            <v>0</v>
          </cell>
          <cell r="F897">
            <v>0</v>
          </cell>
          <cell r="G897">
            <v>0</v>
          </cell>
          <cell r="H897">
            <v>0</v>
          </cell>
          <cell r="I897">
            <v>0</v>
          </cell>
          <cell r="J897">
            <v>0</v>
          </cell>
          <cell r="L897">
            <v>0</v>
          </cell>
          <cell r="N897">
            <v>0</v>
          </cell>
          <cell r="O897">
            <v>0</v>
          </cell>
          <cell r="P897">
            <v>0</v>
          </cell>
          <cell r="Q897">
            <v>0</v>
          </cell>
          <cell r="R897">
            <v>0</v>
          </cell>
          <cell r="S897">
            <v>0</v>
          </cell>
          <cell r="U897">
            <v>0</v>
          </cell>
          <cell r="V897">
            <v>0</v>
          </cell>
          <cell r="W897">
            <v>0</v>
          </cell>
          <cell r="X897">
            <v>0</v>
          </cell>
          <cell r="Y897">
            <v>0</v>
          </cell>
          <cell r="Z897">
            <v>0</v>
          </cell>
        </row>
        <row r="898">
          <cell r="A898">
            <v>0</v>
          </cell>
          <cell r="B898">
            <v>0</v>
          </cell>
          <cell r="C898">
            <v>1896</v>
          </cell>
          <cell r="E898">
            <v>0</v>
          </cell>
          <cell r="F898">
            <v>0</v>
          </cell>
          <cell r="G898">
            <v>0</v>
          </cell>
          <cell r="H898">
            <v>0</v>
          </cell>
          <cell r="I898">
            <v>0</v>
          </cell>
          <cell r="J898">
            <v>0</v>
          </cell>
          <cell r="L898">
            <v>0</v>
          </cell>
          <cell r="N898">
            <v>0</v>
          </cell>
          <cell r="O898">
            <v>0</v>
          </cell>
          <cell r="P898">
            <v>0</v>
          </cell>
          <cell r="Q898">
            <v>0</v>
          </cell>
          <cell r="R898">
            <v>0</v>
          </cell>
          <cell r="S898">
            <v>0</v>
          </cell>
          <cell r="U898">
            <v>0</v>
          </cell>
          <cell r="V898">
            <v>0</v>
          </cell>
          <cell r="W898">
            <v>0</v>
          </cell>
          <cell r="X898">
            <v>0</v>
          </cell>
          <cell r="Y898">
            <v>0</v>
          </cell>
          <cell r="Z898">
            <v>0</v>
          </cell>
        </row>
        <row r="899">
          <cell r="A899">
            <v>0</v>
          </cell>
          <cell r="B899">
            <v>0</v>
          </cell>
          <cell r="C899">
            <v>1897</v>
          </cell>
          <cell r="E899">
            <v>0</v>
          </cell>
          <cell r="F899">
            <v>0</v>
          </cell>
          <cell r="G899">
            <v>0</v>
          </cell>
          <cell r="H899">
            <v>0</v>
          </cell>
          <cell r="I899">
            <v>0</v>
          </cell>
          <cell r="J899">
            <v>0</v>
          </cell>
          <cell r="L899">
            <v>0</v>
          </cell>
          <cell r="N899">
            <v>0</v>
          </cell>
          <cell r="O899">
            <v>0</v>
          </cell>
          <cell r="P899">
            <v>0</v>
          </cell>
          <cell r="Q899">
            <v>0</v>
          </cell>
          <cell r="R899">
            <v>0</v>
          </cell>
          <cell r="S899">
            <v>0</v>
          </cell>
          <cell r="U899">
            <v>0</v>
          </cell>
          <cell r="V899">
            <v>0</v>
          </cell>
          <cell r="W899">
            <v>0</v>
          </cell>
          <cell r="X899">
            <v>0</v>
          </cell>
          <cell r="Y899">
            <v>0</v>
          </cell>
          <cell r="Z899">
            <v>0</v>
          </cell>
        </row>
        <row r="900">
          <cell r="A900">
            <v>0</v>
          </cell>
          <cell r="B900">
            <v>0</v>
          </cell>
          <cell r="C900">
            <v>1898</v>
          </cell>
          <cell r="E900">
            <v>0</v>
          </cell>
          <cell r="F900">
            <v>0</v>
          </cell>
          <cell r="G900">
            <v>0</v>
          </cell>
          <cell r="H900">
            <v>0</v>
          </cell>
          <cell r="I900">
            <v>0</v>
          </cell>
          <cell r="J900">
            <v>0</v>
          </cell>
          <cell r="L900">
            <v>0</v>
          </cell>
          <cell r="N900">
            <v>0</v>
          </cell>
          <cell r="O900">
            <v>0</v>
          </cell>
          <cell r="P900">
            <v>0</v>
          </cell>
          <cell r="Q900">
            <v>0</v>
          </cell>
          <cell r="R900">
            <v>0</v>
          </cell>
          <cell r="S900">
            <v>0</v>
          </cell>
          <cell r="U900">
            <v>0</v>
          </cell>
          <cell r="V900">
            <v>0</v>
          </cell>
          <cell r="W900">
            <v>0</v>
          </cell>
          <cell r="X900">
            <v>0</v>
          </cell>
          <cell r="Y900">
            <v>0</v>
          </cell>
          <cell r="Z900">
            <v>0</v>
          </cell>
        </row>
        <row r="901">
          <cell r="A901">
            <v>0</v>
          </cell>
          <cell r="B901">
            <v>0</v>
          </cell>
          <cell r="C901">
            <v>1899</v>
          </cell>
          <cell r="E901">
            <v>0</v>
          </cell>
          <cell r="F901">
            <v>0</v>
          </cell>
          <cell r="G901">
            <v>0</v>
          </cell>
          <cell r="H901">
            <v>0</v>
          </cell>
          <cell r="I901">
            <v>0</v>
          </cell>
          <cell r="J901">
            <v>0</v>
          </cell>
          <cell r="L901">
            <v>0</v>
          </cell>
          <cell r="N901">
            <v>0</v>
          </cell>
          <cell r="O901">
            <v>0</v>
          </cell>
          <cell r="P901">
            <v>0</v>
          </cell>
          <cell r="Q901">
            <v>0</v>
          </cell>
          <cell r="R901">
            <v>0</v>
          </cell>
          <cell r="S901">
            <v>0</v>
          </cell>
          <cell r="U901">
            <v>0</v>
          </cell>
          <cell r="V901">
            <v>0</v>
          </cell>
          <cell r="W901">
            <v>0</v>
          </cell>
          <cell r="X901">
            <v>0</v>
          </cell>
          <cell r="Y901">
            <v>0</v>
          </cell>
          <cell r="Z901">
            <v>0</v>
          </cell>
        </row>
        <row r="902">
          <cell r="A902">
            <v>0</v>
          </cell>
          <cell r="B902">
            <v>0</v>
          </cell>
          <cell r="C902">
            <v>1900</v>
          </cell>
          <cell r="E902">
            <v>0</v>
          </cell>
          <cell r="F902">
            <v>0</v>
          </cell>
          <cell r="G902">
            <v>0</v>
          </cell>
          <cell r="H902">
            <v>0</v>
          </cell>
          <cell r="I902">
            <v>0</v>
          </cell>
          <cell r="J902">
            <v>0</v>
          </cell>
          <cell r="L902">
            <v>0</v>
          </cell>
          <cell r="N902">
            <v>0</v>
          </cell>
          <cell r="O902">
            <v>0</v>
          </cell>
          <cell r="P902">
            <v>0</v>
          </cell>
          <cell r="Q902">
            <v>0</v>
          </cell>
          <cell r="R902">
            <v>0</v>
          </cell>
          <cell r="S902">
            <v>0</v>
          </cell>
          <cell r="U902">
            <v>0</v>
          </cell>
          <cell r="V902">
            <v>0</v>
          </cell>
          <cell r="W902">
            <v>0</v>
          </cell>
          <cell r="X902">
            <v>0</v>
          </cell>
          <cell r="Y902">
            <v>0</v>
          </cell>
          <cell r="Z902">
            <v>0</v>
          </cell>
        </row>
        <row r="903">
          <cell r="A903">
            <v>0</v>
          </cell>
          <cell r="B903">
            <v>0</v>
          </cell>
          <cell r="C903">
            <v>1901</v>
          </cell>
          <cell r="E903">
            <v>0</v>
          </cell>
          <cell r="F903">
            <v>0</v>
          </cell>
          <cell r="G903">
            <v>0</v>
          </cell>
          <cell r="H903">
            <v>0</v>
          </cell>
          <cell r="I903">
            <v>0</v>
          </cell>
          <cell r="J903">
            <v>0</v>
          </cell>
          <cell r="L903">
            <v>0</v>
          </cell>
          <cell r="N903">
            <v>0</v>
          </cell>
          <cell r="O903">
            <v>0</v>
          </cell>
          <cell r="P903">
            <v>0</v>
          </cell>
          <cell r="Q903">
            <v>0</v>
          </cell>
          <cell r="R903">
            <v>0</v>
          </cell>
          <cell r="S903">
            <v>0</v>
          </cell>
          <cell r="U903">
            <v>0</v>
          </cell>
          <cell r="V903">
            <v>0</v>
          </cell>
          <cell r="W903">
            <v>0</v>
          </cell>
          <cell r="X903">
            <v>0</v>
          </cell>
          <cell r="Y903">
            <v>0</v>
          </cell>
          <cell r="Z903">
            <v>0</v>
          </cell>
        </row>
        <row r="904">
          <cell r="A904">
            <v>0</v>
          </cell>
          <cell r="B904">
            <v>0</v>
          </cell>
          <cell r="C904">
            <v>1902</v>
          </cell>
          <cell r="E904">
            <v>0</v>
          </cell>
          <cell r="F904">
            <v>0</v>
          </cell>
          <cell r="G904">
            <v>0</v>
          </cell>
          <cell r="H904">
            <v>0</v>
          </cell>
          <cell r="I904">
            <v>0</v>
          </cell>
          <cell r="J904">
            <v>0</v>
          </cell>
          <cell r="L904">
            <v>0</v>
          </cell>
          <cell r="N904">
            <v>0</v>
          </cell>
          <cell r="O904">
            <v>0</v>
          </cell>
          <cell r="P904">
            <v>0</v>
          </cell>
          <cell r="Q904">
            <v>0</v>
          </cell>
          <cell r="R904">
            <v>0</v>
          </cell>
          <cell r="S904">
            <v>0</v>
          </cell>
          <cell r="U904">
            <v>0</v>
          </cell>
          <cell r="V904">
            <v>0</v>
          </cell>
          <cell r="W904">
            <v>0</v>
          </cell>
          <cell r="X904">
            <v>0</v>
          </cell>
          <cell r="Y904">
            <v>0</v>
          </cell>
          <cell r="Z904">
            <v>0</v>
          </cell>
        </row>
        <row r="905">
          <cell r="A905">
            <v>0</v>
          </cell>
          <cell r="B905">
            <v>0</v>
          </cell>
          <cell r="C905">
            <v>1903</v>
          </cell>
          <cell r="E905">
            <v>0</v>
          </cell>
          <cell r="F905">
            <v>0</v>
          </cell>
          <cell r="G905">
            <v>0</v>
          </cell>
          <cell r="H905">
            <v>0</v>
          </cell>
          <cell r="I905">
            <v>0</v>
          </cell>
          <cell r="J905">
            <v>0</v>
          </cell>
          <cell r="L905">
            <v>0</v>
          </cell>
          <cell r="N905">
            <v>0</v>
          </cell>
          <cell r="O905">
            <v>0</v>
          </cell>
          <cell r="P905">
            <v>0</v>
          </cell>
          <cell r="Q905">
            <v>0</v>
          </cell>
          <cell r="R905">
            <v>0</v>
          </cell>
          <cell r="S905">
            <v>0</v>
          </cell>
          <cell r="U905">
            <v>0</v>
          </cell>
          <cell r="V905">
            <v>0</v>
          </cell>
          <cell r="W905">
            <v>0</v>
          </cell>
          <cell r="X905">
            <v>0</v>
          </cell>
          <cell r="Y905">
            <v>0</v>
          </cell>
          <cell r="Z905">
            <v>0</v>
          </cell>
        </row>
        <row r="906">
          <cell r="A906">
            <v>0</v>
          </cell>
          <cell r="B906">
            <v>0</v>
          </cell>
          <cell r="C906">
            <v>1904</v>
          </cell>
          <cell r="E906">
            <v>0</v>
          </cell>
          <cell r="F906">
            <v>0</v>
          </cell>
          <cell r="G906">
            <v>0</v>
          </cell>
          <cell r="H906">
            <v>0</v>
          </cell>
          <cell r="I906">
            <v>0</v>
          </cell>
          <cell r="J906">
            <v>0</v>
          </cell>
          <cell r="L906">
            <v>0</v>
          </cell>
          <cell r="N906">
            <v>0</v>
          </cell>
          <cell r="O906">
            <v>0</v>
          </cell>
          <cell r="P906">
            <v>0</v>
          </cell>
          <cell r="Q906">
            <v>0</v>
          </cell>
          <cell r="R906">
            <v>0</v>
          </cell>
          <cell r="S906">
            <v>0</v>
          </cell>
          <cell r="U906">
            <v>0</v>
          </cell>
          <cell r="V906">
            <v>0</v>
          </cell>
          <cell r="W906">
            <v>0</v>
          </cell>
          <cell r="X906">
            <v>0</v>
          </cell>
          <cell r="Y906">
            <v>0</v>
          </cell>
          <cell r="Z906">
            <v>0</v>
          </cell>
        </row>
        <row r="907">
          <cell r="A907">
            <v>0</v>
          </cell>
          <cell r="B907">
            <v>0</v>
          </cell>
          <cell r="C907">
            <v>1905</v>
          </cell>
          <cell r="E907">
            <v>0</v>
          </cell>
          <cell r="F907">
            <v>0</v>
          </cell>
          <cell r="G907">
            <v>0</v>
          </cell>
          <cell r="H907">
            <v>0</v>
          </cell>
          <cell r="I907">
            <v>0</v>
          </cell>
          <cell r="J907">
            <v>0</v>
          </cell>
          <cell r="L907">
            <v>0</v>
          </cell>
          <cell r="N907">
            <v>0</v>
          </cell>
          <cell r="O907">
            <v>0</v>
          </cell>
          <cell r="P907">
            <v>0</v>
          </cell>
          <cell r="Q907">
            <v>0</v>
          </cell>
          <cell r="R907">
            <v>0</v>
          </cell>
          <cell r="S907">
            <v>0</v>
          </cell>
          <cell r="U907">
            <v>0</v>
          </cell>
          <cell r="V907">
            <v>0</v>
          </cell>
          <cell r="W907">
            <v>0</v>
          </cell>
          <cell r="X907">
            <v>0</v>
          </cell>
          <cell r="Y907">
            <v>0</v>
          </cell>
          <cell r="Z907">
            <v>0</v>
          </cell>
        </row>
        <row r="908">
          <cell r="A908">
            <v>0</v>
          </cell>
          <cell r="B908">
            <v>0</v>
          </cell>
          <cell r="C908">
            <v>1906</v>
          </cell>
          <cell r="E908">
            <v>0</v>
          </cell>
          <cell r="F908">
            <v>0</v>
          </cell>
          <cell r="G908">
            <v>0</v>
          </cell>
          <cell r="H908">
            <v>0</v>
          </cell>
          <cell r="I908">
            <v>0</v>
          </cell>
          <cell r="J908">
            <v>0</v>
          </cell>
          <cell r="L908">
            <v>0</v>
          </cell>
          <cell r="N908">
            <v>0</v>
          </cell>
          <cell r="O908">
            <v>0</v>
          </cell>
          <cell r="P908">
            <v>0</v>
          </cell>
          <cell r="Q908">
            <v>0</v>
          </cell>
          <cell r="R908">
            <v>0</v>
          </cell>
          <cell r="S908">
            <v>0</v>
          </cell>
          <cell r="U908">
            <v>0</v>
          </cell>
          <cell r="V908">
            <v>0</v>
          </cell>
          <cell r="W908">
            <v>0</v>
          </cell>
          <cell r="X908">
            <v>0</v>
          </cell>
          <cell r="Y908">
            <v>0</v>
          </cell>
          <cell r="Z908">
            <v>0</v>
          </cell>
        </row>
        <row r="909">
          <cell r="A909">
            <v>0</v>
          </cell>
          <cell r="B909">
            <v>0</v>
          </cell>
          <cell r="C909">
            <v>1907</v>
          </cell>
          <cell r="E909">
            <v>0</v>
          </cell>
          <cell r="F909">
            <v>0</v>
          </cell>
          <cell r="G909">
            <v>0</v>
          </cell>
          <cell r="H909">
            <v>0</v>
          </cell>
          <cell r="I909">
            <v>0</v>
          </cell>
          <cell r="J909">
            <v>0</v>
          </cell>
          <cell r="L909">
            <v>0</v>
          </cell>
          <cell r="N909">
            <v>0</v>
          </cell>
          <cell r="O909">
            <v>0</v>
          </cell>
          <cell r="P909">
            <v>0</v>
          </cell>
          <cell r="Q909">
            <v>0</v>
          </cell>
          <cell r="R909">
            <v>0</v>
          </cell>
          <cell r="S909">
            <v>0</v>
          </cell>
          <cell r="U909">
            <v>0</v>
          </cell>
          <cell r="V909">
            <v>0</v>
          </cell>
          <cell r="W909">
            <v>0</v>
          </cell>
          <cell r="X909">
            <v>0</v>
          </cell>
          <cell r="Y909">
            <v>0</v>
          </cell>
          <cell r="Z909">
            <v>0</v>
          </cell>
        </row>
        <row r="910">
          <cell r="A910">
            <v>0</v>
          </cell>
          <cell r="B910">
            <v>0</v>
          </cell>
          <cell r="C910">
            <v>1908</v>
          </cell>
          <cell r="E910">
            <v>0</v>
          </cell>
          <cell r="F910">
            <v>0</v>
          </cell>
          <cell r="G910">
            <v>0</v>
          </cell>
          <cell r="H910">
            <v>0</v>
          </cell>
          <cell r="I910">
            <v>0</v>
          </cell>
          <cell r="J910">
            <v>0</v>
          </cell>
          <cell r="L910">
            <v>0</v>
          </cell>
          <cell r="N910">
            <v>0</v>
          </cell>
          <cell r="O910">
            <v>0</v>
          </cell>
          <cell r="P910">
            <v>0</v>
          </cell>
          <cell r="Q910">
            <v>0</v>
          </cell>
          <cell r="R910">
            <v>0</v>
          </cell>
          <cell r="S910">
            <v>0</v>
          </cell>
          <cell r="U910">
            <v>0</v>
          </cell>
          <cell r="V910">
            <v>0</v>
          </cell>
          <cell r="W910">
            <v>0</v>
          </cell>
          <cell r="X910">
            <v>0</v>
          </cell>
          <cell r="Y910">
            <v>0</v>
          </cell>
          <cell r="Z910">
            <v>0</v>
          </cell>
        </row>
        <row r="911">
          <cell r="A911">
            <v>0</v>
          </cell>
          <cell r="B911">
            <v>0</v>
          </cell>
          <cell r="C911">
            <v>1909</v>
          </cell>
          <cell r="E911">
            <v>0</v>
          </cell>
          <cell r="F911">
            <v>0</v>
          </cell>
          <cell r="G911">
            <v>0</v>
          </cell>
          <cell r="H911">
            <v>0</v>
          </cell>
          <cell r="I911">
            <v>0</v>
          </cell>
          <cell r="J911">
            <v>0</v>
          </cell>
          <cell r="L911">
            <v>0</v>
          </cell>
          <cell r="N911">
            <v>0</v>
          </cell>
          <cell r="O911">
            <v>0</v>
          </cell>
          <cell r="P911">
            <v>0</v>
          </cell>
          <cell r="Q911">
            <v>0</v>
          </cell>
          <cell r="R911">
            <v>0</v>
          </cell>
          <cell r="S911">
            <v>0</v>
          </cell>
          <cell r="U911">
            <v>0</v>
          </cell>
          <cell r="V911">
            <v>0</v>
          </cell>
          <cell r="W911">
            <v>0</v>
          </cell>
          <cell r="X911">
            <v>0</v>
          </cell>
          <cell r="Y911">
            <v>0</v>
          </cell>
          <cell r="Z911">
            <v>0</v>
          </cell>
        </row>
        <row r="912">
          <cell r="A912">
            <v>0</v>
          </cell>
          <cell r="B912">
            <v>0</v>
          </cell>
          <cell r="C912">
            <v>1910</v>
          </cell>
          <cell r="E912">
            <v>0</v>
          </cell>
          <cell r="F912">
            <v>0</v>
          </cell>
          <cell r="G912">
            <v>0</v>
          </cell>
          <cell r="H912">
            <v>0</v>
          </cell>
          <cell r="I912">
            <v>0</v>
          </cell>
          <cell r="J912">
            <v>0</v>
          </cell>
          <cell r="L912">
            <v>0</v>
          </cell>
          <cell r="N912">
            <v>0</v>
          </cell>
          <cell r="O912">
            <v>0</v>
          </cell>
          <cell r="P912">
            <v>0</v>
          </cell>
          <cell r="Q912">
            <v>0</v>
          </cell>
          <cell r="R912">
            <v>0</v>
          </cell>
          <cell r="S912">
            <v>0</v>
          </cell>
          <cell r="U912">
            <v>0</v>
          </cell>
          <cell r="V912">
            <v>0</v>
          </cell>
          <cell r="W912">
            <v>0</v>
          </cell>
          <cell r="X912">
            <v>0</v>
          </cell>
          <cell r="Y912">
            <v>0</v>
          </cell>
          <cell r="Z912">
            <v>0</v>
          </cell>
        </row>
        <row r="913">
          <cell r="A913">
            <v>0</v>
          </cell>
          <cell r="B913">
            <v>0</v>
          </cell>
          <cell r="C913">
            <v>1911</v>
          </cell>
          <cell r="E913">
            <v>0</v>
          </cell>
          <cell r="F913">
            <v>0</v>
          </cell>
          <cell r="G913">
            <v>0</v>
          </cell>
          <cell r="H913">
            <v>0</v>
          </cell>
          <cell r="I913">
            <v>0</v>
          </cell>
          <cell r="J913">
            <v>0</v>
          </cell>
          <cell r="L913">
            <v>0</v>
          </cell>
          <cell r="N913">
            <v>0</v>
          </cell>
          <cell r="O913">
            <v>0</v>
          </cell>
          <cell r="P913">
            <v>0</v>
          </cell>
          <cell r="Q913">
            <v>0</v>
          </cell>
          <cell r="R913">
            <v>0</v>
          </cell>
          <cell r="S913">
            <v>0</v>
          </cell>
          <cell r="U913">
            <v>0</v>
          </cell>
          <cell r="V913">
            <v>0</v>
          </cell>
          <cell r="W913">
            <v>0</v>
          </cell>
          <cell r="X913">
            <v>0</v>
          </cell>
          <cell r="Y913">
            <v>0</v>
          </cell>
          <cell r="Z913">
            <v>0</v>
          </cell>
        </row>
        <row r="914">
          <cell r="A914">
            <v>0</v>
          </cell>
          <cell r="B914">
            <v>0</v>
          </cell>
          <cell r="C914">
            <v>1912</v>
          </cell>
          <cell r="E914">
            <v>0</v>
          </cell>
          <cell r="F914">
            <v>0</v>
          </cell>
          <cell r="G914">
            <v>0</v>
          </cell>
          <cell r="H914">
            <v>0</v>
          </cell>
          <cell r="I914">
            <v>0</v>
          </cell>
          <cell r="J914">
            <v>0</v>
          </cell>
          <cell r="L914">
            <v>0</v>
          </cell>
          <cell r="N914">
            <v>0</v>
          </cell>
          <cell r="O914">
            <v>0</v>
          </cell>
          <cell r="P914">
            <v>0</v>
          </cell>
          <cell r="Q914">
            <v>0</v>
          </cell>
          <cell r="R914">
            <v>0</v>
          </cell>
          <cell r="S914">
            <v>0</v>
          </cell>
          <cell r="U914">
            <v>0</v>
          </cell>
          <cell r="V914">
            <v>0</v>
          </cell>
          <cell r="W914">
            <v>0</v>
          </cell>
          <cell r="X914">
            <v>0</v>
          </cell>
          <cell r="Y914">
            <v>0</v>
          </cell>
          <cell r="Z914">
            <v>0</v>
          </cell>
        </row>
        <row r="915">
          <cell r="A915">
            <v>0</v>
          </cell>
          <cell r="B915">
            <v>0</v>
          </cell>
          <cell r="C915">
            <v>1913</v>
          </cell>
          <cell r="E915">
            <v>0</v>
          </cell>
          <cell r="F915">
            <v>0</v>
          </cell>
          <cell r="G915">
            <v>0</v>
          </cell>
          <cell r="H915">
            <v>0</v>
          </cell>
          <cell r="I915">
            <v>0</v>
          </cell>
          <cell r="J915">
            <v>0</v>
          </cell>
          <cell r="L915">
            <v>0</v>
          </cell>
          <cell r="N915">
            <v>0</v>
          </cell>
          <cell r="O915">
            <v>0</v>
          </cell>
          <cell r="P915">
            <v>0</v>
          </cell>
          <cell r="Q915">
            <v>0</v>
          </cell>
          <cell r="R915">
            <v>0</v>
          </cell>
          <cell r="S915">
            <v>0</v>
          </cell>
          <cell r="U915">
            <v>0</v>
          </cell>
          <cell r="V915">
            <v>0</v>
          </cell>
          <cell r="W915">
            <v>0</v>
          </cell>
          <cell r="X915">
            <v>0</v>
          </cell>
          <cell r="Y915">
            <v>0</v>
          </cell>
          <cell r="Z915">
            <v>0</v>
          </cell>
        </row>
        <row r="916">
          <cell r="A916">
            <v>0</v>
          </cell>
          <cell r="B916">
            <v>0</v>
          </cell>
          <cell r="C916">
            <v>1914</v>
          </cell>
          <cell r="E916">
            <v>0</v>
          </cell>
          <cell r="F916">
            <v>0</v>
          </cell>
          <cell r="G916">
            <v>0</v>
          </cell>
          <cell r="H916">
            <v>0</v>
          </cell>
          <cell r="I916">
            <v>0</v>
          </cell>
          <cell r="J916">
            <v>0</v>
          </cell>
          <cell r="L916">
            <v>0</v>
          </cell>
          <cell r="N916">
            <v>0</v>
          </cell>
          <cell r="O916">
            <v>0</v>
          </cell>
          <cell r="P916">
            <v>0</v>
          </cell>
          <cell r="Q916">
            <v>0</v>
          </cell>
          <cell r="R916">
            <v>0</v>
          </cell>
          <cell r="S916">
            <v>0</v>
          </cell>
          <cell r="U916">
            <v>0</v>
          </cell>
          <cell r="V916">
            <v>0</v>
          </cell>
          <cell r="W916">
            <v>0</v>
          </cell>
          <cell r="X916">
            <v>0</v>
          </cell>
          <cell r="Y916">
            <v>0</v>
          </cell>
          <cell r="Z916">
            <v>0</v>
          </cell>
        </row>
        <row r="917">
          <cell r="A917">
            <v>0</v>
          </cell>
          <cell r="B917">
            <v>0</v>
          </cell>
          <cell r="C917">
            <v>1915</v>
          </cell>
          <cell r="E917">
            <v>0</v>
          </cell>
          <cell r="F917">
            <v>0</v>
          </cell>
          <cell r="G917">
            <v>0</v>
          </cell>
          <cell r="H917">
            <v>0</v>
          </cell>
          <cell r="I917">
            <v>0</v>
          </cell>
          <cell r="J917">
            <v>0</v>
          </cell>
          <cell r="L917">
            <v>0</v>
          </cell>
          <cell r="N917">
            <v>0</v>
          </cell>
          <cell r="O917">
            <v>0</v>
          </cell>
          <cell r="P917">
            <v>0</v>
          </cell>
          <cell r="Q917">
            <v>0</v>
          </cell>
          <cell r="R917">
            <v>0</v>
          </cell>
          <cell r="S917">
            <v>0</v>
          </cell>
          <cell r="U917">
            <v>0</v>
          </cell>
          <cell r="V917">
            <v>0</v>
          </cell>
          <cell r="W917">
            <v>0</v>
          </cell>
          <cell r="X917">
            <v>0</v>
          </cell>
          <cell r="Y917">
            <v>0</v>
          </cell>
          <cell r="Z917">
            <v>0</v>
          </cell>
        </row>
        <row r="918">
          <cell r="A918">
            <v>0</v>
          </cell>
          <cell r="B918">
            <v>0</v>
          </cell>
          <cell r="C918">
            <v>1916</v>
          </cell>
          <cell r="E918">
            <v>0</v>
          </cell>
          <cell r="F918">
            <v>0</v>
          </cell>
          <cell r="G918">
            <v>0</v>
          </cell>
          <cell r="H918">
            <v>0</v>
          </cell>
          <cell r="I918">
            <v>0</v>
          </cell>
          <cell r="J918">
            <v>0</v>
          </cell>
          <cell r="L918">
            <v>0</v>
          </cell>
          <cell r="N918">
            <v>0</v>
          </cell>
          <cell r="O918">
            <v>0</v>
          </cell>
          <cell r="P918">
            <v>0</v>
          </cell>
          <cell r="Q918">
            <v>0</v>
          </cell>
          <cell r="R918">
            <v>0</v>
          </cell>
          <cell r="S918">
            <v>0</v>
          </cell>
          <cell r="U918">
            <v>0</v>
          </cell>
          <cell r="V918">
            <v>0</v>
          </cell>
          <cell r="W918">
            <v>0</v>
          </cell>
          <cell r="X918">
            <v>0</v>
          </cell>
          <cell r="Y918">
            <v>0</v>
          </cell>
          <cell r="Z918">
            <v>0</v>
          </cell>
        </row>
        <row r="919">
          <cell r="A919">
            <v>0</v>
          </cell>
          <cell r="B919">
            <v>0</v>
          </cell>
          <cell r="C919">
            <v>1917</v>
          </cell>
          <cell r="E919">
            <v>0</v>
          </cell>
          <cell r="F919">
            <v>0</v>
          </cell>
          <cell r="G919">
            <v>0</v>
          </cell>
          <cell r="H919">
            <v>0</v>
          </cell>
          <cell r="I919">
            <v>0</v>
          </cell>
          <cell r="J919">
            <v>0</v>
          </cell>
          <cell r="L919">
            <v>0</v>
          </cell>
          <cell r="N919">
            <v>0</v>
          </cell>
          <cell r="O919">
            <v>0</v>
          </cell>
          <cell r="P919">
            <v>0</v>
          </cell>
          <cell r="Q919">
            <v>0</v>
          </cell>
          <cell r="R919">
            <v>0</v>
          </cell>
          <cell r="S919">
            <v>0</v>
          </cell>
          <cell r="U919">
            <v>0</v>
          </cell>
          <cell r="V919">
            <v>0</v>
          </cell>
          <cell r="W919">
            <v>0</v>
          </cell>
          <cell r="X919">
            <v>0</v>
          </cell>
          <cell r="Y919">
            <v>0</v>
          </cell>
          <cell r="Z919">
            <v>0</v>
          </cell>
        </row>
        <row r="920">
          <cell r="A920">
            <v>0</v>
          </cell>
          <cell r="B920">
            <v>0</v>
          </cell>
          <cell r="C920">
            <v>1918</v>
          </cell>
          <cell r="E920">
            <v>0</v>
          </cell>
          <cell r="F920">
            <v>0</v>
          </cell>
          <cell r="G920">
            <v>0</v>
          </cell>
          <cell r="H920">
            <v>0</v>
          </cell>
          <cell r="I920">
            <v>0</v>
          </cell>
          <cell r="J920">
            <v>0</v>
          </cell>
          <cell r="L920">
            <v>0</v>
          </cell>
          <cell r="N920">
            <v>0</v>
          </cell>
          <cell r="O920">
            <v>0</v>
          </cell>
          <cell r="P920">
            <v>0</v>
          </cell>
          <cell r="Q920">
            <v>0</v>
          </cell>
          <cell r="R920">
            <v>0</v>
          </cell>
          <cell r="S920">
            <v>0</v>
          </cell>
          <cell r="U920">
            <v>0</v>
          </cell>
          <cell r="V920">
            <v>0</v>
          </cell>
          <cell r="W920">
            <v>0</v>
          </cell>
          <cell r="X920">
            <v>0</v>
          </cell>
          <cell r="Y920">
            <v>0</v>
          </cell>
          <cell r="Z920">
            <v>0</v>
          </cell>
        </row>
        <row r="921">
          <cell r="A921">
            <v>0</v>
          </cell>
          <cell r="B921">
            <v>0</v>
          </cell>
          <cell r="C921">
            <v>1919</v>
          </cell>
          <cell r="E921">
            <v>0</v>
          </cell>
          <cell r="F921">
            <v>0</v>
          </cell>
          <cell r="G921">
            <v>0</v>
          </cell>
          <cell r="H921">
            <v>0</v>
          </cell>
          <cell r="I921">
            <v>0</v>
          </cell>
          <cell r="J921">
            <v>0</v>
          </cell>
          <cell r="L921">
            <v>0</v>
          </cell>
          <cell r="N921">
            <v>0</v>
          </cell>
          <cell r="O921">
            <v>0</v>
          </cell>
          <cell r="P921">
            <v>0</v>
          </cell>
          <cell r="Q921">
            <v>0</v>
          </cell>
          <cell r="R921">
            <v>0</v>
          </cell>
          <cell r="S921">
            <v>0</v>
          </cell>
          <cell r="U921">
            <v>0</v>
          </cell>
          <cell r="V921">
            <v>0</v>
          </cell>
          <cell r="W921">
            <v>0</v>
          </cell>
          <cell r="X921">
            <v>0</v>
          </cell>
          <cell r="Y921">
            <v>0</v>
          </cell>
          <cell r="Z921">
            <v>0</v>
          </cell>
        </row>
        <row r="922">
          <cell r="A922">
            <v>0</v>
          </cell>
          <cell r="B922">
            <v>0</v>
          </cell>
          <cell r="C922">
            <v>1920</v>
          </cell>
          <cell r="E922">
            <v>0</v>
          </cell>
          <cell r="F922">
            <v>0</v>
          </cell>
          <cell r="G922">
            <v>0</v>
          </cell>
          <cell r="H922">
            <v>0</v>
          </cell>
          <cell r="I922">
            <v>0</v>
          </cell>
          <cell r="J922">
            <v>0</v>
          </cell>
          <cell r="L922">
            <v>0</v>
          </cell>
          <cell r="N922">
            <v>0</v>
          </cell>
          <cell r="O922">
            <v>0</v>
          </cell>
          <cell r="P922">
            <v>0</v>
          </cell>
          <cell r="Q922">
            <v>0</v>
          </cell>
          <cell r="R922">
            <v>0</v>
          </cell>
          <cell r="S922">
            <v>0</v>
          </cell>
          <cell r="U922">
            <v>0</v>
          </cell>
          <cell r="V922">
            <v>0</v>
          </cell>
          <cell r="W922">
            <v>0</v>
          </cell>
          <cell r="X922">
            <v>0</v>
          </cell>
          <cell r="Y922">
            <v>0</v>
          </cell>
          <cell r="Z922">
            <v>0</v>
          </cell>
        </row>
        <row r="923">
          <cell r="A923">
            <v>0</v>
          </cell>
          <cell r="B923">
            <v>0</v>
          </cell>
          <cell r="C923">
            <v>1921</v>
          </cell>
          <cell r="E923">
            <v>0</v>
          </cell>
          <cell r="F923">
            <v>0</v>
          </cell>
          <cell r="G923">
            <v>0</v>
          </cell>
          <cell r="H923">
            <v>0</v>
          </cell>
          <cell r="I923">
            <v>0</v>
          </cell>
          <cell r="J923">
            <v>0</v>
          </cell>
          <cell r="L923">
            <v>0</v>
          </cell>
          <cell r="N923">
            <v>0</v>
          </cell>
          <cell r="O923">
            <v>0</v>
          </cell>
          <cell r="P923">
            <v>0</v>
          </cell>
          <cell r="Q923">
            <v>0</v>
          </cell>
          <cell r="R923">
            <v>0</v>
          </cell>
          <cell r="S923">
            <v>0</v>
          </cell>
          <cell r="U923">
            <v>0</v>
          </cell>
          <cell r="V923">
            <v>0</v>
          </cell>
          <cell r="W923">
            <v>0</v>
          </cell>
          <cell r="X923">
            <v>0</v>
          </cell>
          <cell r="Y923">
            <v>0</v>
          </cell>
          <cell r="Z923">
            <v>0</v>
          </cell>
        </row>
        <row r="924">
          <cell r="A924">
            <v>0</v>
          </cell>
          <cell r="B924">
            <v>0</v>
          </cell>
          <cell r="C924">
            <v>1922</v>
          </cell>
          <cell r="E924">
            <v>0</v>
          </cell>
          <cell r="F924">
            <v>0</v>
          </cell>
          <cell r="G924">
            <v>0</v>
          </cell>
          <cell r="H924">
            <v>0</v>
          </cell>
          <cell r="I924">
            <v>0</v>
          </cell>
          <cell r="J924">
            <v>0</v>
          </cell>
          <cell r="L924">
            <v>0</v>
          </cell>
          <cell r="N924">
            <v>0</v>
          </cell>
          <cell r="O924">
            <v>0</v>
          </cell>
          <cell r="P924">
            <v>0</v>
          </cell>
          <cell r="Q924">
            <v>0</v>
          </cell>
          <cell r="R924">
            <v>0</v>
          </cell>
          <cell r="S924">
            <v>0</v>
          </cell>
          <cell r="U924">
            <v>0</v>
          </cell>
          <cell r="V924">
            <v>0</v>
          </cell>
          <cell r="W924">
            <v>0</v>
          </cell>
          <cell r="X924">
            <v>0</v>
          </cell>
          <cell r="Y924">
            <v>0</v>
          </cell>
          <cell r="Z924">
            <v>0</v>
          </cell>
        </row>
        <row r="925">
          <cell r="A925">
            <v>0</v>
          </cell>
          <cell r="B925">
            <v>0</v>
          </cell>
          <cell r="C925">
            <v>1923</v>
          </cell>
          <cell r="E925">
            <v>0</v>
          </cell>
          <cell r="F925">
            <v>0</v>
          </cell>
          <cell r="G925">
            <v>0</v>
          </cell>
          <cell r="H925">
            <v>0</v>
          </cell>
          <cell r="I925">
            <v>0</v>
          </cell>
          <cell r="J925">
            <v>0</v>
          </cell>
          <cell r="L925">
            <v>0</v>
          </cell>
          <cell r="N925">
            <v>0</v>
          </cell>
          <cell r="O925">
            <v>0</v>
          </cell>
          <cell r="P925">
            <v>0</v>
          </cell>
          <cell r="Q925">
            <v>0</v>
          </cell>
          <cell r="R925">
            <v>0</v>
          </cell>
          <cell r="S925">
            <v>0</v>
          </cell>
          <cell r="U925">
            <v>0</v>
          </cell>
          <cell r="V925">
            <v>0</v>
          </cell>
          <cell r="W925">
            <v>0</v>
          </cell>
          <cell r="X925">
            <v>0</v>
          </cell>
          <cell r="Y925">
            <v>0</v>
          </cell>
          <cell r="Z925">
            <v>0</v>
          </cell>
        </row>
        <row r="926">
          <cell r="A926">
            <v>0</v>
          </cell>
          <cell r="B926">
            <v>0</v>
          </cell>
          <cell r="C926">
            <v>1924</v>
          </cell>
          <cell r="E926">
            <v>0</v>
          </cell>
          <cell r="F926">
            <v>0</v>
          </cell>
          <cell r="G926">
            <v>0</v>
          </cell>
          <cell r="H926">
            <v>0</v>
          </cell>
          <cell r="I926">
            <v>0</v>
          </cell>
          <cell r="J926">
            <v>0</v>
          </cell>
          <cell r="L926">
            <v>0</v>
          </cell>
          <cell r="N926">
            <v>0</v>
          </cell>
          <cell r="O926">
            <v>0</v>
          </cell>
          <cell r="P926">
            <v>0</v>
          </cell>
          <cell r="Q926">
            <v>0</v>
          </cell>
          <cell r="R926">
            <v>0</v>
          </cell>
          <cell r="S926">
            <v>0</v>
          </cell>
          <cell r="U926">
            <v>0</v>
          </cell>
          <cell r="V926">
            <v>0</v>
          </cell>
          <cell r="W926">
            <v>0</v>
          </cell>
          <cell r="X926">
            <v>0</v>
          </cell>
          <cell r="Y926">
            <v>0</v>
          </cell>
          <cell r="Z926">
            <v>0</v>
          </cell>
        </row>
        <row r="927">
          <cell r="A927">
            <v>0</v>
          </cell>
          <cell r="B927">
            <v>0</v>
          </cell>
          <cell r="C927">
            <v>1925</v>
          </cell>
          <cell r="E927">
            <v>0</v>
          </cell>
          <cell r="F927">
            <v>0</v>
          </cell>
          <cell r="G927">
            <v>0</v>
          </cell>
          <cell r="H927">
            <v>0</v>
          </cell>
          <cell r="I927">
            <v>0</v>
          </cell>
          <cell r="J927">
            <v>0</v>
          </cell>
          <cell r="L927">
            <v>0</v>
          </cell>
          <cell r="N927">
            <v>0</v>
          </cell>
          <cell r="O927">
            <v>0</v>
          </cell>
          <cell r="P927">
            <v>0</v>
          </cell>
          <cell r="Q927">
            <v>0</v>
          </cell>
          <cell r="R927">
            <v>0</v>
          </cell>
          <cell r="S927">
            <v>0</v>
          </cell>
          <cell r="U927">
            <v>0</v>
          </cell>
          <cell r="V927">
            <v>0</v>
          </cell>
          <cell r="W927">
            <v>0</v>
          </cell>
          <cell r="X927">
            <v>0</v>
          </cell>
          <cell r="Y927">
            <v>0</v>
          </cell>
          <cell r="Z927">
            <v>0</v>
          </cell>
        </row>
        <row r="928">
          <cell r="A928">
            <v>0</v>
          </cell>
          <cell r="B928">
            <v>0</v>
          </cell>
          <cell r="C928">
            <v>1926</v>
          </cell>
          <cell r="E928">
            <v>0</v>
          </cell>
          <cell r="F928">
            <v>0</v>
          </cell>
          <cell r="G928">
            <v>0</v>
          </cell>
          <cell r="H928">
            <v>0</v>
          </cell>
          <cell r="I928">
            <v>0</v>
          </cell>
          <cell r="J928">
            <v>0</v>
          </cell>
          <cell r="L928">
            <v>0</v>
          </cell>
          <cell r="N928">
            <v>0</v>
          </cell>
          <cell r="O928">
            <v>0</v>
          </cell>
          <cell r="P928">
            <v>0</v>
          </cell>
          <cell r="Q928">
            <v>0</v>
          </cell>
          <cell r="R928">
            <v>0</v>
          </cell>
          <cell r="S928">
            <v>0</v>
          </cell>
          <cell r="U928">
            <v>0</v>
          </cell>
          <cell r="V928">
            <v>0</v>
          </cell>
          <cell r="W928">
            <v>0</v>
          </cell>
          <cell r="X928">
            <v>0</v>
          </cell>
          <cell r="Y928">
            <v>0</v>
          </cell>
          <cell r="Z928">
            <v>0</v>
          </cell>
        </row>
        <row r="929">
          <cell r="A929">
            <v>0</v>
          </cell>
          <cell r="B929">
            <v>0</v>
          </cell>
          <cell r="C929">
            <v>1927</v>
          </cell>
          <cell r="E929">
            <v>0</v>
          </cell>
          <cell r="F929">
            <v>0</v>
          </cell>
          <cell r="G929">
            <v>0</v>
          </cell>
          <cell r="H929">
            <v>0</v>
          </cell>
          <cell r="I929">
            <v>0</v>
          </cell>
          <cell r="J929">
            <v>0</v>
          </cell>
          <cell r="L929">
            <v>0</v>
          </cell>
          <cell r="N929">
            <v>0</v>
          </cell>
          <cell r="O929">
            <v>0</v>
          </cell>
          <cell r="P929">
            <v>0</v>
          </cell>
          <cell r="Q929">
            <v>0</v>
          </cell>
          <cell r="R929">
            <v>0</v>
          </cell>
          <cell r="S929">
            <v>0</v>
          </cell>
          <cell r="U929">
            <v>0</v>
          </cell>
          <cell r="V929">
            <v>0</v>
          </cell>
          <cell r="W929">
            <v>0</v>
          </cell>
          <cell r="X929">
            <v>0</v>
          </cell>
          <cell r="Y929">
            <v>0</v>
          </cell>
          <cell r="Z929">
            <v>0</v>
          </cell>
        </row>
        <row r="930">
          <cell r="A930">
            <v>0</v>
          </cell>
          <cell r="B930">
            <v>0</v>
          </cell>
          <cell r="C930">
            <v>1928</v>
          </cell>
          <cell r="E930">
            <v>0</v>
          </cell>
          <cell r="F930">
            <v>0</v>
          </cell>
          <cell r="G930">
            <v>0</v>
          </cell>
          <cell r="H930">
            <v>0</v>
          </cell>
          <cell r="I930">
            <v>0</v>
          </cell>
          <cell r="J930">
            <v>0</v>
          </cell>
          <cell r="L930">
            <v>0</v>
          </cell>
          <cell r="N930">
            <v>0</v>
          </cell>
          <cell r="O930">
            <v>0</v>
          </cell>
          <cell r="P930">
            <v>0</v>
          </cell>
          <cell r="Q930">
            <v>0</v>
          </cell>
          <cell r="R930">
            <v>0</v>
          </cell>
          <cell r="S930">
            <v>0</v>
          </cell>
          <cell r="U930">
            <v>0</v>
          </cell>
          <cell r="V930">
            <v>0</v>
          </cell>
          <cell r="W930">
            <v>0</v>
          </cell>
          <cell r="X930">
            <v>0</v>
          </cell>
          <cell r="Y930">
            <v>0</v>
          </cell>
          <cell r="Z930">
            <v>0</v>
          </cell>
        </row>
        <row r="931">
          <cell r="A931">
            <v>0</v>
          </cell>
          <cell r="B931">
            <v>0</v>
          </cell>
          <cell r="C931">
            <v>1929</v>
          </cell>
          <cell r="E931">
            <v>0</v>
          </cell>
          <cell r="F931">
            <v>0</v>
          </cell>
          <cell r="G931">
            <v>0</v>
          </cell>
          <cell r="H931">
            <v>0</v>
          </cell>
          <cell r="I931">
            <v>0</v>
          </cell>
          <cell r="J931">
            <v>0</v>
          </cell>
          <cell r="L931">
            <v>0</v>
          </cell>
          <cell r="N931">
            <v>0</v>
          </cell>
          <cell r="O931">
            <v>0</v>
          </cell>
          <cell r="P931">
            <v>0</v>
          </cell>
          <cell r="Q931">
            <v>0</v>
          </cell>
          <cell r="R931">
            <v>0</v>
          </cell>
          <cell r="S931">
            <v>0</v>
          </cell>
          <cell r="U931">
            <v>0</v>
          </cell>
          <cell r="V931">
            <v>0</v>
          </cell>
          <cell r="W931">
            <v>0</v>
          </cell>
          <cell r="X931">
            <v>0</v>
          </cell>
          <cell r="Y931">
            <v>0</v>
          </cell>
          <cell r="Z931">
            <v>0</v>
          </cell>
        </row>
        <row r="932">
          <cell r="A932">
            <v>0</v>
          </cell>
          <cell r="B932">
            <v>0</v>
          </cell>
          <cell r="C932">
            <v>1930</v>
          </cell>
          <cell r="E932">
            <v>0</v>
          </cell>
          <cell r="F932">
            <v>0</v>
          </cell>
          <cell r="G932">
            <v>0</v>
          </cell>
          <cell r="H932">
            <v>0</v>
          </cell>
          <cell r="I932">
            <v>0</v>
          </cell>
          <cell r="J932">
            <v>0</v>
          </cell>
          <cell r="L932">
            <v>0</v>
          </cell>
          <cell r="N932">
            <v>0</v>
          </cell>
          <cell r="O932">
            <v>0</v>
          </cell>
          <cell r="P932">
            <v>0</v>
          </cell>
          <cell r="Q932">
            <v>0</v>
          </cell>
          <cell r="R932">
            <v>0</v>
          </cell>
          <cell r="S932">
            <v>0</v>
          </cell>
          <cell r="U932">
            <v>0</v>
          </cell>
          <cell r="V932">
            <v>0</v>
          </cell>
          <cell r="W932">
            <v>0</v>
          </cell>
          <cell r="X932">
            <v>0</v>
          </cell>
          <cell r="Y932">
            <v>0</v>
          </cell>
          <cell r="Z932">
            <v>0</v>
          </cell>
        </row>
        <row r="933">
          <cell r="A933">
            <v>0</v>
          </cell>
          <cell r="B933">
            <v>0</v>
          </cell>
          <cell r="C933">
            <v>1931</v>
          </cell>
          <cell r="E933">
            <v>0</v>
          </cell>
          <cell r="F933">
            <v>0</v>
          </cell>
          <cell r="G933">
            <v>0</v>
          </cell>
          <cell r="H933">
            <v>0</v>
          </cell>
          <cell r="I933">
            <v>0</v>
          </cell>
          <cell r="J933">
            <v>0</v>
          </cell>
          <cell r="L933">
            <v>0</v>
          </cell>
          <cell r="N933">
            <v>0</v>
          </cell>
          <cell r="O933">
            <v>0</v>
          </cell>
          <cell r="P933">
            <v>0</v>
          </cell>
          <cell r="Q933">
            <v>0</v>
          </cell>
          <cell r="R933">
            <v>0</v>
          </cell>
          <cell r="S933">
            <v>0</v>
          </cell>
          <cell r="U933">
            <v>0</v>
          </cell>
          <cell r="V933">
            <v>0</v>
          </cell>
          <cell r="W933">
            <v>0</v>
          </cell>
          <cell r="X933">
            <v>0</v>
          </cell>
          <cell r="Y933">
            <v>0</v>
          </cell>
          <cell r="Z933">
            <v>0</v>
          </cell>
        </row>
        <row r="934">
          <cell r="A934">
            <v>0</v>
          </cell>
          <cell r="B934">
            <v>0</v>
          </cell>
          <cell r="C934">
            <v>1932</v>
          </cell>
          <cell r="E934">
            <v>0</v>
          </cell>
          <cell r="F934">
            <v>0</v>
          </cell>
          <cell r="G934">
            <v>0</v>
          </cell>
          <cell r="H934">
            <v>0</v>
          </cell>
          <cell r="I934">
            <v>0</v>
          </cell>
          <cell r="J934">
            <v>0</v>
          </cell>
          <cell r="L934">
            <v>0</v>
          </cell>
          <cell r="N934">
            <v>0</v>
          </cell>
          <cell r="O934">
            <v>0</v>
          </cell>
          <cell r="P934">
            <v>0</v>
          </cell>
          <cell r="Q934">
            <v>0</v>
          </cell>
          <cell r="R934">
            <v>0</v>
          </cell>
          <cell r="S934">
            <v>0</v>
          </cell>
          <cell r="U934">
            <v>0</v>
          </cell>
          <cell r="V934">
            <v>0</v>
          </cell>
          <cell r="W934">
            <v>0</v>
          </cell>
          <cell r="X934">
            <v>0</v>
          </cell>
          <cell r="Y934">
            <v>0</v>
          </cell>
          <cell r="Z934">
            <v>0</v>
          </cell>
        </row>
        <row r="935">
          <cell r="A935">
            <v>0</v>
          </cell>
          <cell r="B935">
            <v>0</v>
          </cell>
          <cell r="C935">
            <v>1933</v>
          </cell>
          <cell r="E935">
            <v>0</v>
          </cell>
          <cell r="F935">
            <v>0</v>
          </cell>
          <cell r="G935">
            <v>0</v>
          </cell>
          <cell r="H935">
            <v>0</v>
          </cell>
          <cell r="I935">
            <v>0</v>
          </cell>
          <cell r="J935">
            <v>0</v>
          </cell>
          <cell r="L935">
            <v>0</v>
          </cell>
          <cell r="N935">
            <v>0</v>
          </cell>
          <cell r="O935">
            <v>0</v>
          </cell>
          <cell r="P935">
            <v>0</v>
          </cell>
          <cell r="Q935">
            <v>0</v>
          </cell>
          <cell r="R935">
            <v>0</v>
          </cell>
          <cell r="S935">
            <v>0</v>
          </cell>
          <cell r="U935">
            <v>0</v>
          </cell>
          <cell r="V935">
            <v>0</v>
          </cell>
          <cell r="W935">
            <v>0</v>
          </cell>
          <cell r="X935">
            <v>0</v>
          </cell>
          <cell r="Y935">
            <v>0</v>
          </cell>
          <cell r="Z935">
            <v>0</v>
          </cell>
        </row>
        <row r="936">
          <cell r="A936">
            <v>0</v>
          </cell>
          <cell r="B936">
            <v>0</v>
          </cell>
          <cell r="C936">
            <v>1934</v>
          </cell>
          <cell r="E936">
            <v>0</v>
          </cell>
          <cell r="F936">
            <v>0</v>
          </cell>
          <cell r="G936">
            <v>0</v>
          </cell>
          <cell r="H936">
            <v>0</v>
          </cell>
          <cell r="I936">
            <v>0</v>
          </cell>
          <cell r="J936">
            <v>0</v>
          </cell>
          <cell r="L936">
            <v>0</v>
          </cell>
          <cell r="N936">
            <v>0</v>
          </cell>
          <cell r="O936">
            <v>0</v>
          </cell>
          <cell r="P936">
            <v>0</v>
          </cell>
          <cell r="Q936">
            <v>0</v>
          </cell>
          <cell r="R936">
            <v>0</v>
          </cell>
          <cell r="S936">
            <v>0</v>
          </cell>
          <cell r="U936">
            <v>0</v>
          </cell>
          <cell r="V936">
            <v>0</v>
          </cell>
          <cell r="W936">
            <v>0</v>
          </cell>
          <cell r="X936">
            <v>0</v>
          </cell>
          <cell r="Y936">
            <v>0</v>
          </cell>
          <cell r="Z936">
            <v>0</v>
          </cell>
        </row>
        <row r="937">
          <cell r="A937">
            <v>0</v>
          </cell>
          <cell r="B937">
            <v>0</v>
          </cell>
          <cell r="C937">
            <v>1935</v>
          </cell>
          <cell r="E937">
            <v>0</v>
          </cell>
          <cell r="F937">
            <v>0</v>
          </cell>
          <cell r="G937">
            <v>0</v>
          </cell>
          <cell r="H937">
            <v>0</v>
          </cell>
          <cell r="I937">
            <v>0</v>
          </cell>
          <cell r="J937">
            <v>0</v>
          </cell>
          <cell r="L937">
            <v>0</v>
          </cell>
          <cell r="N937">
            <v>0</v>
          </cell>
          <cell r="O937">
            <v>0</v>
          </cell>
          <cell r="P937">
            <v>0</v>
          </cell>
          <cell r="Q937">
            <v>0</v>
          </cell>
          <cell r="R937">
            <v>0</v>
          </cell>
          <cell r="S937">
            <v>0</v>
          </cell>
          <cell r="U937">
            <v>0</v>
          </cell>
          <cell r="V937">
            <v>0</v>
          </cell>
          <cell r="W937">
            <v>0</v>
          </cell>
          <cell r="X937">
            <v>0</v>
          </cell>
          <cell r="Y937">
            <v>0</v>
          </cell>
          <cell r="Z937">
            <v>0</v>
          </cell>
        </row>
        <row r="938">
          <cell r="A938">
            <v>0</v>
          </cell>
          <cell r="B938">
            <v>0</v>
          </cell>
          <cell r="C938">
            <v>1936</v>
          </cell>
          <cell r="E938">
            <v>0</v>
          </cell>
          <cell r="F938">
            <v>0</v>
          </cell>
          <cell r="G938">
            <v>0</v>
          </cell>
          <cell r="H938">
            <v>0</v>
          </cell>
          <cell r="I938">
            <v>0</v>
          </cell>
          <cell r="J938">
            <v>0</v>
          </cell>
          <cell r="L938">
            <v>0</v>
          </cell>
          <cell r="N938">
            <v>0</v>
          </cell>
          <cell r="O938">
            <v>0</v>
          </cell>
          <cell r="P938">
            <v>0</v>
          </cell>
          <cell r="Q938">
            <v>0</v>
          </cell>
          <cell r="R938">
            <v>0</v>
          </cell>
          <cell r="S938">
            <v>0</v>
          </cell>
          <cell r="U938">
            <v>0</v>
          </cell>
          <cell r="V938">
            <v>0</v>
          </cell>
          <cell r="W938">
            <v>0</v>
          </cell>
          <cell r="X938">
            <v>0</v>
          </cell>
          <cell r="Y938">
            <v>0</v>
          </cell>
          <cell r="Z938">
            <v>0</v>
          </cell>
        </row>
        <row r="939">
          <cell r="A939">
            <v>0</v>
          </cell>
          <cell r="B939">
            <v>0</v>
          </cell>
          <cell r="C939">
            <v>1937</v>
          </cell>
          <cell r="E939">
            <v>0</v>
          </cell>
          <cell r="F939">
            <v>0</v>
          </cell>
          <cell r="G939">
            <v>0</v>
          </cell>
          <cell r="H939">
            <v>0</v>
          </cell>
          <cell r="I939">
            <v>0</v>
          </cell>
          <cell r="J939">
            <v>0</v>
          </cell>
          <cell r="L939">
            <v>0</v>
          </cell>
          <cell r="N939">
            <v>0</v>
          </cell>
          <cell r="O939">
            <v>0</v>
          </cell>
          <cell r="P939">
            <v>0</v>
          </cell>
          <cell r="Q939">
            <v>0</v>
          </cell>
          <cell r="R939">
            <v>0</v>
          </cell>
          <cell r="S939">
            <v>0</v>
          </cell>
          <cell r="U939">
            <v>0</v>
          </cell>
          <cell r="V939">
            <v>0</v>
          </cell>
          <cell r="W939">
            <v>0</v>
          </cell>
          <cell r="X939">
            <v>0</v>
          </cell>
          <cell r="Y939">
            <v>0</v>
          </cell>
          <cell r="Z939">
            <v>0</v>
          </cell>
        </row>
        <row r="940">
          <cell r="A940">
            <v>0</v>
          </cell>
          <cell r="B940">
            <v>0</v>
          </cell>
          <cell r="C940">
            <v>1938</v>
          </cell>
          <cell r="E940">
            <v>0</v>
          </cell>
          <cell r="F940">
            <v>0</v>
          </cell>
          <cell r="G940">
            <v>0</v>
          </cell>
          <cell r="H940">
            <v>0</v>
          </cell>
          <cell r="I940">
            <v>0</v>
          </cell>
          <cell r="J940">
            <v>0</v>
          </cell>
          <cell r="L940">
            <v>0</v>
          </cell>
          <cell r="N940">
            <v>0</v>
          </cell>
          <cell r="O940">
            <v>0</v>
          </cell>
          <cell r="P940">
            <v>0</v>
          </cell>
          <cell r="Q940">
            <v>0</v>
          </cell>
          <cell r="R940">
            <v>0</v>
          </cell>
          <cell r="S940">
            <v>0</v>
          </cell>
          <cell r="U940">
            <v>0</v>
          </cell>
          <cell r="V940">
            <v>0</v>
          </cell>
          <cell r="W940">
            <v>0</v>
          </cell>
          <cell r="X940">
            <v>0</v>
          </cell>
          <cell r="Y940">
            <v>0</v>
          </cell>
          <cell r="Z940">
            <v>0</v>
          </cell>
        </row>
        <row r="941">
          <cell r="A941">
            <v>0</v>
          </cell>
          <cell r="B941">
            <v>0</v>
          </cell>
          <cell r="C941">
            <v>1939</v>
          </cell>
          <cell r="E941">
            <v>0</v>
          </cell>
          <cell r="F941">
            <v>0</v>
          </cell>
          <cell r="G941">
            <v>0</v>
          </cell>
          <cell r="H941">
            <v>0</v>
          </cell>
          <cell r="I941">
            <v>0</v>
          </cell>
          <cell r="J941">
            <v>0</v>
          </cell>
          <cell r="L941">
            <v>0</v>
          </cell>
          <cell r="N941">
            <v>0</v>
          </cell>
          <cell r="O941">
            <v>0</v>
          </cell>
          <cell r="P941">
            <v>0</v>
          </cell>
          <cell r="Q941">
            <v>0</v>
          </cell>
          <cell r="R941">
            <v>0</v>
          </cell>
          <cell r="S941">
            <v>0</v>
          </cell>
          <cell r="U941">
            <v>0</v>
          </cell>
          <cell r="V941">
            <v>0</v>
          </cell>
          <cell r="W941">
            <v>0</v>
          </cell>
          <cell r="X941">
            <v>0</v>
          </cell>
          <cell r="Y941">
            <v>0</v>
          </cell>
          <cell r="Z941">
            <v>0</v>
          </cell>
        </row>
        <row r="942">
          <cell r="A942">
            <v>0</v>
          </cell>
          <cell r="B942">
            <v>0</v>
          </cell>
          <cell r="C942">
            <v>1940</v>
          </cell>
          <cell r="E942">
            <v>0</v>
          </cell>
          <cell r="F942">
            <v>0</v>
          </cell>
          <cell r="G942">
            <v>0</v>
          </cell>
          <cell r="H942">
            <v>0</v>
          </cell>
          <cell r="I942">
            <v>0</v>
          </cell>
          <cell r="J942">
            <v>0</v>
          </cell>
          <cell r="L942">
            <v>0</v>
          </cell>
          <cell r="N942">
            <v>0</v>
          </cell>
          <cell r="O942">
            <v>0</v>
          </cell>
          <cell r="P942">
            <v>0</v>
          </cell>
          <cell r="Q942">
            <v>0</v>
          </cell>
          <cell r="R942">
            <v>0</v>
          </cell>
          <cell r="S942">
            <v>0</v>
          </cell>
          <cell r="U942">
            <v>0</v>
          </cell>
          <cell r="V942">
            <v>0</v>
          </cell>
          <cell r="W942">
            <v>0</v>
          </cell>
          <cell r="X942">
            <v>0</v>
          </cell>
          <cell r="Y942">
            <v>0</v>
          </cell>
          <cell r="Z942">
            <v>0</v>
          </cell>
        </row>
        <row r="943">
          <cell r="A943">
            <v>0</v>
          </cell>
          <cell r="B943">
            <v>0</v>
          </cell>
          <cell r="C943">
            <v>1941</v>
          </cell>
          <cell r="E943">
            <v>0</v>
          </cell>
          <cell r="F943">
            <v>0</v>
          </cell>
          <cell r="G943">
            <v>0</v>
          </cell>
          <cell r="H943">
            <v>0</v>
          </cell>
          <cell r="I943">
            <v>0</v>
          </cell>
          <cell r="J943">
            <v>0</v>
          </cell>
          <cell r="L943">
            <v>0</v>
          </cell>
          <cell r="N943">
            <v>0</v>
          </cell>
          <cell r="O943">
            <v>0</v>
          </cell>
          <cell r="P943">
            <v>0</v>
          </cell>
          <cell r="Q943">
            <v>0</v>
          </cell>
          <cell r="R943">
            <v>0</v>
          </cell>
          <cell r="S943">
            <v>0</v>
          </cell>
          <cell r="U943">
            <v>0</v>
          </cell>
          <cell r="V943">
            <v>0</v>
          </cell>
          <cell r="W943">
            <v>0</v>
          </cell>
          <cell r="X943">
            <v>0</v>
          </cell>
          <cell r="Y943">
            <v>0</v>
          </cell>
          <cell r="Z943">
            <v>0</v>
          </cell>
        </row>
        <row r="944">
          <cell r="A944">
            <v>0</v>
          </cell>
          <cell r="B944">
            <v>0</v>
          </cell>
          <cell r="C944">
            <v>1942</v>
          </cell>
          <cell r="E944">
            <v>0</v>
          </cell>
          <cell r="F944">
            <v>0</v>
          </cell>
          <cell r="G944">
            <v>0</v>
          </cell>
          <cell r="H944">
            <v>0</v>
          </cell>
          <cell r="I944">
            <v>0</v>
          </cell>
          <cell r="J944">
            <v>0</v>
          </cell>
          <cell r="L944">
            <v>0</v>
          </cell>
          <cell r="N944">
            <v>0</v>
          </cell>
          <cell r="O944">
            <v>0</v>
          </cell>
          <cell r="P944">
            <v>0</v>
          </cell>
          <cell r="Q944">
            <v>0</v>
          </cell>
          <cell r="R944">
            <v>0</v>
          </cell>
          <cell r="S944">
            <v>0</v>
          </cell>
          <cell r="U944">
            <v>0</v>
          </cell>
          <cell r="V944">
            <v>0</v>
          </cell>
          <cell r="W944">
            <v>0</v>
          </cell>
          <cell r="X944">
            <v>0</v>
          </cell>
          <cell r="Y944">
            <v>0</v>
          </cell>
          <cell r="Z944">
            <v>0</v>
          </cell>
        </row>
        <row r="945">
          <cell r="A945">
            <v>0</v>
          </cell>
          <cell r="B945">
            <v>0</v>
          </cell>
          <cell r="C945">
            <v>1943</v>
          </cell>
          <cell r="E945">
            <v>0</v>
          </cell>
          <cell r="F945">
            <v>0</v>
          </cell>
          <cell r="G945">
            <v>0</v>
          </cell>
          <cell r="H945">
            <v>0</v>
          </cell>
          <cell r="I945">
            <v>0</v>
          </cell>
          <cell r="J945">
            <v>0</v>
          </cell>
          <cell r="L945">
            <v>0</v>
          </cell>
          <cell r="N945">
            <v>0</v>
          </cell>
          <cell r="O945">
            <v>0</v>
          </cell>
          <cell r="P945">
            <v>0</v>
          </cell>
          <cell r="Q945">
            <v>0</v>
          </cell>
          <cell r="R945">
            <v>0</v>
          </cell>
          <cell r="S945">
            <v>0</v>
          </cell>
          <cell r="U945">
            <v>0</v>
          </cell>
          <cell r="V945">
            <v>0</v>
          </cell>
          <cell r="W945">
            <v>0</v>
          </cell>
          <cell r="X945">
            <v>0</v>
          </cell>
          <cell r="Y945">
            <v>0</v>
          </cell>
          <cell r="Z945">
            <v>0</v>
          </cell>
        </row>
        <row r="946">
          <cell r="A946">
            <v>0</v>
          </cell>
          <cell r="B946">
            <v>0</v>
          </cell>
          <cell r="C946">
            <v>1944</v>
          </cell>
          <cell r="E946">
            <v>0</v>
          </cell>
          <cell r="F946">
            <v>0</v>
          </cell>
          <cell r="G946">
            <v>0</v>
          </cell>
          <cell r="H946">
            <v>0</v>
          </cell>
          <cell r="I946">
            <v>0</v>
          </cell>
          <cell r="J946">
            <v>0</v>
          </cell>
          <cell r="L946">
            <v>0</v>
          </cell>
          <cell r="N946">
            <v>0</v>
          </cell>
          <cell r="O946">
            <v>0</v>
          </cell>
          <cell r="P946">
            <v>0</v>
          </cell>
          <cell r="Q946">
            <v>0</v>
          </cell>
          <cell r="R946">
            <v>0</v>
          </cell>
          <cell r="S946">
            <v>0</v>
          </cell>
          <cell r="U946">
            <v>0</v>
          </cell>
          <cell r="V946">
            <v>0</v>
          </cell>
          <cell r="W946">
            <v>0</v>
          </cell>
          <cell r="X946">
            <v>0</v>
          </cell>
          <cell r="Y946">
            <v>0</v>
          </cell>
          <cell r="Z946">
            <v>0</v>
          </cell>
        </row>
        <row r="947">
          <cell r="A947">
            <v>0</v>
          </cell>
          <cell r="B947">
            <v>0</v>
          </cell>
          <cell r="C947">
            <v>1945</v>
          </cell>
          <cell r="E947">
            <v>0</v>
          </cell>
          <cell r="F947">
            <v>0</v>
          </cell>
          <cell r="G947">
            <v>0</v>
          </cell>
          <cell r="H947">
            <v>0</v>
          </cell>
          <cell r="I947">
            <v>0</v>
          </cell>
          <cell r="J947">
            <v>0</v>
          </cell>
          <cell r="L947">
            <v>0</v>
          </cell>
          <cell r="N947">
            <v>0</v>
          </cell>
          <cell r="O947">
            <v>0</v>
          </cell>
          <cell r="P947">
            <v>0</v>
          </cell>
          <cell r="Q947">
            <v>0</v>
          </cell>
          <cell r="R947">
            <v>0</v>
          </cell>
          <cell r="S947">
            <v>0</v>
          </cell>
          <cell r="U947">
            <v>0</v>
          </cell>
          <cell r="V947">
            <v>0</v>
          </cell>
          <cell r="W947">
            <v>0</v>
          </cell>
          <cell r="X947">
            <v>0</v>
          </cell>
          <cell r="Y947">
            <v>0</v>
          </cell>
          <cell r="Z947">
            <v>0</v>
          </cell>
        </row>
        <row r="948">
          <cell r="A948">
            <v>0</v>
          </cell>
          <cell r="B948">
            <v>0</v>
          </cell>
          <cell r="C948">
            <v>1946</v>
          </cell>
          <cell r="E948">
            <v>0</v>
          </cell>
          <cell r="F948">
            <v>0</v>
          </cell>
          <cell r="G948">
            <v>0</v>
          </cell>
          <cell r="H948">
            <v>0</v>
          </cell>
          <cell r="I948">
            <v>0</v>
          </cell>
          <cell r="J948">
            <v>0</v>
          </cell>
          <cell r="L948">
            <v>0</v>
          </cell>
          <cell r="N948">
            <v>0</v>
          </cell>
          <cell r="O948">
            <v>0</v>
          </cell>
          <cell r="P948">
            <v>0</v>
          </cell>
          <cell r="Q948">
            <v>0</v>
          </cell>
          <cell r="R948">
            <v>0</v>
          </cell>
          <cell r="S948">
            <v>0</v>
          </cell>
          <cell r="U948">
            <v>0</v>
          </cell>
          <cell r="V948">
            <v>0</v>
          </cell>
          <cell r="W948">
            <v>0</v>
          </cell>
          <cell r="X948">
            <v>0</v>
          </cell>
          <cell r="Y948">
            <v>0</v>
          </cell>
          <cell r="Z948">
            <v>0</v>
          </cell>
        </row>
        <row r="949">
          <cell r="A949">
            <v>0</v>
          </cell>
          <cell r="B949">
            <v>0</v>
          </cell>
          <cell r="C949">
            <v>1947</v>
          </cell>
          <cell r="E949">
            <v>0</v>
          </cell>
          <cell r="F949">
            <v>0</v>
          </cell>
          <cell r="G949">
            <v>0</v>
          </cell>
          <cell r="H949">
            <v>0</v>
          </cell>
          <cell r="I949">
            <v>0</v>
          </cell>
          <cell r="J949">
            <v>0</v>
          </cell>
          <cell r="L949">
            <v>0</v>
          </cell>
          <cell r="N949">
            <v>0</v>
          </cell>
          <cell r="O949">
            <v>0</v>
          </cell>
          <cell r="P949">
            <v>0</v>
          </cell>
          <cell r="Q949">
            <v>0</v>
          </cell>
          <cell r="R949">
            <v>0</v>
          </cell>
          <cell r="S949">
            <v>0</v>
          </cell>
          <cell r="U949">
            <v>0</v>
          </cell>
          <cell r="V949">
            <v>0</v>
          </cell>
          <cell r="W949">
            <v>0</v>
          </cell>
          <cell r="X949">
            <v>0</v>
          </cell>
          <cell r="Y949">
            <v>0</v>
          </cell>
          <cell r="Z949">
            <v>0</v>
          </cell>
        </row>
        <row r="950">
          <cell r="A950">
            <v>0</v>
          </cell>
          <cell r="B950">
            <v>0</v>
          </cell>
          <cell r="C950">
            <v>1948</v>
          </cell>
          <cell r="E950">
            <v>0</v>
          </cell>
          <cell r="F950">
            <v>0</v>
          </cell>
          <cell r="G950">
            <v>0</v>
          </cell>
          <cell r="H950">
            <v>0</v>
          </cell>
          <cell r="I950">
            <v>0</v>
          </cell>
          <cell r="J950">
            <v>0</v>
          </cell>
          <cell r="L950">
            <v>0</v>
          </cell>
          <cell r="N950">
            <v>0</v>
          </cell>
          <cell r="O950">
            <v>0</v>
          </cell>
          <cell r="P950">
            <v>0</v>
          </cell>
          <cell r="Q950">
            <v>0</v>
          </cell>
          <cell r="R950">
            <v>0</v>
          </cell>
          <cell r="S950">
            <v>0</v>
          </cell>
          <cell r="U950">
            <v>0</v>
          </cell>
          <cell r="V950">
            <v>0</v>
          </cell>
          <cell r="W950">
            <v>0</v>
          </cell>
          <cell r="X950">
            <v>0</v>
          </cell>
          <cell r="Y950">
            <v>0</v>
          </cell>
          <cell r="Z950">
            <v>0</v>
          </cell>
        </row>
        <row r="951">
          <cell r="A951">
            <v>0</v>
          </cell>
          <cell r="B951">
            <v>0</v>
          </cell>
          <cell r="C951">
            <v>1949</v>
          </cell>
          <cell r="E951">
            <v>0</v>
          </cell>
          <cell r="F951">
            <v>0</v>
          </cell>
          <cell r="G951">
            <v>0</v>
          </cell>
          <cell r="H951">
            <v>0</v>
          </cell>
          <cell r="I951">
            <v>0</v>
          </cell>
          <cell r="J951">
            <v>0</v>
          </cell>
          <cell r="L951">
            <v>0</v>
          </cell>
          <cell r="N951">
            <v>0</v>
          </cell>
          <cell r="O951">
            <v>0</v>
          </cell>
          <cell r="P951">
            <v>0</v>
          </cell>
          <cell r="Q951">
            <v>0</v>
          </cell>
          <cell r="R951">
            <v>0</v>
          </cell>
          <cell r="S951">
            <v>0</v>
          </cell>
          <cell r="U951">
            <v>0</v>
          </cell>
          <cell r="V951">
            <v>0</v>
          </cell>
          <cell r="W951">
            <v>0</v>
          </cell>
          <cell r="X951">
            <v>0</v>
          </cell>
          <cell r="Y951">
            <v>0</v>
          </cell>
          <cell r="Z951">
            <v>0</v>
          </cell>
        </row>
        <row r="952">
          <cell r="A952">
            <v>0</v>
          </cell>
          <cell r="B952">
            <v>0</v>
          </cell>
          <cell r="C952">
            <v>1950</v>
          </cell>
          <cell r="E952">
            <v>0</v>
          </cell>
          <cell r="F952">
            <v>0</v>
          </cell>
          <cell r="G952">
            <v>0</v>
          </cell>
          <cell r="H952">
            <v>0</v>
          </cell>
          <cell r="I952">
            <v>0</v>
          </cell>
          <cell r="J952">
            <v>0</v>
          </cell>
          <cell r="L952">
            <v>0</v>
          </cell>
          <cell r="N952">
            <v>0</v>
          </cell>
          <cell r="O952">
            <v>0</v>
          </cell>
          <cell r="P952">
            <v>0</v>
          </cell>
          <cell r="Q952">
            <v>0</v>
          </cell>
          <cell r="R952">
            <v>0</v>
          </cell>
          <cell r="S952">
            <v>0</v>
          </cell>
          <cell r="U952">
            <v>0</v>
          </cell>
          <cell r="V952">
            <v>0</v>
          </cell>
          <cell r="W952">
            <v>0</v>
          </cell>
          <cell r="X952">
            <v>0</v>
          </cell>
          <cell r="Y952">
            <v>0</v>
          </cell>
          <cell r="Z952">
            <v>0</v>
          </cell>
        </row>
        <row r="953">
          <cell r="A953">
            <v>0</v>
          </cell>
          <cell r="B953">
            <v>0</v>
          </cell>
          <cell r="C953">
            <v>1951</v>
          </cell>
          <cell r="E953">
            <v>0</v>
          </cell>
          <cell r="F953">
            <v>0</v>
          </cell>
          <cell r="G953">
            <v>0</v>
          </cell>
          <cell r="H953">
            <v>0</v>
          </cell>
          <cell r="I953">
            <v>0</v>
          </cell>
          <cell r="J953">
            <v>0</v>
          </cell>
          <cell r="L953">
            <v>0</v>
          </cell>
          <cell r="N953">
            <v>0</v>
          </cell>
          <cell r="O953">
            <v>0</v>
          </cell>
          <cell r="P953">
            <v>0</v>
          </cell>
          <cell r="Q953">
            <v>0</v>
          </cell>
          <cell r="R953">
            <v>0</v>
          </cell>
          <cell r="S953">
            <v>0</v>
          </cell>
          <cell r="U953">
            <v>0</v>
          </cell>
          <cell r="V953">
            <v>0</v>
          </cell>
          <cell r="W953">
            <v>0</v>
          </cell>
          <cell r="X953">
            <v>0</v>
          </cell>
          <cell r="Y953">
            <v>0</v>
          </cell>
          <cell r="Z953">
            <v>0</v>
          </cell>
        </row>
        <row r="954">
          <cell r="A954">
            <v>0</v>
          </cell>
          <cell r="B954">
            <v>0</v>
          </cell>
          <cell r="C954">
            <v>1952</v>
          </cell>
          <cell r="E954">
            <v>0</v>
          </cell>
          <cell r="F954">
            <v>0</v>
          </cell>
          <cell r="G954">
            <v>0</v>
          </cell>
          <cell r="H954">
            <v>0</v>
          </cell>
          <cell r="I954">
            <v>0</v>
          </cell>
          <cell r="J954">
            <v>0</v>
          </cell>
          <cell r="L954">
            <v>0</v>
          </cell>
          <cell r="N954">
            <v>0</v>
          </cell>
          <cell r="O954">
            <v>0</v>
          </cell>
          <cell r="P954">
            <v>0</v>
          </cell>
          <cell r="Q954">
            <v>0</v>
          </cell>
          <cell r="R954">
            <v>0</v>
          </cell>
          <cell r="S954">
            <v>0</v>
          </cell>
          <cell r="U954">
            <v>0</v>
          </cell>
          <cell r="V954">
            <v>0</v>
          </cell>
          <cell r="W954">
            <v>0</v>
          </cell>
          <cell r="X954">
            <v>0</v>
          </cell>
          <cell r="Y954">
            <v>0</v>
          </cell>
          <cell r="Z954">
            <v>0</v>
          </cell>
        </row>
        <row r="955">
          <cell r="A955">
            <v>0</v>
          </cell>
          <cell r="B955">
            <v>0</v>
          </cell>
          <cell r="C955">
            <v>1953</v>
          </cell>
          <cell r="E955">
            <v>0</v>
          </cell>
          <cell r="F955">
            <v>0</v>
          </cell>
          <cell r="G955">
            <v>0</v>
          </cell>
          <cell r="H955">
            <v>0</v>
          </cell>
          <cell r="I955">
            <v>0</v>
          </cell>
          <cell r="J955">
            <v>0</v>
          </cell>
          <cell r="L955">
            <v>0</v>
          </cell>
          <cell r="N955">
            <v>0</v>
          </cell>
          <cell r="O955">
            <v>0</v>
          </cell>
          <cell r="P955">
            <v>0</v>
          </cell>
          <cell r="Q955">
            <v>0</v>
          </cell>
          <cell r="R955">
            <v>0</v>
          </cell>
          <cell r="S955">
            <v>0</v>
          </cell>
          <cell r="U955">
            <v>0</v>
          </cell>
          <cell r="V955">
            <v>0</v>
          </cell>
          <cell r="W955">
            <v>0</v>
          </cell>
          <cell r="X955">
            <v>0</v>
          </cell>
          <cell r="Y955">
            <v>0</v>
          </cell>
          <cell r="Z955">
            <v>0</v>
          </cell>
        </row>
        <row r="956">
          <cell r="A956">
            <v>0</v>
          </cell>
          <cell r="B956">
            <v>0</v>
          </cell>
          <cell r="C956">
            <v>1954</v>
          </cell>
          <cell r="E956">
            <v>0</v>
          </cell>
          <cell r="F956">
            <v>0</v>
          </cell>
          <cell r="G956">
            <v>0</v>
          </cell>
          <cell r="H956">
            <v>0</v>
          </cell>
          <cell r="I956">
            <v>0</v>
          </cell>
          <cell r="J956">
            <v>0</v>
          </cell>
          <cell r="L956">
            <v>0</v>
          </cell>
          <cell r="N956">
            <v>0</v>
          </cell>
          <cell r="O956">
            <v>0</v>
          </cell>
          <cell r="P956">
            <v>0</v>
          </cell>
          <cell r="Q956">
            <v>0</v>
          </cell>
          <cell r="R956">
            <v>0</v>
          </cell>
          <cell r="S956">
            <v>0</v>
          </cell>
          <cell r="U956">
            <v>0</v>
          </cell>
          <cell r="V956">
            <v>0</v>
          </cell>
          <cell r="W956">
            <v>0</v>
          </cell>
          <cell r="X956">
            <v>0</v>
          </cell>
          <cell r="Y956">
            <v>0</v>
          </cell>
          <cell r="Z956">
            <v>0</v>
          </cell>
        </row>
        <row r="957">
          <cell r="A957">
            <v>0</v>
          </cell>
          <cell r="B957">
            <v>0</v>
          </cell>
          <cell r="C957">
            <v>1955</v>
          </cell>
          <cell r="E957">
            <v>0</v>
          </cell>
          <cell r="F957">
            <v>0</v>
          </cell>
          <cell r="G957">
            <v>0</v>
          </cell>
          <cell r="H957">
            <v>0</v>
          </cell>
          <cell r="I957">
            <v>0</v>
          </cell>
          <cell r="J957">
            <v>0</v>
          </cell>
          <cell r="L957">
            <v>0</v>
          </cell>
          <cell r="N957">
            <v>0</v>
          </cell>
          <cell r="O957">
            <v>0</v>
          </cell>
          <cell r="P957">
            <v>0</v>
          </cell>
          <cell r="Q957">
            <v>0</v>
          </cell>
          <cell r="R957">
            <v>0</v>
          </cell>
          <cell r="S957">
            <v>0</v>
          </cell>
          <cell r="U957">
            <v>0</v>
          </cell>
          <cell r="V957">
            <v>0</v>
          </cell>
          <cell r="W957">
            <v>0</v>
          </cell>
          <cell r="X957">
            <v>0</v>
          </cell>
          <cell r="Y957">
            <v>0</v>
          </cell>
          <cell r="Z957">
            <v>0</v>
          </cell>
        </row>
        <row r="958">
          <cell r="A958">
            <v>0</v>
          </cell>
          <cell r="B958">
            <v>0</v>
          </cell>
          <cell r="C958">
            <v>1956</v>
          </cell>
          <cell r="E958">
            <v>0</v>
          </cell>
          <cell r="F958">
            <v>0</v>
          </cell>
          <cell r="G958">
            <v>0</v>
          </cell>
          <cell r="H958">
            <v>0</v>
          </cell>
          <cell r="I958">
            <v>0</v>
          </cell>
          <cell r="J958">
            <v>0</v>
          </cell>
          <cell r="L958">
            <v>0</v>
          </cell>
          <cell r="N958">
            <v>0</v>
          </cell>
          <cell r="O958">
            <v>0</v>
          </cell>
          <cell r="P958">
            <v>0</v>
          </cell>
          <cell r="Q958">
            <v>0</v>
          </cell>
          <cell r="R958">
            <v>0</v>
          </cell>
          <cell r="S958">
            <v>0</v>
          </cell>
          <cell r="U958">
            <v>0</v>
          </cell>
          <cell r="V958">
            <v>0</v>
          </cell>
          <cell r="W958">
            <v>0</v>
          </cell>
          <cell r="X958">
            <v>0</v>
          </cell>
          <cell r="Y958">
            <v>0</v>
          </cell>
          <cell r="Z958">
            <v>0</v>
          </cell>
        </row>
        <row r="959">
          <cell r="A959">
            <v>0</v>
          </cell>
          <cell r="B959">
            <v>0</v>
          </cell>
          <cell r="C959">
            <v>1957</v>
          </cell>
          <cell r="E959">
            <v>0</v>
          </cell>
          <cell r="F959">
            <v>0</v>
          </cell>
          <cell r="G959">
            <v>0</v>
          </cell>
          <cell r="H959">
            <v>0</v>
          </cell>
          <cell r="I959">
            <v>0</v>
          </cell>
          <cell r="J959">
            <v>0</v>
          </cell>
          <cell r="L959">
            <v>0</v>
          </cell>
          <cell r="N959">
            <v>0</v>
          </cell>
          <cell r="O959">
            <v>0</v>
          </cell>
          <cell r="P959">
            <v>0</v>
          </cell>
          <cell r="Q959">
            <v>0</v>
          </cell>
          <cell r="R959">
            <v>0</v>
          </cell>
          <cell r="S959">
            <v>0</v>
          </cell>
          <cell r="U959">
            <v>0</v>
          </cell>
          <cell r="V959">
            <v>0</v>
          </cell>
          <cell r="W959">
            <v>0</v>
          </cell>
          <cell r="X959">
            <v>0</v>
          </cell>
          <cell r="Y959">
            <v>0</v>
          </cell>
          <cell r="Z959">
            <v>0</v>
          </cell>
        </row>
        <row r="960">
          <cell r="A960">
            <v>0</v>
          </cell>
          <cell r="B960">
            <v>0</v>
          </cell>
          <cell r="C960">
            <v>1958</v>
          </cell>
          <cell r="E960">
            <v>0</v>
          </cell>
          <cell r="F960">
            <v>0</v>
          </cell>
          <cell r="G960">
            <v>0</v>
          </cell>
          <cell r="H960">
            <v>0</v>
          </cell>
          <cell r="I960">
            <v>0</v>
          </cell>
          <cell r="J960">
            <v>0</v>
          </cell>
          <cell r="L960">
            <v>0</v>
          </cell>
          <cell r="N960">
            <v>0</v>
          </cell>
          <cell r="O960">
            <v>0</v>
          </cell>
          <cell r="P960">
            <v>0</v>
          </cell>
          <cell r="Q960">
            <v>0</v>
          </cell>
          <cell r="R960">
            <v>0</v>
          </cell>
          <cell r="S960">
            <v>0</v>
          </cell>
          <cell r="U960">
            <v>0</v>
          </cell>
          <cell r="V960">
            <v>0</v>
          </cell>
          <cell r="W960">
            <v>0</v>
          </cell>
          <cell r="X960">
            <v>0</v>
          </cell>
          <cell r="Y960">
            <v>0</v>
          </cell>
          <cell r="Z960">
            <v>0</v>
          </cell>
        </row>
        <row r="961">
          <cell r="A961">
            <v>0</v>
          </cell>
          <cell r="B961">
            <v>0</v>
          </cell>
          <cell r="C961">
            <v>1959</v>
          </cell>
          <cell r="E961">
            <v>0</v>
          </cell>
          <cell r="F961">
            <v>0</v>
          </cell>
          <cell r="G961">
            <v>0</v>
          </cell>
          <cell r="H961">
            <v>0</v>
          </cell>
          <cell r="I961">
            <v>0</v>
          </cell>
          <cell r="J961">
            <v>0</v>
          </cell>
          <cell r="L961">
            <v>0</v>
          </cell>
          <cell r="N961">
            <v>0</v>
          </cell>
          <cell r="O961">
            <v>0</v>
          </cell>
          <cell r="P961">
            <v>0</v>
          </cell>
          <cell r="Q961">
            <v>0</v>
          </cell>
          <cell r="R961">
            <v>0</v>
          </cell>
          <cell r="S961">
            <v>0</v>
          </cell>
          <cell r="U961">
            <v>0</v>
          </cell>
          <cell r="V961">
            <v>0</v>
          </cell>
          <cell r="W961">
            <v>0</v>
          </cell>
          <cell r="X961">
            <v>0</v>
          </cell>
          <cell r="Y961">
            <v>0</v>
          </cell>
          <cell r="Z961">
            <v>0</v>
          </cell>
        </row>
        <row r="962">
          <cell r="A962">
            <v>0</v>
          </cell>
          <cell r="B962">
            <v>0</v>
          </cell>
          <cell r="C962">
            <v>1960</v>
          </cell>
          <cell r="E962">
            <v>0</v>
          </cell>
          <cell r="F962">
            <v>0</v>
          </cell>
          <cell r="G962">
            <v>0</v>
          </cell>
          <cell r="H962">
            <v>0</v>
          </cell>
          <cell r="I962">
            <v>0</v>
          </cell>
          <cell r="J962">
            <v>0</v>
          </cell>
          <cell r="L962">
            <v>0</v>
          </cell>
          <cell r="N962">
            <v>0</v>
          </cell>
          <cell r="O962">
            <v>0</v>
          </cell>
          <cell r="P962">
            <v>0</v>
          </cell>
          <cell r="Q962">
            <v>0</v>
          </cell>
          <cell r="R962">
            <v>0</v>
          </cell>
          <cell r="S962">
            <v>0</v>
          </cell>
          <cell r="U962">
            <v>0</v>
          </cell>
          <cell r="V962">
            <v>0</v>
          </cell>
          <cell r="W962">
            <v>0</v>
          </cell>
          <cell r="X962">
            <v>0</v>
          </cell>
          <cell r="Y962">
            <v>0</v>
          </cell>
          <cell r="Z962">
            <v>0</v>
          </cell>
        </row>
        <row r="963">
          <cell r="A963">
            <v>0</v>
          </cell>
          <cell r="B963">
            <v>0</v>
          </cell>
          <cell r="C963">
            <v>1961</v>
          </cell>
          <cell r="E963">
            <v>0</v>
          </cell>
          <cell r="F963">
            <v>0</v>
          </cell>
          <cell r="G963">
            <v>0</v>
          </cell>
          <cell r="H963">
            <v>0</v>
          </cell>
          <cell r="I963">
            <v>0</v>
          </cell>
          <cell r="J963">
            <v>0</v>
          </cell>
          <cell r="L963">
            <v>0</v>
          </cell>
          <cell r="N963">
            <v>0</v>
          </cell>
          <cell r="O963">
            <v>0</v>
          </cell>
          <cell r="P963">
            <v>0</v>
          </cell>
          <cell r="Q963">
            <v>0</v>
          </cell>
          <cell r="R963">
            <v>0</v>
          </cell>
          <cell r="S963">
            <v>0</v>
          </cell>
          <cell r="U963">
            <v>0</v>
          </cell>
          <cell r="V963">
            <v>0</v>
          </cell>
          <cell r="W963">
            <v>0</v>
          </cell>
          <cell r="X963">
            <v>0</v>
          </cell>
          <cell r="Y963">
            <v>0</v>
          </cell>
          <cell r="Z963">
            <v>0</v>
          </cell>
        </row>
        <row r="964">
          <cell r="A964">
            <v>0</v>
          </cell>
          <cell r="B964">
            <v>0</v>
          </cell>
          <cell r="C964">
            <v>1962</v>
          </cell>
          <cell r="E964">
            <v>0</v>
          </cell>
          <cell r="F964">
            <v>0</v>
          </cell>
          <cell r="G964">
            <v>0</v>
          </cell>
          <cell r="H964">
            <v>0</v>
          </cell>
          <cell r="I964">
            <v>0</v>
          </cell>
          <cell r="J964">
            <v>0</v>
          </cell>
          <cell r="L964">
            <v>0</v>
          </cell>
          <cell r="N964">
            <v>0</v>
          </cell>
          <cell r="O964">
            <v>0</v>
          </cell>
          <cell r="P964">
            <v>0</v>
          </cell>
          <cell r="Q964">
            <v>0</v>
          </cell>
          <cell r="R964">
            <v>0</v>
          </cell>
          <cell r="S964">
            <v>0</v>
          </cell>
          <cell r="U964">
            <v>0</v>
          </cell>
          <cell r="V964">
            <v>0</v>
          </cell>
          <cell r="W964">
            <v>0</v>
          </cell>
          <cell r="X964">
            <v>0</v>
          </cell>
          <cell r="Y964">
            <v>0</v>
          </cell>
          <cell r="Z964">
            <v>0</v>
          </cell>
        </row>
        <row r="965">
          <cell r="A965">
            <v>0</v>
          </cell>
          <cell r="B965">
            <v>0</v>
          </cell>
          <cell r="C965">
            <v>1963</v>
          </cell>
          <cell r="E965">
            <v>0</v>
          </cell>
          <cell r="F965">
            <v>0</v>
          </cell>
          <cell r="G965">
            <v>0</v>
          </cell>
          <cell r="H965">
            <v>0</v>
          </cell>
          <cell r="I965">
            <v>0</v>
          </cell>
          <cell r="J965">
            <v>0</v>
          </cell>
          <cell r="L965">
            <v>0</v>
          </cell>
          <cell r="N965">
            <v>0</v>
          </cell>
          <cell r="O965">
            <v>0</v>
          </cell>
          <cell r="P965">
            <v>0</v>
          </cell>
          <cell r="Q965">
            <v>0</v>
          </cell>
          <cell r="R965">
            <v>0</v>
          </cell>
          <cell r="S965">
            <v>0</v>
          </cell>
          <cell r="U965">
            <v>0</v>
          </cell>
          <cell r="V965">
            <v>0</v>
          </cell>
          <cell r="W965">
            <v>0</v>
          </cell>
          <cell r="X965">
            <v>0</v>
          </cell>
          <cell r="Y965">
            <v>0</v>
          </cell>
          <cell r="Z965">
            <v>0</v>
          </cell>
        </row>
        <row r="966">
          <cell r="A966">
            <v>0</v>
          </cell>
          <cell r="B966">
            <v>0</v>
          </cell>
          <cell r="C966">
            <v>1964</v>
          </cell>
          <cell r="E966">
            <v>0</v>
          </cell>
          <cell r="F966">
            <v>0</v>
          </cell>
          <cell r="G966">
            <v>0</v>
          </cell>
          <cell r="H966">
            <v>0</v>
          </cell>
          <cell r="I966">
            <v>0</v>
          </cell>
          <cell r="J966">
            <v>0</v>
          </cell>
          <cell r="L966">
            <v>0</v>
          </cell>
          <cell r="N966">
            <v>0</v>
          </cell>
          <cell r="O966">
            <v>0</v>
          </cell>
          <cell r="P966">
            <v>0</v>
          </cell>
          <cell r="Q966">
            <v>0</v>
          </cell>
          <cell r="R966">
            <v>0</v>
          </cell>
          <cell r="S966">
            <v>0</v>
          </cell>
          <cell r="U966">
            <v>0</v>
          </cell>
          <cell r="V966">
            <v>0</v>
          </cell>
          <cell r="W966">
            <v>0</v>
          </cell>
          <cell r="X966">
            <v>0</v>
          </cell>
          <cell r="Y966">
            <v>0</v>
          </cell>
          <cell r="Z966">
            <v>0</v>
          </cell>
        </row>
        <row r="967">
          <cell r="A967">
            <v>0</v>
          </cell>
          <cell r="B967">
            <v>0</v>
          </cell>
          <cell r="C967">
            <v>1965</v>
          </cell>
          <cell r="E967">
            <v>0</v>
          </cell>
          <cell r="F967">
            <v>0</v>
          </cell>
          <cell r="G967">
            <v>0</v>
          </cell>
          <cell r="H967">
            <v>0</v>
          </cell>
          <cell r="I967">
            <v>0</v>
          </cell>
          <cell r="J967">
            <v>0</v>
          </cell>
          <cell r="L967">
            <v>0</v>
          </cell>
          <cell r="N967">
            <v>0</v>
          </cell>
          <cell r="O967">
            <v>0</v>
          </cell>
          <cell r="P967">
            <v>0</v>
          </cell>
          <cell r="Q967">
            <v>0</v>
          </cell>
          <cell r="R967">
            <v>0</v>
          </cell>
          <cell r="S967">
            <v>0</v>
          </cell>
          <cell r="U967">
            <v>0</v>
          </cell>
          <cell r="V967">
            <v>0</v>
          </cell>
          <cell r="W967">
            <v>0</v>
          </cell>
          <cell r="X967">
            <v>0</v>
          </cell>
          <cell r="Y967">
            <v>0</v>
          </cell>
          <cell r="Z967">
            <v>0</v>
          </cell>
        </row>
        <row r="968">
          <cell r="A968">
            <v>0</v>
          </cell>
          <cell r="B968">
            <v>0</v>
          </cell>
          <cell r="C968">
            <v>1966</v>
          </cell>
          <cell r="E968">
            <v>0</v>
          </cell>
          <cell r="F968">
            <v>0</v>
          </cell>
          <cell r="G968">
            <v>0</v>
          </cell>
          <cell r="H968">
            <v>0</v>
          </cell>
          <cell r="I968">
            <v>0</v>
          </cell>
          <cell r="J968">
            <v>0</v>
          </cell>
          <cell r="L968">
            <v>0</v>
          </cell>
          <cell r="N968">
            <v>0</v>
          </cell>
          <cell r="O968">
            <v>0</v>
          </cell>
          <cell r="P968">
            <v>0</v>
          </cell>
          <cell r="Q968">
            <v>0</v>
          </cell>
          <cell r="R968">
            <v>0</v>
          </cell>
          <cell r="S968">
            <v>0</v>
          </cell>
          <cell r="U968">
            <v>0</v>
          </cell>
          <cell r="V968">
            <v>0</v>
          </cell>
          <cell r="W968">
            <v>0</v>
          </cell>
          <cell r="X968">
            <v>0</v>
          </cell>
          <cell r="Y968">
            <v>0</v>
          </cell>
          <cell r="Z968">
            <v>0</v>
          </cell>
        </row>
        <row r="969">
          <cell r="A969">
            <v>0</v>
          </cell>
          <cell r="B969">
            <v>0</v>
          </cell>
          <cell r="C969">
            <v>1967</v>
          </cell>
          <cell r="E969">
            <v>0</v>
          </cell>
          <cell r="F969">
            <v>0</v>
          </cell>
          <cell r="G969">
            <v>0</v>
          </cell>
          <cell r="H969">
            <v>0</v>
          </cell>
          <cell r="I969">
            <v>0</v>
          </cell>
          <cell r="J969">
            <v>0</v>
          </cell>
          <cell r="L969">
            <v>0</v>
          </cell>
          <cell r="N969">
            <v>0</v>
          </cell>
          <cell r="O969">
            <v>0</v>
          </cell>
          <cell r="P969">
            <v>0</v>
          </cell>
          <cell r="Q969">
            <v>0</v>
          </cell>
          <cell r="R969">
            <v>0</v>
          </cell>
          <cell r="S969">
            <v>0</v>
          </cell>
          <cell r="U969">
            <v>0</v>
          </cell>
          <cell r="V969">
            <v>0</v>
          </cell>
          <cell r="W969">
            <v>0</v>
          </cell>
          <cell r="X969">
            <v>0</v>
          </cell>
          <cell r="Y969">
            <v>0</v>
          </cell>
          <cell r="Z969">
            <v>0</v>
          </cell>
        </row>
        <row r="970">
          <cell r="A970">
            <v>0</v>
          </cell>
          <cell r="B970">
            <v>0</v>
          </cell>
          <cell r="C970">
            <v>1968</v>
          </cell>
          <cell r="E970">
            <v>0</v>
          </cell>
          <cell r="F970">
            <v>0</v>
          </cell>
          <cell r="G970">
            <v>0</v>
          </cell>
          <cell r="H970">
            <v>0</v>
          </cell>
          <cell r="I970">
            <v>0</v>
          </cell>
          <cell r="J970">
            <v>0</v>
          </cell>
          <cell r="L970">
            <v>0</v>
          </cell>
          <cell r="N970">
            <v>0</v>
          </cell>
          <cell r="O970">
            <v>0</v>
          </cell>
          <cell r="P970">
            <v>0</v>
          </cell>
          <cell r="Q970">
            <v>0</v>
          </cell>
          <cell r="R970">
            <v>0</v>
          </cell>
          <cell r="S970">
            <v>0</v>
          </cell>
          <cell r="U970">
            <v>0</v>
          </cell>
          <cell r="V970">
            <v>0</v>
          </cell>
          <cell r="W970">
            <v>0</v>
          </cell>
          <cell r="X970">
            <v>0</v>
          </cell>
          <cell r="Y970">
            <v>0</v>
          </cell>
          <cell r="Z970">
            <v>0</v>
          </cell>
        </row>
        <row r="971">
          <cell r="A971">
            <v>0</v>
          </cell>
          <cell r="B971">
            <v>0</v>
          </cell>
          <cell r="C971">
            <v>1969</v>
          </cell>
          <cell r="E971">
            <v>0</v>
          </cell>
          <cell r="F971">
            <v>0</v>
          </cell>
          <cell r="G971">
            <v>0</v>
          </cell>
          <cell r="H971">
            <v>0</v>
          </cell>
          <cell r="I971">
            <v>0</v>
          </cell>
          <cell r="J971">
            <v>0</v>
          </cell>
          <cell r="L971">
            <v>0</v>
          </cell>
          <cell r="N971">
            <v>0</v>
          </cell>
          <cell r="O971">
            <v>0</v>
          </cell>
          <cell r="P971">
            <v>0</v>
          </cell>
          <cell r="Q971">
            <v>0</v>
          </cell>
          <cell r="R971">
            <v>0</v>
          </cell>
          <cell r="S971">
            <v>0</v>
          </cell>
          <cell r="U971">
            <v>0</v>
          </cell>
          <cell r="V971">
            <v>0</v>
          </cell>
          <cell r="W971">
            <v>0</v>
          </cell>
          <cell r="X971">
            <v>0</v>
          </cell>
          <cell r="Y971">
            <v>0</v>
          </cell>
          <cell r="Z971">
            <v>0</v>
          </cell>
        </row>
        <row r="972">
          <cell r="A972">
            <v>0</v>
          </cell>
          <cell r="B972">
            <v>0</v>
          </cell>
          <cell r="C972">
            <v>1970</v>
          </cell>
          <cell r="E972">
            <v>0</v>
          </cell>
          <cell r="F972">
            <v>0</v>
          </cell>
          <cell r="G972">
            <v>0</v>
          </cell>
          <cell r="H972">
            <v>0</v>
          </cell>
          <cell r="I972">
            <v>0</v>
          </cell>
          <cell r="J972">
            <v>0</v>
          </cell>
          <cell r="L972">
            <v>0</v>
          </cell>
          <cell r="N972">
            <v>0</v>
          </cell>
          <cell r="O972">
            <v>0</v>
          </cell>
          <cell r="P972">
            <v>0</v>
          </cell>
          <cell r="Q972">
            <v>0</v>
          </cell>
          <cell r="R972">
            <v>0</v>
          </cell>
          <cell r="S972">
            <v>0</v>
          </cell>
          <cell r="U972">
            <v>0</v>
          </cell>
          <cell r="V972">
            <v>0</v>
          </cell>
          <cell r="W972">
            <v>0</v>
          </cell>
          <cell r="X972">
            <v>0</v>
          </cell>
          <cell r="Y972">
            <v>0</v>
          </cell>
          <cell r="Z972">
            <v>0</v>
          </cell>
        </row>
        <row r="973">
          <cell r="A973">
            <v>0</v>
          </cell>
          <cell r="B973">
            <v>0</v>
          </cell>
          <cell r="C973">
            <v>1971</v>
          </cell>
          <cell r="E973">
            <v>0</v>
          </cell>
          <cell r="F973">
            <v>0</v>
          </cell>
          <cell r="G973">
            <v>0</v>
          </cell>
          <cell r="H973">
            <v>0</v>
          </cell>
          <cell r="I973">
            <v>0</v>
          </cell>
          <cell r="J973">
            <v>0</v>
          </cell>
          <cell r="L973">
            <v>0</v>
          </cell>
          <cell r="N973">
            <v>0</v>
          </cell>
          <cell r="O973">
            <v>0</v>
          </cell>
          <cell r="P973">
            <v>0</v>
          </cell>
          <cell r="Q973">
            <v>0</v>
          </cell>
          <cell r="R973">
            <v>0</v>
          </cell>
          <cell r="S973">
            <v>0</v>
          </cell>
          <cell r="U973">
            <v>0</v>
          </cell>
          <cell r="V973">
            <v>0</v>
          </cell>
          <cell r="W973">
            <v>0</v>
          </cell>
          <cell r="X973">
            <v>0</v>
          </cell>
          <cell r="Y973">
            <v>0</v>
          </cell>
          <cell r="Z973">
            <v>0</v>
          </cell>
        </row>
        <row r="974">
          <cell r="A974">
            <v>0</v>
          </cell>
          <cell r="B974">
            <v>0</v>
          </cell>
          <cell r="C974">
            <v>1972</v>
          </cell>
          <cell r="E974">
            <v>0</v>
          </cell>
          <cell r="F974">
            <v>0</v>
          </cell>
          <cell r="G974">
            <v>0</v>
          </cell>
          <cell r="H974">
            <v>0</v>
          </cell>
          <cell r="I974">
            <v>0</v>
          </cell>
          <cell r="J974">
            <v>0</v>
          </cell>
          <cell r="L974">
            <v>0</v>
          </cell>
          <cell r="N974">
            <v>0</v>
          </cell>
          <cell r="O974">
            <v>0</v>
          </cell>
          <cell r="P974">
            <v>0</v>
          </cell>
          <cell r="Q974">
            <v>0</v>
          </cell>
          <cell r="R974">
            <v>0</v>
          </cell>
          <cell r="S974">
            <v>0</v>
          </cell>
          <cell r="U974">
            <v>0</v>
          </cell>
          <cell r="V974">
            <v>0</v>
          </cell>
          <cell r="W974">
            <v>0</v>
          </cell>
          <cell r="X974">
            <v>0</v>
          </cell>
          <cell r="Y974">
            <v>0</v>
          </cell>
          <cell r="Z974">
            <v>0</v>
          </cell>
        </row>
        <row r="975">
          <cell r="A975">
            <v>0</v>
          </cell>
          <cell r="B975">
            <v>0</v>
          </cell>
          <cell r="C975">
            <v>1973</v>
          </cell>
          <cell r="E975">
            <v>0</v>
          </cell>
          <cell r="F975">
            <v>0</v>
          </cell>
          <cell r="G975">
            <v>0</v>
          </cell>
          <cell r="H975">
            <v>0</v>
          </cell>
          <cell r="I975">
            <v>0</v>
          </cell>
          <cell r="J975">
            <v>0</v>
          </cell>
          <cell r="L975">
            <v>0</v>
          </cell>
          <cell r="N975">
            <v>0</v>
          </cell>
          <cell r="O975">
            <v>0</v>
          </cell>
          <cell r="P975">
            <v>0</v>
          </cell>
          <cell r="Q975">
            <v>0</v>
          </cell>
          <cell r="R975">
            <v>0</v>
          </cell>
          <cell r="S975">
            <v>0</v>
          </cell>
          <cell r="U975">
            <v>0</v>
          </cell>
          <cell r="V975">
            <v>0</v>
          </cell>
          <cell r="W975">
            <v>0</v>
          </cell>
          <cell r="X975">
            <v>0</v>
          </cell>
          <cell r="Y975">
            <v>0</v>
          </cell>
          <cell r="Z975">
            <v>0</v>
          </cell>
        </row>
        <row r="976">
          <cell r="A976">
            <v>0</v>
          </cell>
          <cell r="B976">
            <v>0</v>
          </cell>
          <cell r="C976">
            <v>1974</v>
          </cell>
          <cell r="E976">
            <v>0</v>
          </cell>
          <cell r="F976">
            <v>0</v>
          </cell>
          <cell r="G976">
            <v>0</v>
          </cell>
          <cell r="H976">
            <v>0</v>
          </cell>
          <cell r="I976">
            <v>0</v>
          </cell>
          <cell r="J976">
            <v>0</v>
          </cell>
          <cell r="L976">
            <v>0</v>
          </cell>
          <cell r="N976">
            <v>0</v>
          </cell>
          <cell r="O976">
            <v>0</v>
          </cell>
          <cell r="P976">
            <v>0</v>
          </cell>
          <cell r="Q976">
            <v>0</v>
          </cell>
          <cell r="R976">
            <v>0</v>
          </cell>
          <cell r="S976">
            <v>0</v>
          </cell>
          <cell r="U976">
            <v>0</v>
          </cell>
          <cell r="V976">
            <v>0</v>
          </cell>
          <cell r="W976">
            <v>0</v>
          </cell>
          <cell r="X976">
            <v>0</v>
          </cell>
          <cell r="Y976">
            <v>0</v>
          </cell>
          <cell r="Z976">
            <v>0</v>
          </cell>
        </row>
        <row r="977">
          <cell r="A977">
            <v>0</v>
          </cell>
          <cell r="B977">
            <v>0</v>
          </cell>
          <cell r="C977">
            <v>1975</v>
          </cell>
          <cell r="E977">
            <v>0</v>
          </cell>
          <cell r="F977">
            <v>0</v>
          </cell>
          <cell r="G977">
            <v>0</v>
          </cell>
          <cell r="H977">
            <v>0</v>
          </cell>
          <cell r="I977">
            <v>0</v>
          </cell>
          <cell r="J977">
            <v>0</v>
          </cell>
          <cell r="L977">
            <v>0</v>
          </cell>
          <cell r="N977">
            <v>0</v>
          </cell>
          <cell r="O977">
            <v>0</v>
          </cell>
          <cell r="P977">
            <v>0</v>
          </cell>
          <cell r="Q977">
            <v>0</v>
          </cell>
          <cell r="R977">
            <v>0</v>
          </cell>
          <cell r="S977">
            <v>0</v>
          </cell>
          <cell r="U977">
            <v>0</v>
          </cell>
          <cell r="V977">
            <v>0</v>
          </cell>
          <cell r="W977">
            <v>0</v>
          </cell>
          <cell r="X977">
            <v>0</v>
          </cell>
          <cell r="Y977">
            <v>0</v>
          </cell>
          <cell r="Z977">
            <v>0</v>
          </cell>
        </row>
        <row r="978">
          <cell r="A978">
            <v>0</v>
          </cell>
          <cell r="B978">
            <v>0</v>
          </cell>
          <cell r="C978">
            <v>1976</v>
          </cell>
          <cell r="E978">
            <v>0</v>
          </cell>
          <cell r="F978">
            <v>0</v>
          </cell>
          <cell r="G978">
            <v>0</v>
          </cell>
          <cell r="H978">
            <v>0</v>
          </cell>
          <cell r="I978">
            <v>0</v>
          </cell>
          <cell r="J978">
            <v>0</v>
          </cell>
          <cell r="L978">
            <v>0</v>
          </cell>
          <cell r="N978">
            <v>0</v>
          </cell>
          <cell r="O978">
            <v>0</v>
          </cell>
          <cell r="P978">
            <v>0</v>
          </cell>
          <cell r="Q978">
            <v>0</v>
          </cell>
          <cell r="R978">
            <v>0</v>
          </cell>
          <cell r="S978">
            <v>0</v>
          </cell>
          <cell r="U978">
            <v>0</v>
          </cell>
          <cell r="V978">
            <v>0</v>
          </cell>
          <cell r="W978">
            <v>0</v>
          </cell>
          <cell r="X978">
            <v>0</v>
          </cell>
          <cell r="Y978">
            <v>0</v>
          </cell>
          <cell r="Z978">
            <v>0</v>
          </cell>
        </row>
        <row r="979">
          <cell r="A979">
            <v>0</v>
          </cell>
          <cell r="B979">
            <v>0</v>
          </cell>
          <cell r="C979">
            <v>1977</v>
          </cell>
          <cell r="E979">
            <v>0</v>
          </cell>
          <cell r="F979">
            <v>0</v>
          </cell>
          <cell r="G979">
            <v>0</v>
          </cell>
          <cell r="H979">
            <v>0</v>
          </cell>
          <cell r="I979">
            <v>0</v>
          </cell>
          <cell r="J979">
            <v>0</v>
          </cell>
          <cell r="L979">
            <v>0</v>
          </cell>
          <cell r="N979">
            <v>0</v>
          </cell>
          <cell r="O979">
            <v>0</v>
          </cell>
          <cell r="P979">
            <v>0</v>
          </cell>
          <cell r="Q979">
            <v>0</v>
          </cell>
          <cell r="R979">
            <v>0</v>
          </cell>
          <cell r="S979">
            <v>0</v>
          </cell>
          <cell r="U979">
            <v>0</v>
          </cell>
          <cell r="V979">
            <v>0</v>
          </cell>
          <cell r="W979">
            <v>0</v>
          </cell>
          <cell r="X979">
            <v>0</v>
          </cell>
          <cell r="Y979">
            <v>0</v>
          </cell>
          <cell r="Z979">
            <v>0</v>
          </cell>
        </row>
        <row r="980">
          <cell r="A980">
            <v>0</v>
          </cell>
          <cell r="B980">
            <v>0</v>
          </cell>
          <cell r="C980">
            <v>1978</v>
          </cell>
          <cell r="E980">
            <v>0</v>
          </cell>
          <cell r="F980">
            <v>0</v>
          </cell>
          <cell r="G980">
            <v>0</v>
          </cell>
          <cell r="H980">
            <v>0</v>
          </cell>
          <cell r="I980">
            <v>0</v>
          </cell>
          <cell r="J980">
            <v>0</v>
          </cell>
          <cell r="L980">
            <v>0</v>
          </cell>
          <cell r="N980">
            <v>0</v>
          </cell>
          <cell r="O980">
            <v>0</v>
          </cell>
          <cell r="P980">
            <v>0</v>
          </cell>
          <cell r="Q980">
            <v>0</v>
          </cell>
          <cell r="R980">
            <v>0</v>
          </cell>
          <cell r="S980">
            <v>0</v>
          </cell>
          <cell r="U980">
            <v>0</v>
          </cell>
          <cell r="V980">
            <v>0</v>
          </cell>
          <cell r="W980">
            <v>0</v>
          </cell>
          <cell r="X980">
            <v>0</v>
          </cell>
          <cell r="Y980">
            <v>0</v>
          </cell>
          <cell r="Z980">
            <v>0</v>
          </cell>
        </row>
        <row r="981">
          <cell r="A981">
            <v>0</v>
          </cell>
          <cell r="B981">
            <v>0</v>
          </cell>
          <cell r="C981">
            <v>1979</v>
          </cell>
          <cell r="E981">
            <v>0</v>
          </cell>
          <cell r="F981">
            <v>0</v>
          </cell>
          <cell r="G981">
            <v>0</v>
          </cell>
          <cell r="H981">
            <v>0</v>
          </cell>
          <cell r="I981">
            <v>0</v>
          </cell>
          <cell r="J981">
            <v>0</v>
          </cell>
          <cell r="L981">
            <v>0</v>
          </cell>
          <cell r="N981">
            <v>0</v>
          </cell>
          <cell r="O981">
            <v>0</v>
          </cell>
          <cell r="P981">
            <v>0</v>
          </cell>
          <cell r="Q981">
            <v>0</v>
          </cell>
          <cell r="R981">
            <v>0</v>
          </cell>
          <cell r="S981">
            <v>0</v>
          </cell>
          <cell r="U981">
            <v>0</v>
          </cell>
          <cell r="V981">
            <v>0</v>
          </cell>
          <cell r="W981">
            <v>0</v>
          </cell>
          <cell r="X981">
            <v>0</v>
          </cell>
          <cell r="Y981">
            <v>0</v>
          </cell>
          <cell r="Z981">
            <v>0</v>
          </cell>
        </row>
        <row r="982">
          <cell r="A982">
            <v>0</v>
          </cell>
          <cell r="B982">
            <v>0</v>
          </cell>
          <cell r="C982">
            <v>1980</v>
          </cell>
          <cell r="E982">
            <v>0</v>
          </cell>
          <cell r="F982">
            <v>0</v>
          </cell>
          <cell r="G982">
            <v>0</v>
          </cell>
          <cell r="H982">
            <v>0</v>
          </cell>
          <cell r="I982">
            <v>0</v>
          </cell>
          <cell r="J982">
            <v>0</v>
          </cell>
          <cell r="L982">
            <v>0</v>
          </cell>
          <cell r="N982">
            <v>0</v>
          </cell>
          <cell r="O982">
            <v>0</v>
          </cell>
          <cell r="P982">
            <v>0</v>
          </cell>
          <cell r="Q982">
            <v>0</v>
          </cell>
          <cell r="R982">
            <v>0</v>
          </cell>
          <cell r="S982">
            <v>0</v>
          </cell>
          <cell r="U982">
            <v>0</v>
          </cell>
          <cell r="V982">
            <v>0</v>
          </cell>
          <cell r="W982">
            <v>0</v>
          </cell>
          <cell r="X982">
            <v>0</v>
          </cell>
          <cell r="Y982">
            <v>0</v>
          </cell>
          <cell r="Z982">
            <v>0</v>
          </cell>
        </row>
        <row r="983">
          <cell r="A983">
            <v>0</v>
          </cell>
          <cell r="B983">
            <v>0</v>
          </cell>
          <cell r="C983">
            <v>1981</v>
          </cell>
          <cell r="E983">
            <v>0</v>
          </cell>
          <cell r="F983">
            <v>0</v>
          </cell>
          <cell r="G983">
            <v>0</v>
          </cell>
          <cell r="H983">
            <v>0</v>
          </cell>
          <cell r="I983">
            <v>0</v>
          </cell>
          <cell r="J983">
            <v>0</v>
          </cell>
          <cell r="L983">
            <v>0</v>
          </cell>
          <cell r="N983">
            <v>0</v>
          </cell>
          <cell r="O983">
            <v>0</v>
          </cell>
          <cell r="P983">
            <v>0</v>
          </cell>
          <cell r="Q983">
            <v>0</v>
          </cell>
          <cell r="R983">
            <v>0</v>
          </cell>
          <cell r="S983">
            <v>0</v>
          </cell>
          <cell r="U983">
            <v>0</v>
          </cell>
          <cell r="V983">
            <v>0</v>
          </cell>
          <cell r="W983">
            <v>0</v>
          </cell>
          <cell r="X983">
            <v>0</v>
          </cell>
          <cell r="Y983">
            <v>0</v>
          </cell>
          <cell r="Z983">
            <v>0</v>
          </cell>
        </row>
        <row r="984">
          <cell r="A984">
            <v>0</v>
          </cell>
          <cell r="B984">
            <v>0</v>
          </cell>
          <cell r="C984">
            <v>1982</v>
          </cell>
          <cell r="E984">
            <v>0</v>
          </cell>
          <cell r="F984">
            <v>0</v>
          </cell>
          <cell r="G984">
            <v>0</v>
          </cell>
          <cell r="H984">
            <v>0</v>
          </cell>
          <cell r="I984">
            <v>0</v>
          </cell>
          <cell r="J984">
            <v>0</v>
          </cell>
          <cell r="L984">
            <v>0</v>
          </cell>
          <cell r="N984">
            <v>0</v>
          </cell>
          <cell r="O984">
            <v>0</v>
          </cell>
          <cell r="P984">
            <v>0</v>
          </cell>
          <cell r="Q984">
            <v>0</v>
          </cell>
          <cell r="R984">
            <v>0</v>
          </cell>
          <cell r="S984">
            <v>0</v>
          </cell>
          <cell r="U984">
            <v>0</v>
          </cell>
          <cell r="V984">
            <v>0</v>
          </cell>
          <cell r="W984">
            <v>0</v>
          </cell>
          <cell r="X984">
            <v>0</v>
          </cell>
          <cell r="Y984">
            <v>0</v>
          </cell>
          <cell r="Z984">
            <v>0</v>
          </cell>
        </row>
        <row r="985">
          <cell r="A985">
            <v>0</v>
          </cell>
          <cell r="B985">
            <v>0</v>
          </cell>
          <cell r="C985">
            <v>1983</v>
          </cell>
          <cell r="E985">
            <v>0</v>
          </cell>
          <cell r="F985">
            <v>0</v>
          </cell>
          <cell r="G985">
            <v>0</v>
          </cell>
          <cell r="H985">
            <v>0</v>
          </cell>
          <cell r="I985">
            <v>0</v>
          </cell>
          <cell r="J985">
            <v>0</v>
          </cell>
          <cell r="L985">
            <v>0</v>
          </cell>
          <cell r="N985">
            <v>0</v>
          </cell>
          <cell r="O985">
            <v>0</v>
          </cell>
          <cell r="P985">
            <v>0</v>
          </cell>
          <cell r="Q985">
            <v>0</v>
          </cell>
          <cell r="R985">
            <v>0</v>
          </cell>
          <cell r="S985">
            <v>0</v>
          </cell>
          <cell r="U985">
            <v>0</v>
          </cell>
          <cell r="V985">
            <v>0</v>
          </cell>
          <cell r="W985">
            <v>0</v>
          </cell>
          <cell r="X985">
            <v>0</v>
          </cell>
          <cell r="Y985">
            <v>0</v>
          </cell>
          <cell r="Z985">
            <v>0</v>
          </cell>
        </row>
        <row r="986">
          <cell r="A986">
            <v>0</v>
          </cell>
          <cell r="B986">
            <v>0</v>
          </cell>
          <cell r="C986">
            <v>1984</v>
          </cell>
          <cell r="E986">
            <v>0</v>
          </cell>
          <cell r="F986">
            <v>0</v>
          </cell>
          <cell r="G986">
            <v>0</v>
          </cell>
          <cell r="H986">
            <v>0</v>
          </cell>
          <cell r="I986">
            <v>0</v>
          </cell>
          <cell r="J986">
            <v>0</v>
          </cell>
          <cell r="L986">
            <v>0</v>
          </cell>
          <cell r="N986">
            <v>0</v>
          </cell>
          <cell r="O986">
            <v>0</v>
          </cell>
          <cell r="P986">
            <v>0</v>
          </cell>
          <cell r="Q986">
            <v>0</v>
          </cell>
          <cell r="R986">
            <v>0</v>
          </cell>
          <cell r="S986">
            <v>0</v>
          </cell>
          <cell r="U986">
            <v>0</v>
          </cell>
          <cell r="V986">
            <v>0</v>
          </cell>
          <cell r="W986">
            <v>0</v>
          </cell>
          <cell r="X986">
            <v>0</v>
          </cell>
          <cell r="Y986">
            <v>0</v>
          </cell>
          <cell r="Z986">
            <v>0</v>
          </cell>
        </row>
        <row r="987">
          <cell r="A987">
            <v>0</v>
          </cell>
          <cell r="B987">
            <v>0</v>
          </cell>
          <cell r="C987">
            <v>1985</v>
          </cell>
          <cell r="E987">
            <v>0</v>
          </cell>
          <cell r="F987">
            <v>0</v>
          </cell>
          <cell r="G987">
            <v>0</v>
          </cell>
          <cell r="H987">
            <v>0</v>
          </cell>
          <cell r="I987">
            <v>0</v>
          </cell>
          <cell r="J987">
            <v>0</v>
          </cell>
          <cell r="L987">
            <v>0</v>
          </cell>
          <cell r="N987">
            <v>0</v>
          </cell>
          <cell r="O987">
            <v>0</v>
          </cell>
          <cell r="P987">
            <v>0</v>
          </cell>
          <cell r="Q987">
            <v>0</v>
          </cell>
          <cell r="R987">
            <v>0</v>
          </cell>
          <cell r="S987">
            <v>0</v>
          </cell>
          <cell r="U987">
            <v>0</v>
          </cell>
          <cell r="V987">
            <v>0</v>
          </cell>
          <cell r="W987">
            <v>0</v>
          </cell>
          <cell r="X987">
            <v>0</v>
          </cell>
          <cell r="Y987">
            <v>0</v>
          </cell>
          <cell r="Z987">
            <v>0</v>
          </cell>
        </row>
        <row r="988">
          <cell r="A988">
            <v>0</v>
          </cell>
          <cell r="B988">
            <v>0</v>
          </cell>
          <cell r="C988">
            <v>1986</v>
          </cell>
          <cell r="E988">
            <v>0</v>
          </cell>
          <cell r="F988">
            <v>0</v>
          </cell>
          <cell r="G988">
            <v>0</v>
          </cell>
          <cell r="H988">
            <v>0</v>
          </cell>
          <cell r="I988">
            <v>0</v>
          </cell>
          <cell r="J988">
            <v>0</v>
          </cell>
          <cell r="L988">
            <v>0</v>
          </cell>
          <cell r="N988">
            <v>0</v>
          </cell>
          <cell r="O988">
            <v>0</v>
          </cell>
          <cell r="P988">
            <v>0</v>
          </cell>
          <cell r="Q988">
            <v>0</v>
          </cell>
          <cell r="R988">
            <v>0</v>
          </cell>
          <cell r="S988">
            <v>0</v>
          </cell>
          <cell r="U988">
            <v>0</v>
          </cell>
          <cell r="V988">
            <v>0</v>
          </cell>
          <cell r="W988">
            <v>0</v>
          </cell>
          <cell r="X988">
            <v>0</v>
          </cell>
          <cell r="Y988">
            <v>0</v>
          </cell>
          <cell r="Z988">
            <v>0</v>
          </cell>
        </row>
        <row r="989">
          <cell r="A989">
            <v>0</v>
          </cell>
          <cell r="B989">
            <v>0</v>
          </cell>
          <cell r="C989">
            <v>1987</v>
          </cell>
          <cell r="E989">
            <v>0</v>
          </cell>
          <cell r="F989">
            <v>0</v>
          </cell>
          <cell r="G989">
            <v>0</v>
          </cell>
          <cell r="H989">
            <v>0</v>
          </cell>
          <cell r="I989">
            <v>0</v>
          </cell>
          <cell r="J989">
            <v>0</v>
          </cell>
          <cell r="L989">
            <v>0</v>
          </cell>
          <cell r="N989">
            <v>0</v>
          </cell>
          <cell r="O989">
            <v>0</v>
          </cell>
          <cell r="P989">
            <v>0</v>
          </cell>
          <cell r="Q989">
            <v>0</v>
          </cell>
          <cell r="R989">
            <v>0</v>
          </cell>
          <cell r="S989">
            <v>0</v>
          </cell>
          <cell r="U989">
            <v>0</v>
          </cell>
          <cell r="V989">
            <v>0</v>
          </cell>
          <cell r="W989">
            <v>0</v>
          </cell>
          <cell r="X989">
            <v>0</v>
          </cell>
          <cell r="Y989">
            <v>0</v>
          </cell>
          <cell r="Z989">
            <v>0</v>
          </cell>
        </row>
        <row r="990">
          <cell r="A990">
            <v>0</v>
          </cell>
          <cell r="B990">
            <v>0</v>
          </cell>
          <cell r="C990">
            <v>1988</v>
          </cell>
          <cell r="E990">
            <v>0</v>
          </cell>
          <cell r="F990">
            <v>0</v>
          </cell>
          <cell r="G990">
            <v>0</v>
          </cell>
          <cell r="H990">
            <v>0</v>
          </cell>
          <cell r="I990">
            <v>0</v>
          </cell>
          <cell r="J990">
            <v>0</v>
          </cell>
          <cell r="L990">
            <v>0</v>
          </cell>
          <cell r="N990">
            <v>0</v>
          </cell>
          <cell r="O990">
            <v>0</v>
          </cell>
          <cell r="P990">
            <v>0</v>
          </cell>
          <cell r="Q990">
            <v>0</v>
          </cell>
          <cell r="R990">
            <v>0</v>
          </cell>
          <cell r="S990">
            <v>0</v>
          </cell>
          <cell r="U990">
            <v>0</v>
          </cell>
          <cell r="V990">
            <v>0</v>
          </cell>
          <cell r="W990">
            <v>0</v>
          </cell>
          <cell r="X990">
            <v>0</v>
          </cell>
          <cell r="Y990">
            <v>0</v>
          </cell>
          <cell r="Z990">
            <v>0</v>
          </cell>
        </row>
        <row r="991">
          <cell r="A991">
            <v>0</v>
          </cell>
          <cell r="B991">
            <v>0</v>
          </cell>
          <cell r="C991">
            <v>1989</v>
          </cell>
          <cell r="E991">
            <v>0</v>
          </cell>
          <cell r="F991">
            <v>0</v>
          </cell>
          <cell r="G991">
            <v>0</v>
          </cell>
          <cell r="H991">
            <v>0</v>
          </cell>
          <cell r="I991">
            <v>0</v>
          </cell>
          <cell r="J991">
            <v>0</v>
          </cell>
          <cell r="L991">
            <v>0</v>
          </cell>
          <cell r="N991">
            <v>0</v>
          </cell>
          <cell r="O991">
            <v>0</v>
          </cell>
          <cell r="P991">
            <v>0</v>
          </cell>
          <cell r="Q991">
            <v>0</v>
          </cell>
          <cell r="R991">
            <v>0</v>
          </cell>
          <cell r="S991">
            <v>0</v>
          </cell>
          <cell r="U991">
            <v>0</v>
          </cell>
          <cell r="V991">
            <v>0</v>
          </cell>
          <cell r="W991">
            <v>0</v>
          </cell>
          <cell r="X991">
            <v>0</v>
          </cell>
          <cell r="Y991">
            <v>0</v>
          </cell>
          <cell r="Z991">
            <v>0</v>
          </cell>
        </row>
        <row r="992">
          <cell r="A992">
            <v>0</v>
          </cell>
          <cell r="B992">
            <v>0</v>
          </cell>
          <cell r="C992">
            <v>1990</v>
          </cell>
          <cell r="E992">
            <v>0</v>
          </cell>
          <cell r="F992">
            <v>0</v>
          </cell>
          <cell r="G992">
            <v>0</v>
          </cell>
          <cell r="H992">
            <v>0</v>
          </cell>
          <cell r="I992">
            <v>0</v>
          </cell>
          <cell r="J992">
            <v>0</v>
          </cell>
          <cell r="L992">
            <v>0</v>
          </cell>
          <cell r="N992">
            <v>0</v>
          </cell>
          <cell r="O992">
            <v>0</v>
          </cell>
          <cell r="P992">
            <v>0</v>
          </cell>
          <cell r="Q992">
            <v>0</v>
          </cell>
          <cell r="R992">
            <v>0</v>
          </cell>
          <cell r="S992">
            <v>0</v>
          </cell>
          <cell r="U992">
            <v>0</v>
          </cell>
          <cell r="V992">
            <v>0</v>
          </cell>
          <cell r="W992">
            <v>0</v>
          </cell>
          <cell r="X992">
            <v>0</v>
          </cell>
          <cell r="Y992">
            <v>0</v>
          </cell>
          <cell r="Z992">
            <v>0</v>
          </cell>
        </row>
        <row r="993">
          <cell r="A993">
            <v>0</v>
          </cell>
          <cell r="B993">
            <v>0</v>
          </cell>
          <cell r="C993">
            <v>1991</v>
          </cell>
          <cell r="E993">
            <v>0</v>
          </cell>
          <cell r="F993">
            <v>0</v>
          </cell>
          <cell r="G993">
            <v>0</v>
          </cell>
          <cell r="H993">
            <v>0</v>
          </cell>
          <cell r="I993">
            <v>0</v>
          </cell>
          <cell r="J993">
            <v>0</v>
          </cell>
          <cell r="L993">
            <v>0</v>
          </cell>
          <cell r="N993">
            <v>0</v>
          </cell>
          <cell r="O993">
            <v>0</v>
          </cell>
          <cell r="P993">
            <v>0</v>
          </cell>
          <cell r="Q993">
            <v>0</v>
          </cell>
          <cell r="R993">
            <v>0</v>
          </cell>
          <cell r="S993">
            <v>0</v>
          </cell>
          <cell r="U993">
            <v>0</v>
          </cell>
          <cell r="V993">
            <v>0</v>
          </cell>
          <cell r="W993">
            <v>0</v>
          </cell>
          <cell r="X993">
            <v>0</v>
          </cell>
          <cell r="Y993">
            <v>0</v>
          </cell>
          <cell r="Z993">
            <v>0</v>
          </cell>
        </row>
        <row r="994">
          <cell r="A994">
            <v>0</v>
          </cell>
          <cell r="B994">
            <v>0</v>
          </cell>
          <cell r="C994">
            <v>1992</v>
          </cell>
          <cell r="E994">
            <v>0</v>
          </cell>
          <cell r="F994">
            <v>0</v>
          </cell>
          <cell r="G994">
            <v>0</v>
          </cell>
          <cell r="H994">
            <v>0</v>
          </cell>
          <cell r="I994">
            <v>0</v>
          </cell>
          <cell r="J994">
            <v>0</v>
          </cell>
          <cell r="L994">
            <v>0</v>
          </cell>
          <cell r="N994">
            <v>0</v>
          </cell>
          <cell r="O994">
            <v>0</v>
          </cell>
          <cell r="P994">
            <v>0</v>
          </cell>
          <cell r="Q994">
            <v>0</v>
          </cell>
          <cell r="R994">
            <v>0</v>
          </cell>
          <cell r="S994">
            <v>0</v>
          </cell>
          <cell r="U994">
            <v>0</v>
          </cell>
          <cell r="V994">
            <v>0</v>
          </cell>
          <cell r="W994">
            <v>0</v>
          </cell>
          <cell r="X994">
            <v>0</v>
          </cell>
          <cell r="Y994">
            <v>0</v>
          </cell>
          <cell r="Z994">
            <v>0</v>
          </cell>
        </row>
        <row r="995">
          <cell r="A995">
            <v>0</v>
          </cell>
          <cell r="B995">
            <v>0</v>
          </cell>
          <cell r="C995">
            <v>1993</v>
          </cell>
          <cell r="E995">
            <v>0</v>
          </cell>
          <cell r="F995">
            <v>0</v>
          </cell>
          <cell r="G995">
            <v>0</v>
          </cell>
          <cell r="H995">
            <v>0</v>
          </cell>
          <cell r="I995">
            <v>0</v>
          </cell>
          <cell r="J995">
            <v>0</v>
          </cell>
          <cell r="L995">
            <v>0</v>
          </cell>
          <cell r="N995">
            <v>0</v>
          </cell>
          <cell r="O995">
            <v>0</v>
          </cell>
          <cell r="P995">
            <v>0</v>
          </cell>
          <cell r="Q995">
            <v>0</v>
          </cell>
          <cell r="R995">
            <v>0</v>
          </cell>
          <cell r="S995">
            <v>0</v>
          </cell>
          <cell r="U995">
            <v>0</v>
          </cell>
          <cell r="V995">
            <v>0</v>
          </cell>
          <cell r="W995">
            <v>0</v>
          </cell>
          <cell r="X995">
            <v>0</v>
          </cell>
          <cell r="Y995">
            <v>0</v>
          </cell>
          <cell r="Z995">
            <v>0</v>
          </cell>
        </row>
        <row r="996">
          <cell r="A996">
            <v>0</v>
          </cell>
          <cell r="B996">
            <v>0</v>
          </cell>
          <cell r="C996">
            <v>1994</v>
          </cell>
          <cell r="E996">
            <v>0</v>
          </cell>
          <cell r="F996">
            <v>0</v>
          </cell>
          <cell r="G996">
            <v>0</v>
          </cell>
          <cell r="H996">
            <v>0</v>
          </cell>
          <cell r="I996">
            <v>0</v>
          </cell>
          <cell r="J996">
            <v>0</v>
          </cell>
          <cell r="L996">
            <v>0</v>
          </cell>
          <cell r="N996">
            <v>0</v>
          </cell>
          <cell r="O996">
            <v>0</v>
          </cell>
          <cell r="P996">
            <v>0</v>
          </cell>
          <cell r="Q996">
            <v>0</v>
          </cell>
          <cell r="R996">
            <v>0</v>
          </cell>
          <cell r="S996">
            <v>0</v>
          </cell>
          <cell r="U996">
            <v>0</v>
          </cell>
          <cell r="V996">
            <v>0</v>
          </cell>
          <cell r="W996">
            <v>0</v>
          </cell>
          <cell r="X996">
            <v>0</v>
          </cell>
          <cell r="Y996">
            <v>0</v>
          </cell>
          <cell r="Z996">
            <v>0</v>
          </cell>
        </row>
        <row r="997">
          <cell r="A997">
            <v>0</v>
          </cell>
          <cell r="B997">
            <v>0</v>
          </cell>
          <cell r="C997">
            <v>1995</v>
          </cell>
          <cell r="E997">
            <v>0</v>
          </cell>
          <cell r="F997">
            <v>0</v>
          </cell>
          <cell r="G997">
            <v>0</v>
          </cell>
          <cell r="H997">
            <v>0</v>
          </cell>
          <cell r="I997">
            <v>0</v>
          </cell>
          <cell r="J997">
            <v>0</v>
          </cell>
          <cell r="L997">
            <v>0</v>
          </cell>
          <cell r="N997">
            <v>0</v>
          </cell>
          <cell r="O997">
            <v>0</v>
          </cell>
          <cell r="P997">
            <v>0</v>
          </cell>
          <cell r="Q997">
            <v>0</v>
          </cell>
          <cell r="R997">
            <v>0</v>
          </cell>
          <cell r="S997">
            <v>0</v>
          </cell>
          <cell r="U997">
            <v>0</v>
          </cell>
          <cell r="V997">
            <v>0</v>
          </cell>
          <cell r="W997">
            <v>0</v>
          </cell>
          <cell r="X997">
            <v>0</v>
          </cell>
          <cell r="Y997">
            <v>0</v>
          </cell>
          <cell r="Z997">
            <v>0</v>
          </cell>
        </row>
        <row r="998">
          <cell r="A998">
            <v>0</v>
          </cell>
          <cell r="B998">
            <v>0</v>
          </cell>
          <cell r="C998">
            <v>1996</v>
          </cell>
          <cell r="E998">
            <v>0</v>
          </cell>
          <cell r="F998">
            <v>0</v>
          </cell>
          <cell r="G998">
            <v>0</v>
          </cell>
          <cell r="H998">
            <v>0</v>
          </cell>
          <cell r="I998">
            <v>0</v>
          </cell>
          <cell r="J998">
            <v>0</v>
          </cell>
          <cell r="L998">
            <v>0</v>
          </cell>
          <cell r="N998">
            <v>0</v>
          </cell>
          <cell r="O998">
            <v>0</v>
          </cell>
          <cell r="P998">
            <v>0</v>
          </cell>
          <cell r="Q998">
            <v>0</v>
          </cell>
          <cell r="R998">
            <v>0</v>
          </cell>
          <cell r="S998">
            <v>0</v>
          </cell>
          <cell r="U998">
            <v>0</v>
          </cell>
          <cell r="V998">
            <v>0</v>
          </cell>
          <cell r="W998">
            <v>0</v>
          </cell>
          <cell r="X998">
            <v>0</v>
          </cell>
          <cell r="Y998">
            <v>0</v>
          </cell>
          <cell r="Z998">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22 "/>
      <sheetName val="IE 922"/>
      <sheetName val="December 06"/>
      <sheetName val="November 06"/>
      <sheetName val="Sheet3"/>
      <sheetName val="AL905"/>
    </sheetNames>
    <sheetDataSet>
      <sheetData sheetId="0" refreshError="1"/>
      <sheetData sheetId="1" refreshError="1"/>
      <sheetData sheetId="2">
        <row r="5">
          <cell r="A5" t="str">
            <v>001001</v>
          </cell>
          <cell r="B5" t="str">
            <v>I/R ON LOANS / SMALL LOANS</v>
          </cell>
          <cell r="C5">
            <v>511.43900000000002</v>
          </cell>
          <cell r="D5">
            <v>511.43900000000002</v>
          </cell>
        </row>
        <row r="6">
          <cell r="A6" t="str">
            <v>001020</v>
          </cell>
          <cell r="B6" t="str">
            <v>I/R ON OVERDRAFTS</v>
          </cell>
          <cell r="C6">
            <v>2004.2439999999999</v>
          </cell>
          <cell r="D6">
            <v>2004.2439999999999</v>
          </cell>
        </row>
        <row r="7">
          <cell r="A7" t="str">
            <v>001053</v>
          </cell>
          <cell r="B7" t="str">
            <v>CONSUMER LOAN</v>
          </cell>
          <cell r="C7">
            <v>294114.24400000001</v>
          </cell>
          <cell r="D7">
            <v>294114.24400000001</v>
          </cell>
        </row>
        <row r="8">
          <cell r="A8" t="str">
            <v>025014</v>
          </cell>
          <cell r="B8" t="str">
            <v>MAIN OFFICE ACCOUNT</v>
          </cell>
          <cell r="C8">
            <v>18023.437999999998</v>
          </cell>
          <cell r="D8">
            <v>18023.437999999998</v>
          </cell>
        </row>
        <row r="9">
          <cell r="A9" t="str">
            <v>062002</v>
          </cell>
          <cell r="B9" t="str">
            <v>PLS EXCHANGE-DOLLAR</v>
          </cell>
          <cell r="C9">
            <v>56.29</v>
          </cell>
          <cell r="D9">
            <v>56.29</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787.25800000000004</v>
          </cell>
          <cell r="D12">
            <v>787.25800000000004</v>
          </cell>
        </row>
        <row r="13">
          <cell r="A13" t="str">
            <v>064022</v>
          </cell>
          <cell r="B13" t="str">
            <v>PLS COM ON ISSUE OF NEW CHE</v>
          </cell>
          <cell r="C13">
            <v>195</v>
          </cell>
          <cell r="D13">
            <v>195</v>
          </cell>
        </row>
        <row r="14">
          <cell r="A14" t="str">
            <v>064089</v>
          </cell>
          <cell r="B14" t="str">
            <v>IFDBC</v>
          </cell>
          <cell r="C14">
            <v>10</v>
          </cell>
          <cell r="D14">
            <v>10</v>
          </cell>
        </row>
        <row r="15">
          <cell r="A15" t="str">
            <v>066001</v>
          </cell>
          <cell r="B15" t="str">
            <v>LOCKERS</v>
          </cell>
          <cell r="C15">
            <v>13</v>
          </cell>
          <cell r="D15">
            <v>13</v>
          </cell>
        </row>
        <row r="16">
          <cell r="A16" t="str">
            <v>078001</v>
          </cell>
          <cell r="B16" t="str">
            <v>PLS O/R-INCIDENTAL CHARGES</v>
          </cell>
          <cell r="C16">
            <v>1801.7070000000001</v>
          </cell>
          <cell r="D16">
            <v>1801.7070000000001</v>
          </cell>
        </row>
        <row r="17">
          <cell r="A17" t="str">
            <v>078057</v>
          </cell>
          <cell r="B17" t="str">
            <v>FACILITIES PROCESSING FEES</v>
          </cell>
          <cell r="C17">
            <v>30</v>
          </cell>
          <cell r="D17">
            <v>30</v>
          </cell>
        </row>
        <row r="18">
          <cell r="A18" t="str">
            <v>078084</v>
          </cell>
          <cell r="B18" t="str">
            <v>CONSUMER LOAN - PREPAYMENT</v>
          </cell>
          <cell r="C18">
            <v>6307.0240000000003</v>
          </cell>
          <cell r="D18">
            <v>6307.0240000000003</v>
          </cell>
        </row>
        <row r="19">
          <cell r="A19" t="str">
            <v>078085</v>
          </cell>
          <cell r="B19" t="str">
            <v>CONSUMER LOAN - MISC FEES</v>
          </cell>
          <cell r="C19">
            <v>32376.403999999999</v>
          </cell>
          <cell r="D19">
            <v>32376.403999999999</v>
          </cell>
        </row>
        <row r="20">
          <cell r="A20" t="str">
            <v>078094</v>
          </cell>
          <cell r="B20" t="str">
            <v>BENEFIT SWITCH RELATED INCO</v>
          </cell>
          <cell r="C20">
            <v>255.75</v>
          </cell>
          <cell r="D20">
            <v>255.75</v>
          </cell>
        </row>
        <row r="21">
          <cell r="A21" t="str">
            <v>080001</v>
          </cell>
          <cell r="B21" t="str">
            <v>POSTAGE RECOVERIES - CORPOR</v>
          </cell>
          <cell r="C21">
            <v>33</v>
          </cell>
          <cell r="D21">
            <v>33</v>
          </cell>
        </row>
        <row r="22">
          <cell r="A22" t="str">
            <v>080002</v>
          </cell>
          <cell r="B22" t="str">
            <v>TELEX RECOVERIES</v>
          </cell>
          <cell r="C22">
            <v>17</v>
          </cell>
          <cell r="D22">
            <v>17</v>
          </cell>
        </row>
        <row r="23">
          <cell r="A23" t="str">
            <v>080003</v>
          </cell>
          <cell r="B23" t="str">
            <v>TELEGRAM RECOVERIES</v>
          </cell>
          <cell r="C23">
            <v>45</v>
          </cell>
          <cell r="D23">
            <v>45</v>
          </cell>
        </row>
        <row r="24">
          <cell r="A24" t="str">
            <v>080009</v>
          </cell>
          <cell r="B24" t="str">
            <v>CLEARING CHEQUE  RECOVERIES</v>
          </cell>
          <cell r="C24">
            <v>1120</v>
          </cell>
          <cell r="D24">
            <v>1120</v>
          </cell>
        </row>
        <row r="25">
          <cell r="A25" t="str">
            <v>080021</v>
          </cell>
          <cell r="B25" t="str">
            <v>TEZRAFTAAR TT REIMBURSEMENT</v>
          </cell>
          <cell r="C25">
            <v>23601.882000000001</v>
          </cell>
          <cell r="D25">
            <v>23601.882000000001</v>
          </cell>
        </row>
        <row r="26">
          <cell r="A26" t="str">
            <v>080023</v>
          </cell>
          <cell r="B26" t="str">
            <v>INSURANCE RECOVERIES - CONS</v>
          </cell>
          <cell r="C26">
            <v>76584.281000000003</v>
          </cell>
          <cell r="D26">
            <v>76584.281000000003</v>
          </cell>
        </row>
        <row r="27">
          <cell r="A27" t="str">
            <v>114011</v>
          </cell>
          <cell r="B27" t="str">
            <v>INTEREST PAID - CURRENT ACC</v>
          </cell>
          <cell r="C27">
            <v>-62.347000000000001</v>
          </cell>
          <cell r="D27">
            <v>62.347000000000001</v>
          </cell>
        </row>
        <row r="28">
          <cell r="A28" t="str">
            <v>122012</v>
          </cell>
          <cell r="B28" t="str">
            <v>SB DEPOSITS - BD</v>
          </cell>
          <cell r="C28">
            <v>-1884.412</v>
          </cell>
          <cell r="D28">
            <v>1884.412</v>
          </cell>
        </row>
        <row r="29">
          <cell r="A29" t="str">
            <v>123013</v>
          </cell>
          <cell r="B29" t="str">
            <v>FIXED DEPOSITS BD</v>
          </cell>
          <cell r="C29">
            <v>-31948.376</v>
          </cell>
          <cell r="D29">
            <v>31948.376</v>
          </cell>
        </row>
        <row r="30">
          <cell r="A30" t="str">
            <v>123019</v>
          </cell>
          <cell r="B30" t="str">
            <v>FIXED DEPOSITS - US $</v>
          </cell>
          <cell r="C30">
            <v>-14630.156000000001</v>
          </cell>
          <cell r="D30">
            <v>14630.156000000001</v>
          </cell>
        </row>
        <row r="31">
          <cell r="A31" t="str">
            <v>130014</v>
          </cell>
          <cell r="B31" t="str">
            <v>MAIN OFFICE ACCOUNT</v>
          </cell>
          <cell r="C31">
            <v>-57882</v>
          </cell>
          <cell r="D31">
            <v>57882</v>
          </cell>
        </row>
        <row r="32">
          <cell r="A32" t="str">
            <v>140011</v>
          </cell>
          <cell r="B32" t="str">
            <v>BASIC SALARIES - OFFICERS</v>
          </cell>
          <cell r="C32">
            <v>-27477</v>
          </cell>
          <cell r="D32">
            <v>27477</v>
          </cell>
        </row>
        <row r="33">
          <cell r="A33" t="str">
            <v>140012</v>
          </cell>
          <cell r="B33" t="str">
            <v>BASIC SALARIES - CLERICAL</v>
          </cell>
          <cell r="C33">
            <v>-3011.9960000000001</v>
          </cell>
          <cell r="D33">
            <v>3011.9960000000001</v>
          </cell>
        </row>
        <row r="34">
          <cell r="A34" t="str">
            <v>145020</v>
          </cell>
          <cell r="B34" t="str">
            <v>OTHER ALLOWANCES</v>
          </cell>
          <cell r="C34">
            <v>-20325.996999999999</v>
          </cell>
          <cell r="D34">
            <v>20325.996999999999</v>
          </cell>
        </row>
        <row r="35">
          <cell r="A35" t="str">
            <v>145067</v>
          </cell>
          <cell r="B35" t="str">
            <v>TEZRAFTAR EVENING /FRIDAY A</v>
          </cell>
          <cell r="C35">
            <v>-445.5</v>
          </cell>
          <cell r="D35">
            <v>445.5</v>
          </cell>
        </row>
        <row r="36">
          <cell r="A36" t="str">
            <v>148001</v>
          </cell>
          <cell r="B36" t="str">
            <v>MESSENGER / OFFICE BOYS</v>
          </cell>
          <cell r="C36">
            <v>-2064</v>
          </cell>
          <cell r="D36">
            <v>2064</v>
          </cell>
        </row>
        <row r="37">
          <cell r="A37" t="str">
            <v>152012</v>
          </cell>
          <cell r="B37" t="str">
            <v>MEDIACAL INSURANCE-OVS</v>
          </cell>
          <cell r="C37">
            <v>-3520.3829999999998</v>
          </cell>
          <cell r="D37">
            <v>3520.3829999999998</v>
          </cell>
        </row>
        <row r="38">
          <cell r="A38" t="str">
            <v>155011</v>
          </cell>
          <cell r="B38" t="str">
            <v>EOSB EXPATS</v>
          </cell>
          <cell r="C38">
            <v>-352.04700000000003</v>
          </cell>
          <cell r="D38">
            <v>352.04700000000003</v>
          </cell>
        </row>
        <row r="39">
          <cell r="A39" t="str">
            <v>165001</v>
          </cell>
          <cell r="B39" t="str">
            <v>BONUS PAID  - (OFFICERS)</v>
          </cell>
          <cell r="C39">
            <v>-2398.9549999999999</v>
          </cell>
          <cell r="D39">
            <v>2398.9549999999999</v>
          </cell>
        </row>
        <row r="40">
          <cell r="A40" t="str">
            <v>170001</v>
          </cell>
          <cell r="B40" t="str">
            <v>BONUS PAID  - (NON-OFFICERS</v>
          </cell>
          <cell r="C40">
            <v>-192.5</v>
          </cell>
          <cell r="D40">
            <v>192.5</v>
          </cell>
        </row>
        <row r="41">
          <cell r="A41" t="str">
            <v>172001</v>
          </cell>
          <cell r="B41" t="str">
            <v>PERFORMANCE AWARDS</v>
          </cell>
          <cell r="C41">
            <v>-6282.308</v>
          </cell>
          <cell r="D41">
            <v>6282.308</v>
          </cell>
        </row>
        <row r="42">
          <cell r="A42" t="str">
            <v>172003</v>
          </cell>
          <cell r="B42" t="str">
            <v>BRANCH PERFORMANCE AWARDS</v>
          </cell>
          <cell r="C42">
            <v>0</v>
          </cell>
          <cell r="D42">
            <v>0</v>
          </cell>
        </row>
        <row r="43">
          <cell r="A43" t="str">
            <v>180001</v>
          </cell>
          <cell r="B43" t="str">
            <v>RENT - OFFICE</v>
          </cell>
          <cell r="C43">
            <v>-14400</v>
          </cell>
          <cell r="D43">
            <v>14400</v>
          </cell>
        </row>
        <row r="44">
          <cell r="A44" t="str">
            <v>180011</v>
          </cell>
          <cell r="B44" t="str">
            <v>RATES &amp; TAXES - TRADE LICEN</v>
          </cell>
          <cell r="C44">
            <v>-88</v>
          </cell>
          <cell r="D44">
            <v>88</v>
          </cell>
        </row>
        <row r="45">
          <cell r="A45" t="str">
            <v>180012</v>
          </cell>
          <cell r="B45" t="str">
            <v>RATES &amp; TAXES - COMMERCIAL</v>
          </cell>
          <cell r="C45">
            <v>-11751.204</v>
          </cell>
          <cell r="D45">
            <v>11751.204</v>
          </cell>
        </row>
        <row r="46">
          <cell r="A46" t="str">
            <v>190001</v>
          </cell>
          <cell r="B46" t="str">
            <v>GAS - ELECTRICITY-OFFICE</v>
          </cell>
          <cell r="C46">
            <v>-2059.1999999999998</v>
          </cell>
          <cell r="D46">
            <v>2059.1999999999998</v>
          </cell>
        </row>
        <row r="47">
          <cell r="A47" t="str">
            <v>195001</v>
          </cell>
          <cell r="B47" t="str">
            <v>INSURANCE-FIRE/THEIFT</v>
          </cell>
          <cell r="C47">
            <v>-511.37700000000001</v>
          </cell>
          <cell r="D47">
            <v>511.37700000000001</v>
          </cell>
        </row>
        <row r="48">
          <cell r="A48" t="str">
            <v>195011</v>
          </cell>
          <cell r="B48" t="str">
            <v>GOSI LOCAL</v>
          </cell>
          <cell r="C48">
            <v>-4626.5</v>
          </cell>
          <cell r="D48">
            <v>4626.5</v>
          </cell>
        </row>
        <row r="49">
          <cell r="A49" t="str">
            <v>195012</v>
          </cell>
          <cell r="B49" t="str">
            <v>INSURANCE-FIRE/THEFT</v>
          </cell>
          <cell r="C49">
            <v>-118.623</v>
          </cell>
          <cell r="D49">
            <v>118.623</v>
          </cell>
        </row>
        <row r="50">
          <cell r="A50" t="str">
            <v>205001</v>
          </cell>
          <cell r="B50" t="str">
            <v>POSTAGE</v>
          </cell>
          <cell r="C50">
            <v>-200.554</v>
          </cell>
          <cell r="D50">
            <v>200.554</v>
          </cell>
        </row>
        <row r="51">
          <cell r="A51" t="str">
            <v>205002</v>
          </cell>
          <cell r="B51" t="str">
            <v>TELEX / T.P</v>
          </cell>
          <cell r="C51">
            <v>-26.382999999999999</v>
          </cell>
          <cell r="D51">
            <v>26.382999999999999</v>
          </cell>
        </row>
        <row r="52">
          <cell r="A52" t="str">
            <v>206001</v>
          </cell>
          <cell r="B52" t="str">
            <v>TELEPHONE / TRUNK CALL - OF</v>
          </cell>
          <cell r="C52">
            <v>-3464.652</v>
          </cell>
          <cell r="D52">
            <v>3464.652</v>
          </cell>
        </row>
        <row r="53">
          <cell r="A53" t="str">
            <v>206011</v>
          </cell>
          <cell r="B53" t="str">
            <v>FAX - OFFICE</v>
          </cell>
          <cell r="C53">
            <v>-81.254000000000005</v>
          </cell>
          <cell r="D53">
            <v>81.254000000000005</v>
          </cell>
        </row>
        <row r="54">
          <cell r="A54" t="str">
            <v>207011</v>
          </cell>
          <cell r="B54" t="str">
            <v>TELEPHONE LINE FOR REUTERS/</v>
          </cell>
          <cell r="C54">
            <v>-438.40600000000001</v>
          </cell>
          <cell r="D54">
            <v>438.40600000000001</v>
          </cell>
        </row>
        <row r="55">
          <cell r="A55" t="str">
            <v>208002</v>
          </cell>
          <cell r="B55" t="str">
            <v>RUETER FEE / SWIFT EXPENSES</v>
          </cell>
          <cell r="C55">
            <v>-1020.812</v>
          </cell>
          <cell r="D55">
            <v>1020.812</v>
          </cell>
        </row>
        <row r="56">
          <cell r="A56" t="str">
            <v>208003</v>
          </cell>
          <cell r="B56" t="str">
            <v>SOFTWARE CHARGES</v>
          </cell>
          <cell r="C56">
            <v>432.58699999999999</v>
          </cell>
          <cell r="D56">
            <v>-432.58699999999999</v>
          </cell>
        </row>
        <row r="57">
          <cell r="A57" t="str">
            <v>208012</v>
          </cell>
          <cell r="B57" t="str">
            <v>BENEFIT SWITCH EXPENSES</v>
          </cell>
          <cell r="C57">
            <v>-5155.8</v>
          </cell>
          <cell r="D57">
            <v>5155.8</v>
          </cell>
        </row>
        <row r="58">
          <cell r="A58" t="str">
            <v>218001</v>
          </cell>
          <cell r="B58" t="str">
            <v>DEPRECIATION-ELECTRICAL &amp; O</v>
          </cell>
          <cell r="C58">
            <v>-4580.8950000000004</v>
          </cell>
          <cell r="D58">
            <v>4580.8950000000004</v>
          </cell>
        </row>
        <row r="59">
          <cell r="A59" t="str">
            <v>218002</v>
          </cell>
          <cell r="B59" t="str">
            <v>DEPRECIATION-FIRE EXTINGUIS</v>
          </cell>
          <cell r="C59">
            <v>-52</v>
          </cell>
          <cell r="D59">
            <v>52</v>
          </cell>
        </row>
        <row r="60">
          <cell r="A60" t="str">
            <v>220012</v>
          </cell>
          <cell r="B60" t="str">
            <v>FURNITURE &amp; FIXTURES WOODEN</v>
          </cell>
          <cell r="C60">
            <v>-724.97500000000002</v>
          </cell>
          <cell r="D60">
            <v>724.97500000000002</v>
          </cell>
        </row>
        <row r="61">
          <cell r="A61" t="str">
            <v>221003</v>
          </cell>
          <cell r="B61" t="str">
            <v>DEPRECIATION-LEASE HOLD IMP</v>
          </cell>
          <cell r="C61">
            <v>-2147.0129999999999</v>
          </cell>
          <cell r="D61">
            <v>2147.0129999999999</v>
          </cell>
        </row>
        <row r="62">
          <cell r="A62" t="str">
            <v>222001</v>
          </cell>
          <cell r="B62" t="str">
            <v>DEPRECIATION IT HARDWARE-PC</v>
          </cell>
          <cell r="C62">
            <v>-1733.703</v>
          </cell>
          <cell r="D62">
            <v>1733.703</v>
          </cell>
        </row>
        <row r="63">
          <cell r="A63" t="str">
            <v>225002</v>
          </cell>
          <cell r="B63" t="str">
            <v>REPAIR - MACHINE/EQUIPMENT</v>
          </cell>
          <cell r="C63">
            <v>-125</v>
          </cell>
          <cell r="D63">
            <v>125</v>
          </cell>
        </row>
        <row r="64">
          <cell r="A64" t="str">
            <v>225007</v>
          </cell>
          <cell r="B64" t="str">
            <v>REPAIRS - I T HARDWARE</v>
          </cell>
          <cell r="C64">
            <v>-1340.596</v>
          </cell>
          <cell r="D64">
            <v>1340.596</v>
          </cell>
        </row>
        <row r="65">
          <cell r="A65" t="str">
            <v>226001</v>
          </cell>
          <cell r="B65" t="str">
            <v>REPAIR REN &amp; MAINT. PREMISE</v>
          </cell>
          <cell r="C65">
            <v>-34.9</v>
          </cell>
          <cell r="D65">
            <v>34.9</v>
          </cell>
        </row>
        <row r="66">
          <cell r="A66" t="str">
            <v>235001</v>
          </cell>
          <cell r="B66" t="str">
            <v>OFFICE STATIONERY</v>
          </cell>
          <cell r="C66">
            <v>-918.28599999999994</v>
          </cell>
          <cell r="D66">
            <v>918.28599999999994</v>
          </cell>
        </row>
        <row r="67">
          <cell r="A67" t="str">
            <v>235002</v>
          </cell>
          <cell r="B67" t="str">
            <v>SECURITY STATIONERY</v>
          </cell>
          <cell r="C67">
            <v>-190.363</v>
          </cell>
          <cell r="D67">
            <v>190.363</v>
          </cell>
        </row>
        <row r="68">
          <cell r="A68" t="str">
            <v>235003</v>
          </cell>
          <cell r="B68" t="str">
            <v>PETTY STATIONERY</v>
          </cell>
          <cell r="C68">
            <v>-27.45</v>
          </cell>
          <cell r="D68">
            <v>27.45</v>
          </cell>
        </row>
        <row r="69">
          <cell r="A69" t="str">
            <v>235004</v>
          </cell>
          <cell r="B69" t="str">
            <v>PRINTING STATIONERY</v>
          </cell>
          <cell r="C69">
            <v>-1935.9880000000001</v>
          </cell>
          <cell r="D69">
            <v>1935.9880000000001</v>
          </cell>
        </row>
        <row r="70">
          <cell r="A70" t="str">
            <v>235006</v>
          </cell>
          <cell r="B70" t="str">
            <v>COMPUTER STATIONERY (CONSUM</v>
          </cell>
          <cell r="C70">
            <v>-120</v>
          </cell>
          <cell r="D70">
            <v>120</v>
          </cell>
        </row>
        <row r="71">
          <cell r="A71" t="str">
            <v>237001</v>
          </cell>
          <cell r="B71" t="str">
            <v>OFFICE RUNNING EXPENSES</v>
          </cell>
          <cell r="C71">
            <v>-391.59800000000001</v>
          </cell>
          <cell r="D71">
            <v>391.59800000000001</v>
          </cell>
        </row>
        <row r="72">
          <cell r="A72" t="str">
            <v>237002</v>
          </cell>
          <cell r="B72" t="str">
            <v>JANITORIAL CHARGES</v>
          </cell>
          <cell r="C72">
            <v>-840</v>
          </cell>
          <cell r="D72">
            <v>840</v>
          </cell>
        </row>
        <row r="73">
          <cell r="A73" t="str">
            <v>240005</v>
          </cell>
          <cell r="B73" t="str">
            <v>BILLBOARDS AND SIGNAGE</v>
          </cell>
          <cell r="C73">
            <v>-872.10599999999999</v>
          </cell>
          <cell r="D73">
            <v>872.10599999999999</v>
          </cell>
        </row>
        <row r="74">
          <cell r="A74" t="str">
            <v>240009</v>
          </cell>
          <cell r="B74" t="str">
            <v>PRESS ADVERTISING</v>
          </cell>
          <cell r="C74">
            <v>-2247.491</v>
          </cell>
          <cell r="D74">
            <v>2247.491</v>
          </cell>
        </row>
        <row r="75">
          <cell r="A75" t="str">
            <v>240015</v>
          </cell>
          <cell r="B75" t="str">
            <v>MISCELLANEOUS</v>
          </cell>
          <cell r="C75">
            <v>-8366.6239999999998</v>
          </cell>
          <cell r="D75">
            <v>8366.6239999999998</v>
          </cell>
        </row>
        <row r="76">
          <cell r="A76" t="str">
            <v>245001</v>
          </cell>
          <cell r="B76" t="str">
            <v>ENTERTAINMENT</v>
          </cell>
          <cell r="C76">
            <v>-399.44499999999999</v>
          </cell>
          <cell r="D76">
            <v>399.44499999999999</v>
          </cell>
        </row>
        <row r="77">
          <cell r="A77" t="str">
            <v>260001</v>
          </cell>
          <cell r="B77" t="str">
            <v>SUBSCRIPTIONS PERIODICAL /</v>
          </cell>
          <cell r="C77">
            <v>-44.2</v>
          </cell>
          <cell r="D77">
            <v>44.2</v>
          </cell>
        </row>
        <row r="78">
          <cell r="A78" t="str">
            <v>260002</v>
          </cell>
          <cell r="B78" t="str">
            <v>SUBSCRIPTIONS INSTITUTIONS</v>
          </cell>
          <cell r="C78">
            <v>-6.6660000000000004</v>
          </cell>
          <cell r="D78">
            <v>6.6660000000000004</v>
          </cell>
        </row>
        <row r="79">
          <cell r="A79" t="str">
            <v>271001</v>
          </cell>
          <cell r="B79" t="str">
            <v>SECURITY GUARDS CHARGES</v>
          </cell>
          <cell r="C79">
            <v>-17520</v>
          </cell>
          <cell r="D79">
            <v>17520</v>
          </cell>
        </row>
        <row r="80">
          <cell r="A80" t="str">
            <v>272001</v>
          </cell>
          <cell r="B80" t="str">
            <v>CASH TRANSPORT CHARGES</v>
          </cell>
          <cell r="C80">
            <v>-706.30399999999997</v>
          </cell>
          <cell r="D80">
            <v>706.30399999999997</v>
          </cell>
        </row>
        <row r="81">
          <cell r="A81" t="str">
            <v>275001</v>
          </cell>
          <cell r="B81" t="str">
            <v>CONVEYANCE (LOCAL)</v>
          </cell>
          <cell r="C81">
            <v>-2</v>
          </cell>
          <cell r="D81">
            <v>2</v>
          </cell>
        </row>
        <row r="82">
          <cell r="A82" t="str">
            <v>278011</v>
          </cell>
          <cell r="B82" t="str">
            <v>PROVISION - CONSUMER RISK C</v>
          </cell>
          <cell r="C82">
            <v>-2576.2440000000001</v>
          </cell>
          <cell r="D82">
            <v>-2576.2440000000001</v>
          </cell>
        </row>
        <row r="83">
          <cell r="A83" t="str">
            <v>283004</v>
          </cell>
          <cell r="B83" t="str">
            <v>OTHERS</v>
          </cell>
          <cell r="C83">
            <v>-620.67600000000004</v>
          </cell>
          <cell r="D83">
            <v>620.67600000000004</v>
          </cell>
        </row>
        <row r="84">
          <cell r="A84" t="str">
            <v>285042</v>
          </cell>
          <cell r="B84" t="str">
            <v>CHEQUE RETURN CHARGES</v>
          </cell>
          <cell r="C84">
            <v>-475</v>
          </cell>
          <cell r="D84">
            <v>475</v>
          </cell>
        </row>
        <row r="85">
          <cell r="A85" t="str">
            <v>285088</v>
          </cell>
          <cell r="B85" t="str">
            <v>CREDIT CARD &amp; CONSUMER LOAN</v>
          </cell>
          <cell r="C85">
            <v>-5718.6679999999997</v>
          </cell>
          <cell r="D85">
            <v>5718.6679999999997</v>
          </cell>
        </row>
        <row r="86">
          <cell r="A86" t="str">
            <v>285092</v>
          </cell>
          <cell r="B86" t="str">
            <v>GIFT/GIVEWAYS EXP</v>
          </cell>
          <cell r="C86">
            <v>-38.25</v>
          </cell>
          <cell r="D86">
            <v>38.25</v>
          </cell>
        </row>
        <row r="87">
          <cell r="A87" t="str">
            <v>288001</v>
          </cell>
          <cell r="B87" t="str">
            <v>HO SHARE OF EXPENSES</v>
          </cell>
          <cell r="C87">
            <v>-6720</v>
          </cell>
          <cell r="D87">
            <v>6720</v>
          </cell>
        </row>
        <row r="88">
          <cell r="A88" t="str">
            <v>290011</v>
          </cell>
          <cell r="B88" t="str">
            <v>IT CHARGES PAID TO HO</v>
          </cell>
          <cell r="C88">
            <v>-1508.0039999999999</v>
          </cell>
          <cell r="D88">
            <v>1508.0039999999999</v>
          </cell>
        </row>
        <row r="89">
          <cell r="A89" t="str">
            <v>290012</v>
          </cell>
          <cell r="B89" t="str">
            <v>SOFTWARE FEE / LINE RENT PA</v>
          </cell>
          <cell r="C89">
            <v>-31.655999999999999</v>
          </cell>
          <cell r="D89">
            <v>31.655999999999999</v>
          </cell>
        </row>
        <row r="93">
          <cell r="A93" t="str">
            <v>321004</v>
          </cell>
          <cell r="B93" t="str">
            <v>CURRENT DEPOSITS (UNCLAIMED</v>
          </cell>
          <cell r="C93">
            <v>1572.7270000000001</v>
          </cell>
          <cell r="D93">
            <v>1572.7270000000001</v>
          </cell>
        </row>
        <row r="94">
          <cell r="A94" t="str">
            <v>321052</v>
          </cell>
          <cell r="B94" t="str">
            <v>CURRENT DEPOSITS BD</v>
          </cell>
          <cell r="C94">
            <v>121500.982</v>
          </cell>
          <cell r="D94">
            <v>121500.982</v>
          </cell>
        </row>
        <row r="95">
          <cell r="A95" t="str">
            <v>322021</v>
          </cell>
          <cell r="B95" t="str">
            <v>AL-AMMAN DEPOSITS - BAHRAIN</v>
          </cell>
          <cell r="C95">
            <v>9383.85</v>
          </cell>
          <cell r="D95">
            <v>9383.85</v>
          </cell>
        </row>
        <row r="96">
          <cell r="A96" t="str">
            <v>325001</v>
          </cell>
          <cell r="B96" t="str">
            <v>FOREIGN CURRENCY CD US $</v>
          </cell>
          <cell r="C96">
            <v>37.700000000000003</v>
          </cell>
          <cell r="D96">
            <v>37.700000000000003</v>
          </cell>
        </row>
        <row r="97">
          <cell r="A97" t="str">
            <v>343073</v>
          </cell>
          <cell r="B97" t="str">
            <v>SD/SC PAKISTAN SCHOOL FEE</v>
          </cell>
          <cell r="C97">
            <v>0</v>
          </cell>
          <cell r="D97">
            <v>0</v>
          </cell>
        </row>
        <row r="98">
          <cell r="A98" t="str">
            <v>343089</v>
          </cell>
          <cell r="B98" t="str">
            <v>CASH RECEIVED FOR TEZRAFTAR</v>
          </cell>
          <cell r="C98">
            <v>0</v>
          </cell>
          <cell r="D98">
            <v>0</v>
          </cell>
        </row>
        <row r="99">
          <cell r="A99" t="str">
            <v>344001</v>
          </cell>
          <cell r="B99" t="str">
            <v>SUD CE A/C ACCOUNTS DEPARTM</v>
          </cell>
          <cell r="C99">
            <v>15784</v>
          </cell>
          <cell r="D99">
            <v>15784</v>
          </cell>
        </row>
        <row r="100">
          <cell r="A100" t="str">
            <v>344008</v>
          </cell>
          <cell r="B100" t="str">
            <v>SD.A/C SUNDRY FDR</v>
          </cell>
          <cell r="C100">
            <v>0</v>
          </cell>
          <cell r="D100">
            <v>0</v>
          </cell>
        </row>
        <row r="101">
          <cell r="A101" t="str">
            <v>344068</v>
          </cell>
          <cell r="B101" t="str">
            <v>CASH MASTER CARD</v>
          </cell>
          <cell r="C101">
            <v>188</v>
          </cell>
          <cell r="D101">
            <v>188</v>
          </cell>
        </row>
        <row r="102">
          <cell r="A102" t="str">
            <v>344078</v>
          </cell>
          <cell r="B102" t="str">
            <v>TT / DD/FDD HOME REMITT. CA</v>
          </cell>
          <cell r="C102">
            <v>0</v>
          </cell>
          <cell r="D102">
            <v>0</v>
          </cell>
        </row>
        <row r="103">
          <cell r="A103" t="str">
            <v>344088</v>
          </cell>
          <cell r="B103" t="str">
            <v>UN-CLAIMED DEPOSITS</v>
          </cell>
          <cell r="C103">
            <v>31.766999999999999</v>
          </cell>
          <cell r="D103">
            <v>31.766999999999999</v>
          </cell>
        </row>
        <row r="104">
          <cell r="A104" t="str">
            <v>349001</v>
          </cell>
          <cell r="B104" t="str">
            <v>SD-CLEARING ADJUSTMENT</v>
          </cell>
          <cell r="C104">
            <v>0</v>
          </cell>
          <cell r="D104">
            <v>0</v>
          </cell>
        </row>
        <row r="105">
          <cell r="A105" t="str">
            <v>359008</v>
          </cell>
          <cell r="B105" t="str">
            <v>EXCESS CASH</v>
          </cell>
          <cell r="C105">
            <v>11</v>
          </cell>
          <cell r="D105">
            <v>11</v>
          </cell>
        </row>
        <row r="106">
          <cell r="A106" t="str">
            <v>359083</v>
          </cell>
          <cell r="B106" t="str">
            <v>SD PARKING ACCOUNT</v>
          </cell>
          <cell r="C106">
            <v>0</v>
          </cell>
          <cell r="D106">
            <v>0</v>
          </cell>
        </row>
        <row r="107">
          <cell r="A107" t="str">
            <v>359096</v>
          </cell>
          <cell r="B107" t="str">
            <v>CASH PURGED IN ATM</v>
          </cell>
          <cell r="C107">
            <v>140</v>
          </cell>
          <cell r="D107">
            <v>140</v>
          </cell>
        </row>
        <row r="108">
          <cell r="A108" t="str">
            <v>381012</v>
          </cell>
          <cell r="B108" t="str">
            <v>PLS SAVING DEP-BD OVERSEAS</v>
          </cell>
          <cell r="C108">
            <v>288055.40600000002</v>
          </cell>
          <cell r="D108">
            <v>288055.40600000002</v>
          </cell>
        </row>
        <row r="109">
          <cell r="A109" t="str">
            <v>401021</v>
          </cell>
          <cell r="B109" t="str">
            <v>FIXED DEPOSITS BD - ONE MON</v>
          </cell>
          <cell r="C109">
            <v>290408.94199999998</v>
          </cell>
          <cell r="D109">
            <v>290408.94199999998</v>
          </cell>
        </row>
        <row r="110">
          <cell r="A110" t="str">
            <v>401022</v>
          </cell>
          <cell r="B110" t="str">
            <v>FIXED DEP. BD - THREE MONTH</v>
          </cell>
          <cell r="C110">
            <v>1094645.4620000001</v>
          </cell>
          <cell r="D110">
            <v>1094645.4620000001</v>
          </cell>
        </row>
        <row r="111">
          <cell r="A111" t="str">
            <v>401023</v>
          </cell>
          <cell r="B111" t="str">
            <v>FIXED DEPOSITS BD - SIX MON</v>
          </cell>
          <cell r="C111">
            <v>12814.645</v>
          </cell>
          <cell r="D111">
            <v>12814.645</v>
          </cell>
        </row>
        <row r="112">
          <cell r="A112" t="str">
            <v>401024</v>
          </cell>
          <cell r="B112" t="str">
            <v>FIXED DEPOSITS BD - ONE YEA</v>
          </cell>
          <cell r="C112">
            <v>23546.491000000002</v>
          </cell>
          <cell r="D112">
            <v>23546.491000000002</v>
          </cell>
        </row>
        <row r="113">
          <cell r="A113" t="str">
            <v>405001</v>
          </cell>
          <cell r="B113" t="str">
            <v>FC. FIXED DEP. US$ - 3 MONT</v>
          </cell>
          <cell r="C113">
            <v>2188.5940000000001</v>
          </cell>
          <cell r="D113">
            <v>2188.5940000000001</v>
          </cell>
        </row>
        <row r="114">
          <cell r="A114" t="str">
            <v>405041</v>
          </cell>
          <cell r="B114" t="str">
            <v>FC. FIXED DEP. US$ - 1 MONT</v>
          </cell>
          <cell r="C114">
            <v>368522.223</v>
          </cell>
          <cell r="D114">
            <v>368522.223</v>
          </cell>
        </row>
        <row r="115">
          <cell r="A115" t="str">
            <v>421001</v>
          </cell>
          <cell r="B115" t="str">
            <v>PAYORDER ISSUED</v>
          </cell>
          <cell r="C115">
            <v>699</v>
          </cell>
          <cell r="D115">
            <v>699</v>
          </cell>
        </row>
        <row r="116">
          <cell r="A116" t="str">
            <v>434003</v>
          </cell>
          <cell r="B116" t="str">
            <v>PROVISION FOR INCENTIVE/AWA</v>
          </cell>
          <cell r="C116">
            <v>6282.308</v>
          </cell>
          <cell r="D116">
            <v>6282.308</v>
          </cell>
        </row>
        <row r="117">
          <cell r="A117" t="str">
            <v>434021</v>
          </cell>
          <cell r="B117" t="str">
            <v>PROVISION FOR BONUS PAYABLE</v>
          </cell>
          <cell r="C117">
            <v>296.45499999999998</v>
          </cell>
          <cell r="D117">
            <v>296.45499999999998</v>
          </cell>
        </row>
        <row r="118">
          <cell r="A118" t="str">
            <v>434024</v>
          </cell>
          <cell r="B118" t="str">
            <v>PROVISION FOR ELECTRICITY</v>
          </cell>
          <cell r="C118">
            <v>150</v>
          </cell>
          <cell r="D118">
            <v>150</v>
          </cell>
        </row>
        <row r="119">
          <cell r="A119" t="str">
            <v>434025</v>
          </cell>
          <cell r="B119" t="str">
            <v>PROVISION FOR TELEPHONE</v>
          </cell>
          <cell r="C119">
            <v>220</v>
          </cell>
          <cell r="D119">
            <v>220</v>
          </cell>
        </row>
        <row r="120">
          <cell r="A120" t="str">
            <v>434098</v>
          </cell>
          <cell r="B120" t="str">
            <v>PROVISION FOR OTHER EXPENSE</v>
          </cell>
          <cell r="C120">
            <v>6790</v>
          </cell>
          <cell r="D120">
            <v>6790</v>
          </cell>
        </row>
        <row r="121">
          <cell r="A121" t="str">
            <v>461011</v>
          </cell>
          <cell r="B121" t="str">
            <v>GENERAL PROVISION FOR CONSU</v>
          </cell>
          <cell r="C121">
            <v>80050.322</v>
          </cell>
          <cell r="D121">
            <v>80050.322</v>
          </cell>
        </row>
        <row r="122">
          <cell r="A122" t="str">
            <v>467001</v>
          </cell>
          <cell r="B122" t="str">
            <v>FURNITURE &amp; FIXTURES WOODEN</v>
          </cell>
          <cell r="C122">
            <v>1885.934</v>
          </cell>
          <cell r="D122">
            <v>1885.934</v>
          </cell>
        </row>
        <row r="123">
          <cell r="A123" t="str">
            <v>471021</v>
          </cell>
          <cell r="B123" t="str">
            <v>END SERVICE BENEFITS - OVS.</v>
          </cell>
          <cell r="C123">
            <v>323.27999999999997</v>
          </cell>
          <cell r="D123">
            <v>323.27999999999997</v>
          </cell>
        </row>
        <row r="124">
          <cell r="A124" t="str">
            <v>501001</v>
          </cell>
          <cell r="B124" t="str">
            <v>ELECTRICAL &amp; OFFICE APPLIAN</v>
          </cell>
          <cell r="C124">
            <v>8682.6689999999999</v>
          </cell>
          <cell r="D124">
            <v>8682.6689999999999</v>
          </cell>
        </row>
        <row r="125">
          <cell r="A125" t="str">
            <v>503001</v>
          </cell>
          <cell r="B125" t="str">
            <v>PC &amp; SERVER</v>
          </cell>
          <cell r="C125">
            <v>5141.8549999999996</v>
          </cell>
          <cell r="D125">
            <v>5141.8549999999996</v>
          </cell>
        </row>
        <row r="126">
          <cell r="A126" t="str">
            <v>504003</v>
          </cell>
          <cell r="B126" t="str">
            <v>AMORTIZATION - LEASEHOLD IM</v>
          </cell>
          <cell r="C126">
            <v>4696.2380000000003</v>
          </cell>
          <cell r="D126">
            <v>4696.2380000000003</v>
          </cell>
        </row>
        <row r="127">
          <cell r="A127" t="str">
            <v>529053</v>
          </cell>
          <cell r="B127" t="str">
            <v>INTEREST PAYABLE ON TIME DE</v>
          </cell>
          <cell r="C127">
            <v>10815.700999999999</v>
          </cell>
          <cell r="D127">
            <v>10815.700999999999</v>
          </cell>
        </row>
        <row r="128">
          <cell r="A128" t="str">
            <v>532012</v>
          </cell>
          <cell r="B128" t="str">
            <v>INT ON STUCK UP D/FUL DEBTS</v>
          </cell>
          <cell r="C128">
            <v>1248.806</v>
          </cell>
          <cell r="D128">
            <v>1248.806</v>
          </cell>
        </row>
        <row r="129">
          <cell r="A129" t="str">
            <v>581001</v>
          </cell>
          <cell r="B129" t="str">
            <v>INCOME ACCOUNT</v>
          </cell>
          <cell r="C129">
            <v>457977.429</v>
          </cell>
          <cell r="D129">
            <v>457977.429</v>
          </cell>
        </row>
        <row r="130">
          <cell r="A130" t="str">
            <v>602012</v>
          </cell>
          <cell r="B130" t="str">
            <v>CASH ON HAND BD (BAHRAIN ON</v>
          </cell>
          <cell r="C130">
            <v>-3289.2069999999999</v>
          </cell>
          <cell r="D130">
            <v>3289.2069999999999</v>
          </cell>
        </row>
        <row r="131">
          <cell r="A131" t="str">
            <v>613012</v>
          </cell>
          <cell r="B131" t="str">
            <v>CASH IN ATM SAFE BD</v>
          </cell>
          <cell r="C131">
            <v>-28580</v>
          </cell>
          <cell r="D131">
            <v>28580</v>
          </cell>
        </row>
        <row r="132">
          <cell r="A132" t="str">
            <v>618002</v>
          </cell>
          <cell r="B132" t="str">
            <v>PLACEMENT WITH OVERSEAS BRA</v>
          </cell>
          <cell r="C132">
            <v>-377575.75300000003</v>
          </cell>
          <cell r="D132">
            <v>377575.75300000003</v>
          </cell>
        </row>
        <row r="133">
          <cell r="A133" t="str">
            <v>685031</v>
          </cell>
          <cell r="B133" t="str">
            <v>GENERAL LOAN</v>
          </cell>
          <cell r="C133">
            <v>-13323.321</v>
          </cell>
          <cell r="D133">
            <v>13323.321</v>
          </cell>
        </row>
        <row r="134">
          <cell r="A134" t="str">
            <v>685034</v>
          </cell>
          <cell r="B134" t="str">
            <v>CONSUMER LOAN</v>
          </cell>
          <cell r="C134">
            <v>-17688.75</v>
          </cell>
          <cell r="D134">
            <v>17688.75</v>
          </cell>
        </row>
        <row r="135">
          <cell r="A135" t="str">
            <v>742003</v>
          </cell>
          <cell r="B135" t="str">
            <v>LEASE HOLD IMPROVEMENT</v>
          </cell>
          <cell r="C135">
            <v>-23421.9</v>
          </cell>
          <cell r="D135">
            <v>23421.9</v>
          </cell>
        </row>
        <row r="136">
          <cell r="A136" t="str">
            <v>744007</v>
          </cell>
          <cell r="B136" t="str">
            <v>FURNITURE &amp; FIXTURE WOODEN,</v>
          </cell>
          <cell r="C136">
            <v>-3817.4</v>
          </cell>
          <cell r="D136">
            <v>3817.4</v>
          </cell>
        </row>
        <row r="137">
          <cell r="A137" t="str">
            <v>744010</v>
          </cell>
          <cell r="B137" t="str">
            <v>FURNITURE &amp; FIXTURE - MISC.</v>
          </cell>
          <cell r="C137">
            <v>-2376.38</v>
          </cell>
          <cell r="D137">
            <v>2376.38</v>
          </cell>
        </row>
        <row r="138">
          <cell r="A138" t="str">
            <v>746001</v>
          </cell>
          <cell r="B138" t="str">
            <v>STOCK OF OFFICE STATIONERY</v>
          </cell>
          <cell r="C138">
            <v>-629.4</v>
          </cell>
          <cell r="D138">
            <v>629.4</v>
          </cell>
        </row>
        <row r="139">
          <cell r="A139" t="str">
            <v>746002</v>
          </cell>
          <cell r="B139" t="str">
            <v>STOCK OF SECURITY STATIONER</v>
          </cell>
          <cell r="C139">
            <v>-34.155000000000001</v>
          </cell>
          <cell r="D139">
            <v>34.155000000000001</v>
          </cell>
        </row>
        <row r="140">
          <cell r="A140" t="str">
            <v>751021</v>
          </cell>
          <cell r="B140" t="str">
            <v>ADVANCE DEPOSITS - OVS. BRS</v>
          </cell>
          <cell r="C140">
            <v>-100</v>
          </cell>
          <cell r="D140">
            <v>100</v>
          </cell>
        </row>
        <row r="141">
          <cell r="A141" t="str">
            <v>761032</v>
          </cell>
          <cell r="B141" t="str">
            <v>SUNDRY DEBTORS - OTHERS</v>
          </cell>
          <cell r="C141">
            <v>-3300</v>
          </cell>
          <cell r="D141">
            <v>3300</v>
          </cell>
        </row>
        <row r="142">
          <cell r="A142" t="str">
            <v>766001</v>
          </cell>
          <cell r="B142" t="str">
            <v>SUSP. A/C-DD CANCELLED</v>
          </cell>
          <cell r="C142">
            <v>0</v>
          </cell>
          <cell r="D142">
            <v>0</v>
          </cell>
        </row>
        <row r="143">
          <cell r="A143" t="str">
            <v>771002</v>
          </cell>
          <cell r="B143" t="str">
            <v>SUSP.A/C CLRNG.ADJ.OTHERS</v>
          </cell>
          <cell r="C143">
            <v>2153.8510000000001</v>
          </cell>
          <cell r="D143">
            <v>-2153.8510000000001</v>
          </cell>
        </row>
        <row r="144">
          <cell r="A144" t="str">
            <v>772017</v>
          </cell>
          <cell r="B144" t="str">
            <v>OTHER RECEIVABLES</v>
          </cell>
          <cell r="C144">
            <v>-4717</v>
          </cell>
          <cell r="D144">
            <v>4717</v>
          </cell>
        </row>
        <row r="145">
          <cell r="A145" t="str">
            <v>774001</v>
          </cell>
          <cell r="B145" t="str">
            <v>OTHER ASSET-ADV.POSTAGE / T</v>
          </cell>
          <cell r="C145">
            <v>0</v>
          </cell>
          <cell r="D145">
            <v>0</v>
          </cell>
        </row>
        <row r="146">
          <cell r="A146" t="str">
            <v>776006</v>
          </cell>
          <cell r="B146" t="str">
            <v>OTHER ASSETS A/C MARKUP REC</v>
          </cell>
          <cell r="C146">
            <v>0</v>
          </cell>
          <cell r="D146">
            <v>0</v>
          </cell>
        </row>
        <row r="147">
          <cell r="A147" t="str">
            <v>779001</v>
          </cell>
          <cell r="B147" t="str">
            <v>CASH IN TRANSIT</v>
          </cell>
          <cell r="C147">
            <v>0</v>
          </cell>
          <cell r="D147">
            <v>0</v>
          </cell>
        </row>
        <row r="148">
          <cell r="A148" t="str">
            <v>779017</v>
          </cell>
          <cell r="B148" t="str">
            <v>O/A A/C TEZRAFTAR CASH EVEN</v>
          </cell>
          <cell r="C148">
            <v>-869.53499999999997</v>
          </cell>
          <cell r="D148">
            <v>869.53499999999997</v>
          </cell>
        </row>
        <row r="149">
          <cell r="A149" t="str">
            <v>785001</v>
          </cell>
          <cell r="B149" t="str">
            <v>OTHER ASSETS - MEND</v>
          </cell>
          <cell r="C149">
            <v>0</v>
          </cell>
          <cell r="D149">
            <v>0</v>
          </cell>
        </row>
        <row r="150">
          <cell r="A150" t="str">
            <v>795001</v>
          </cell>
          <cell r="B150" t="str">
            <v>PC &amp; SERVER -</v>
          </cell>
          <cell r="C150">
            <v>-7391.9970000000003</v>
          </cell>
          <cell r="D150">
            <v>7391.9970000000003</v>
          </cell>
        </row>
        <row r="151">
          <cell r="A151" t="str">
            <v>795002</v>
          </cell>
          <cell r="B151" t="str">
            <v>PRINTER/PERIPHERALS -</v>
          </cell>
          <cell r="C151">
            <v>-848.74</v>
          </cell>
          <cell r="D151">
            <v>848.74</v>
          </cell>
        </row>
        <row r="152">
          <cell r="A152" t="str">
            <v>795003</v>
          </cell>
          <cell r="B152" t="str">
            <v>ELEC.EQIP. UPS/STABILIZER -</v>
          </cell>
          <cell r="C152">
            <v>-21669.58</v>
          </cell>
          <cell r="D152">
            <v>21669.58</v>
          </cell>
        </row>
        <row r="153">
          <cell r="A153" t="str">
            <v>795004</v>
          </cell>
          <cell r="B153" t="str">
            <v>COMMUNICATION/NETWORKING</v>
          </cell>
          <cell r="C153">
            <v>-3997.0410000000002</v>
          </cell>
          <cell r="D153">
            <v>3997.0410000000002</v>
          </cell>
        </row>
        <row r="154">
          <cell r="A154" t="str">
            <v>795005</v>
          </cell>
          <cell r="B154" t="str">
            <v>IT SOFTWARE</v>
          </cell>
          <cell r="C154">
            <v>-1354.46</v>
          </cell>
          <cell r="D154">
            <v>1354.46</v>
          </cell>
        </row>
        <row r="155">
          <cell r="A155" t="str">
            <v>842012</v>
          </cell>
          <cell r="B155" t="str">
            <v>MAIN OFFICE ACCOUNT - BD</v>
          </cell>
          <cell r="C155">
            <v>642931.57299999997</v>
          </cell>
          <cell r="D155">
            <v>-642931.57299999997</v>
          </cell>
        </row>
        <row r="156">
          <cell r="A156" t="str">
            <v>861001</v>
          </cell>
          <cell r="B156" t="str">
            <v>EXPENDITURE ACCOUNT</v>
          </cell>
          <cell r="C156">
            <v>-279004.25599999999</v>
          </cell>
          <cell r="D156">
            <v>279004.25599999999</v>
          </cell>
        </row>
        <row r="157">
          <cell r="A157" t="str">
            <v>915011</v>
          </cell>
          <cell r="B157" t="str">
            <v>ADVANCES CONSUMER-PIL FINAN</v>
          </cell>
          <cell r="C157">
            <v>-2640424.6430000002</v>
          </cell>
          <cell r="D157">
            <v>2640424.6430000002</v>
          </cell>
        </row>
        <row r="158">
          <cell r="A158" t="str">
            <v>921001</v>
          </cell>
          <cell r="B158" t="str">
            <v>ELECTRICAL &amp; OFFICE APPLIAN</v>
          </cell>
          <cell r="C158">
            <v>-24763.691999999999</v>
          </cell>
          <cell r="D158">
            <v>24763.691999999999</v>
          </cell>
        </row>
      </sheetData>
      <sheetData sheetId="3">
        <row r="5">
          <cell r="A5" t="str">
            <v>001001</v>
          </cell>
          <cell r="B5" t="str">
            <v>I/R ON LOANS / SMALL LOANS</v>
          </cell>
          <cell r="C5">
            <v>468.11500000000001</v>
          </cell>
          <cell r="D5">
            <v>468.11500000000001</v>
          </cell>
        </row>
        <row r="6">
          <cell r="A6" t="str">
            <v>001020</v>
          </cell>
          <cell r="B6" t="str">
            <v>I/R ON OVERDRAFTS</v>
          </cell>
          <cell r="C6">
            <v>1938.0150000000001</v>
          </cell>
          <cell r="D6">
            <v>1938.0150000000001</v>
          </cell>
        </row>
        <row r="7">
          <cell r="A7" t="str">
            <v>001053</v>
          </cell>
          <cell r="B7" t="str">
            <v>CONSUMER LOAN</v>
          </cell>
          <cell r="C7">
            <v>267869.277</v>
          </cell>
          <cell r="D7">
            <v>267869.277</v>
          </cell>
        </row>
        <row r="8">
          <cell r="A8" t="str">
            <v>025014</v>
          </cell>
          <cell r="B8" t="str">
            <v>MAIN OFFICE ACCOUNT</v>
          </cell>
          <cell r="C8">
            <v>14450.603999999999</v>
          </cell>
          <cell r="D8">
            <v>14450.603999999999</v>
          </cell>
        </row>
        <row r="9">
          <cell r="A9" t="str">
            <v>062002</v>
          </cell>
          <cell r="B9" t="str">
            <v>PLS EXCHANGE-DOLLAR</v>
          </cell>
          <cell r="C9">
            <v>55.618000000000002</v>
          </cell>
          <cell r="D9">
            <v>55.618000000000002</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710.25800000000004</v>
          </cell>
          <cell r="D12">
            <v>710.25800000000004</v>
          </cell>
        </row>
        <row r="13">
          <cell r="A13" t="str">
            <v>064022</v>
          </cell>
          <cell r="B13" t="str">
            <v>PLS COM ON ISSUE OF NEW CHE</v>
          </cell>
          <cell r="C13">
            <v>162.5</v>
          </cell>
          <cell r="D13">
            <v>162.5</v>
          </cell>
        </row>
        <row r="14">
          <cell r="A14" t="str">
            <v>066001</v>
          </cell>
          <cell r="B14" t="str">
            <v>LOCKERS</v>
          </cell>
          <cell r="C14">
            <v>13</v>
          </cell>
          <cell r="D14">
            <v>13</v>
          </cell>
        </row>
        <row r="15">
          <cell r="A15" t="str">
            <v>078001</v>
          </cell>
          <cell r="B15" t="str">
            <v>PLS O/R-INCIDENTAL CHARGES</v>
          </cell>
          <cell r="C15">
            <v>1708.2739999999999</v>
          </cell>
          <cell r="D15">
            <v>1708.2739999999999</v>
          </cell>
        </row>
        <row r="16">
          <cell r="A16" t="str">
            <v>078057</v>
          </cell>
          <cell r="B16" t="str">
            <v>FACILITIES PROCESSING FEES</v>
          </cell>
          <cell r="C16">
            <v>30</v>
          </cell>
          <cell r="D16">
            <v>30</v>
          </cell>
        </row>
        <row r="17">
          <cell r="A17" t="str">
            <v>078084</v>
          </cell>
          <cell r="B17" t="str">
            <v>CONSUMER LOAN - PREPAYMENT</v>
          </cell>
          <cell r="C17">
            <v>4552.79</v>
          </cell>
          <cell r="D17">
            <v>4552.79</v>
          </cell>
        </row>
        <row r="18">
          <cell r="A18" t="str">
            <v>078085</v>
          </cell>
          <cell r="B18" t="str">
            <v>CONSUMER LOAN - MISC FEES</v>
          </cell>
          <cell r="C18">
            <v>29739.903999999999</v>
          </cell>
          <cell r="D18">
            <v>29739.903999999999</v>
          </cell>
        </row>
        <row r="19">
          <cell r="A19" t="str">
            <v>078094</v>
          </cell>
          <cell r="B19" t="str">
            <v>BENEFIT SWITCH RELATED INCO</v>
          </cell>
          <cell r="C19">
            <v>246</v>
          </cell>
          <cell r="D19">
            <v>246</v>
          </cell>
        </row>
        <row r="20">
          <cell r="A20" t="str">
            <v>080001</v>
          </cell>
          <cell r="B20" t="str">
            <v>POSTAGE RECOVERIES - CORPOR</v>
          </cell>
          <cell r="C20">
            <v>8</v>
          </cell>
          <cell r="D20">
            <v>8</v>
          </cell>
        </row>
        <row r="21">
          <cell r="A21" t="str">
            <v>080002</v>
          </cell>
          <cell r="B21" t="str">
            <v>TELEX RECOVERIES</v>
          </cell>
          <cell r="C21">
            <v>7</v>
          </cell>
          <cell r="D21">
            <v>7</v>
          </cell>
        </row>
        <row r="22">
          <cell r="A22" t="str">
            <v>080003</v>
          </cell>
          <cell r="B22" t="str">
            <v>TELEGRAM RECOVERIES</v>
          </cell>
          <cell r="C22">
            <v>45</v>
          </cell>
          <cell r="D22">
            <v>45</v>
          </cell>
        </row>
        <row r="23">
          <cell r="A23" t="str">
            <v>080009</v>
          </cell>
          <cell r="B23" t="str">
            <v>CLEARING CHEQUE  RECOVERIES</v>
          </cell>
          <cell r="C23">
            <v>835</v>
          </cell>
          <cell r="D23">
            <v>835</v>
          </cell>
        </row>
        <row r="24">
          <cell r="A24" t="str">
            <v>080021</v>
          </cell>
          <cell r="B24" t="str">
            <v>TEZRAFTAAR TT REIMBURSEMENT</v>
          </cell>
          <cell r="C24">
            <v>12644.509</v>
          </cell>
          <cell r="D24">
            <v>12644.509</v>
          </cell>
        </row>
        <row r="25">
          <cell r="A25" t="str">
            <v>080023</v>
          </cell>
          <cell r="B25" t="str">
            <v>INSURANCE RECOVERIES - CONS</v>
          </cell>
          <cell r="C25">
            <v>72825.361999999994</v>
          </cell>
          <cell r="D25">
            <v>72825.361999999994</v>
          </cell>
        </row>
        <row r="26">
          <cell r="A26" t="str">
            <v>011401</v>
          </cell>
          <cell r="B26" t="str">
            <v>INTEREST PAID - CURRENT ACC</v>
          </cell>
          <cell r="C26">
            <v>-28.483000000000001</v>
          </cell>
          <cell r="D26">
            <v>28.483000000000001</v>
          </cell>
        </row>
        <row r="27">
          <cell r="A27" t="str">
            <v>122012</v>
          </cell>
          <cell r="B27" t="str">
            <v>SB DEPOSITS - BD</v>
          </cell>
          <cell r="C27">
            <v>-1770.3240000000001</v>
          </cell>
          <cell r="D27">
            <v>1770.3240000000001</v>
          </cell>
        </row>
        <row r="28">
          <cell r="A28" t="str">
            <v>123013</v>
          </cell>
          <cell r="B28" t="str">
            <v>FIXED DEPOSITS BD</v>
          </cell>
          <cell r="C28">
            <v>-25566.541000000001</v>
          </cell>
          <cell r="D28">
            <v>25566.541000000001</v>
          </cell>
        </row>
        <row r="29">
          <cell r="A29" t="str">
            <v>123019</v>
          </cell>
          <cell r="B29" t="str">
            <v>FIXED DEPOSITS - US $</v>
          </cell>
          <cell r="C29">
            <v>-13089.862999999999</v>
          </cell>
          <cell r="D29">
            <v>13089.862999999999</v>
          </cell>
        </row>
        <row r="30">
          <cell r="A30" t="str">
            <v>130014</v>
          </cell>
          <cell r="B30" t="str">
            <v>MAIN OFFICE ACCOUNT</v>
          </cell>
          <cell r="C30">
            <v>-55085</v>
          </cell>
          <cell r="D30">
            <v>55085</v>
          </cell>
        </row>
        <row r="31">
          <cell r="A31" t="str">
            <v>140011</v>
          </cell>
          <cell r="B31" t="str">
            <v>BASIC SALARIES - OFFICERS</v>
          </cell>
          <cell r="C31">
            <v>-24954</v>
          </cell>
          <cell r="D31">
            <v>24954</v>
          </cell>
        </row>
        <row r="32">
          <cell r="A32" t="str">
            <v>140012</v>
          </cell>
          <cell r="B32" t="str">
            <v>BASIC SALARIES - CLERICAL</v>
          </cell>
          <cell r="C32">
            <v>-2780.9960000000001</v>
          </cell>
          <cell r="D32">
            <v>2780.9960000000001</v>
          </cell>
        </row>
        <row r="33">
          <cell r="A33" t="str">
            <v>145020</v>
          </cell>
          <cell r="B33" t="str">
            <v>OTHER ALLOWANCES</v>
          </cell>
          <cell r="C33">
            <v>-18489.996999999999</v>
          </cell>
          <cell r="D33">
            <v>18489.996999999999</v>
          </cell>
        </row>
        <row r="34">
          <cell r="A34" t="str">
            <v>145067</v>
          </cell>
          <cell r="B34" t="str">
            <v>TEZRAFTAR EVENING /FRIDAY A</v>
          </cell>
          <cell r="C34">
            <v>-301.5</v>
          </cell>
          <cell r="D34">
            <v>301.5</v>
          </cell>
        </row>
        <row r="35">
          <cell r="A35" t="str">
            <v>148001</v>
          </cell>
          <cell r="B35" t="str">
            <v>MESSENGER / OFFICE BOYS</v>
          </cell>
          <cell r="C35">
            <v>-1764</v>
          </cell>
          <cell r="D35">
            <v>1764</v>
          </cell>
        </row>
        <row r="36">
          <cell r="A36" t="str">
            <v>152012</v>
          </cell>
          <cell r="B36" t="str">
            <v>MEDIACAL INSURANCE-OVS</v>
          </cell>
          <cell r="C36">
            <v>-2360.4430000000002</v>
          </cell>
          <cell r="D36">
            <v>2360.4430000000002</v>
          </cell>
        </row>
        <row r="37">
          <cell r="A37" t="str">
            <v>155011</v>
          </cell>
          <cell r="B37" t="str">
            <v>EOSB EXPATS</v>
          </cell>
          <cell r="C37">
            <v>-325.14100000000002</v>
          </cell>
          <cell r="D37">
            <v>325.14100000000002</v>
          </cell>
        </row>
        <row r="38">
          <cell r="A38" t="str">
            <v>165001</v>
          </cell>
          <cell r="B38" t="str">
            <v>BONUS PAID  - (OFFICERS)</v>
          </cell>
          <cell r="C38">
            <v>-2398.9549999999999</v>
          </cell>
          <cell r="D38">
            <v>2398.9549999999999</v>
          </cell>
        </row>
        <row r="39">
          <cell r="A39" t="str">
            <v>170001</v>
          </cell>
          <cell r="B39" t="str">
            <v>BONUS PAID  - (NON-OFFICERS</v>
          </cell>
          <cell r="C39">
            <v>-192.5</v>
          </cell>
          <cell r="D39">
            <v>192.5</v>
          </cell>
        </row>
        <row r="40">
          <cell r="A40" t="str">
            <v>172001</v>
          </cell>
          <cell r="B40" t="str">
            <v>PERFORMANCE AWARDS</v>
          </cell>
          <cell r="C40">
            <v>-6283.08</v>
          </cell>
          <cell r="D40">
            <v>6283.08</v>
          </cell>
        </row>
        <row r="41">
          <cell r="A41" t="str">
            <v>172003</v>
          </cell>
          <cell r="B41" t="str">
            <v>BRANCH PERFORMANCE AWARDS</v>
          </cell>
          <cell r="C41">
            <v>-251.08</v>
          </cell>
          <cell r="D41">
            <v>251.08</v>
          </cell>
        </row>
        <row r="42">
          <cell r="A42" t="str">
            <v>180001</v>
          </cell>
          <cell r="B42" t="str">
            <v>RENT - OFFICE</v>
          </cell>
          <cell r="C42">
            <v>-13200</v>
          </cell>
          <cell r="D42">
            <v>13200</v>
          </cell>
        </row>
        <row r="43">
          <cell r="A43" t="str">
            <v>180011</v>
          </cell>
          <cell r="B43" t="str">
            <v>RATES &amp; TAXES - TRADE LICEN</v>
          </cell>
          <cell r="C43">
            <v>-288</v>
          </cell>
          <cell r="D43">
            <v>288</v>
          </cell>
        </row>
        <row r="44">
          <cell r="A44" t="str">
            <v>180012</v>
          </cell>
          <cell r="B44" t="str">
            <v>RATES &amp; TAXES - COMMERCIAL</v>
          </cell>
          <cell r="C44">
            <v>-10794.437</v>
          </cell>
          <cell r="D44">
            <v>10794.437</v>
          </cell>
        </row>
        <row r="45">
          <cell r="A45" t="str">
            <v>190001</v>
          </cell>
          <cell r="B45" t="str">
            <v>GAS - ELECTRICITY-OFFICE</v>
          </cell>
          <cell r="C45">
            <v>-2059.1999999999998</v>
          </cell>
          <cell r="D45">
            <v>2059.1999999999998</v>
          </cell>
        </row>
        <row r="46">
          <cell r="A46" t="str">
            <v>195001</v>
          </cell>
          <cell r="B46" t="str">
            <v>INSURANCE-FIRE/THEIFT</v>
          </cell>
          <cell r="C46">
            <v>-588.71100000000001</v>
          </cell>
          <cell r="D46">
            <v>588.71100000000001</v>
          </cell>
        </row>
        <row r="47">
          <cell r="A47" t="str">
            <v>195011</v>
          </cell>
          <cell r="B47" t="str">
            <v>GOSI LOCAL</v>
          </cell>
          <cell r="C47">
            <v>-4216.5</v>
          </cell>
          <cell r="D47">
            <v>4216.5</v>
          </cell>
        </row>
        <row r="48">
          <cell r="A48" t="str">
            <v>195012</v>
          </cell>
          <cell r="B48" t="str">
            <v>INSURANCE-FIRE/THEFT</v>
          </cell>
          <cell r="C48">
            <v>-107.58799999999999</v>
          </cell>
          <cell r="D48">
            <v>107.58799999999999</v>
          </cell>
        </row>
        <row r="49">
          <cell r="A49" t="str">
            <v>205001</v>
          </cell>
          <cell r="B49" t="str">
            <v>POSTAGE</v>
          </cell>
          <cell r="C49">
            <v>-183.887</v>
          </cell>
          <cell r="D49">
            <v>183.887</v>
          </cell>
        </row>
        <row r="50">
          <cell r="A50" t="str">
            <v>205002</v>
          </cell>
          <cell r="B50" t="str">
            <v>TELEX / T.P</v>
          </cell>
          <cell r="C50">
            <v>-26.382999999999999</v>
          </cell>
          <cell r="D50">
            <v>26.382999999999999</v>
          </cell>
        </row>
        <row r="51">
          <cell r="A51" t="str">
            <v>206001</v>
          </cell>
          <cell r="B51" t="str">
            <v>TELEPHONE / TRUNK CALL - OF</v>
          </cell>
          <cell r="C51">
            <v>-3105.7460000000001</v>
          </cell>
          <cell r="D51">
            <v>3105.7460000000001</v>
          </cell>
        </row>
        <row r="52">
          <cell r="A52" t="str">
            <v>206011</v>
          </cell>
          <cell r="B52" t="str">
            <v>FAX - OFFICE</v>
          </cell>
          <cell r="C52">
            <v>-81.254000000000005</v>
          </cell>
          <cell r="D52">
            <v>81.254000000000005</v>
          </cell>
        </row>
        <row r="53">
          <cell r="A53" t="str">
            <v>207011</v>
          </cell>
          <cell r="B53" t="str">
            <v>TELEPHONE LINE FOR REUTERS/</v>
          </cell>
          <cell r="C53">
            <v>-388.40600000000001</v>
          </cell>
          <cell r="D53">
            <v>388.40600000000001</v>
          </cell>
        </row>
        <row r="54">
          <cell r="A54" t="str">
            <v>208002</v>
          </cell>
          <cell r="B54" t="str">
            <v>RUETER FEE / SWIFT EXPENSES</v>
          </cell>
          <cell r="C54">
            <v>-529.92600000000004</v>
          </cell>
          <cell r="D54">
            <v>529.92600000000004</v>
          </cell>
        </row>
        <row r="55">
          <cell r="A55" t="str">
            <v>208003</v>
          </cell>
          <cell r="B55" t="str">
            <v>SOFTWARE CHARGES</v>
          </cell>
          <cell r="C55">
            <v>442.95499999999998</v>
          </cell>
          <cell r="D55">
            <v>-442.95499999999998</v>
          </cell>
        </row>
        <row r="56">
          <cell r="A56" t="str">
            <v>208012</v>
          </cell>
          <cell r="B56" t="str">
            <v>BENEFIT SWITCH EXPENSES</v>
          </cell>
          <cell r="C56">
            <v>-4921.2</v>
          </cell>
          <cell r="D56">
            <v>4921.2</v>
          </cell>
        </row>
        <row r="57">
          <cell r="A57" t="str">
            <v>218001</v>
          </cell>
          <cell r="B57" t="str">
            <v>DEPRECIATION-ELECTRICAL &amp; O</v>
          </cell>
          <cell r="C57">
            <v>-4010.8789999999999</v>
          </cell>
          <cell r="D57">
            <v>4010.8789999999999</v>
          </cell>
        </row>
        <row r="58">
          <cell r="A58" t="str">
            <v>218002</v>
          </cell>
          <cell r="B58" t="str">
            <v>DEPRECIATION-FIRE EXTINGUIS</v>
          </cell>
          <cell r="C58">
            <v>-52</v>
          </cell>
          <cell r="D58">
            <v>52</v>
          </cell>
        </row>
        <row r="59">
          <cell r="A59" t="str">
            <v>220012</v>
          </cell>
          <cell r="B59" t="str">
            <v>FURNITURE &amp; FIXTURES WOODEN</v>
          </cell>
          <cell r="C59">
            <v>-492.59699999999998</v>
          </cell>
          <cell r="D59">
            <v>492.59699999999998</v>
          </cell>
        </row>
        <row r="60">
          <cell r="A60" t="str">
            <v>221003</v>
          </cell>
          <cell r="B60" t="str">
            <v>DEPRECIATION-LEASE HOLD IMP</v>
          </cell>
          <cell r="C60">
            <v>-1951.83</v>
          </cell>
          <cell r="D60">
            <v>1951.83</v>
          </cell>
        </row>
        <row r="61">
          <cell r="A61" t="str">
            <v>222001</v>
          </cell>
          <cell r="B61" t="str">
            <v>DEPRECIATION IT HARDWARE-PC</v>
          </cell>
          <cell r="C61">
            <v>-771.78499999999997</v>
          </cell>
          <cell r="D61">
            <v>771.78499999999997</v>
          </cell>
        </row>
        <row r="62">
          <cell r="A62" t="str">
            <v>225002</v>
          </cell>
          <cell r="B62" t="str">
            <v>REPAIR - MACHINE/EQUIPMENT</v>
          </cell>
          <cell r="C62">
            <v>-125</v>
          </cell>
          <cell r="D62">
            <v>125</v>
          </cell>
        </row>
        <row r="63">
          <cell r="A63" t="str">
            <v>225007</v>
          </cell>
          <cell r="B63" t="str">
            <v>REPAIRS - I T HARDWARE</v>
          </cell>
          <cell r="C63">
            <v>-1175.338</v>
          </cell>
          <cell r="D63">
            <v>1175.338</v>
          </cell>
        </row>
        <row r="64">
          <cell r="A64" t="str">
            <v>226001</v>
          </cell>
          <cell r="B64" t="str">
            <v>REPAIR REN &amp; MAINT. PREMISE</v>
          </cell>
          <cell r="C64">
            <v>-34.9</v>
          </cell>
          <cell r="D64">
            <v>34.9</v>
          </cell>
        </row>
        <row r="65">
          <cell r="A65" t="str">
            <v>235001</v>
          </cell>
          <cell r="B65" t="str">
            <v>OFFICE STATIONERY</v>
          </cell>
          <cell r="C65">
            <v>-562.11599999999999</v>
          </cell>
          <cell r="D65">
            <v>562.11599999999999</v>
          </cell>
        </row>
        <row r="66">
          <cell r="A66" t="str">
            <v>235002</v>
          </cell>
          <cell r="B66" t="str">
            <v>SECURITY STATIONERY</v>
          </cell>
          <cell r="C66">
            <v>-58.651000000000003</v>
          </cell>
          <cell r="D66">
            <v>58.651000000000003</v>
          </cell>
        </row>
        <row r="67">
          <cell r="A67" t="str">
            <v>235003</v>
          </cell>
          <cell r="B67" t="str">
            <v>PETTY STATIONERY</v>
          </cell>
          <cell r="C67">
            <v>-27.45</v>
          </cell>
          <cell r="D67">
            <v>27.45</v>
          </cell>
        </row>
        <row r="68">
          <cell r="A68" t="str">
            <v>235004</v>
          </cell>
          <cell r="B68" t="str">
            <v>PRINTING STATIONERY</v>
          </cell>
          <cell r="C68">
            <v>-1576.857</v>
          </cell>
          <cell r="D68">
            <v>1576.857</v>
          </cell>
        </row>
        <row r="69">
          <cell r="A69" t="str">
            <v>235006</v>
          </cell>
          <cell r="B69" t="str">
            <v>COMPUTER STATIONERY (CONSUM</v>
          </cell>
          <cell r="C69">
            <v>-108</v>
          </cell>
          <cell r="D69">
            <v>108</v>
          </cell>
        </row>
        <row r="70">
          <cell r="A70" t="str">
            <v>237001</v>
          </cell>
          <cell r="B70" t="str">
            <v>OFFICE RUNNING EXPENSES</v>
          </cell>
          <cell r="C70">
            <v>-380.99799999999999</v>
          </cell>
          <cell r="D70">
            <v>380.99799999999999</v>
          </cell>
        </row>
        <row r="71">
          <cell r="A71" t="str">
            <v>237002</v>
          </cell>
          <cell r="B71" t="str">
            <v>JANITORIAL CHARGES</v>
          </cell>
          <cell r="C71">
            <v>-700</v>
          </cell>
          <cell r="D71">
            <v>700</v>
          </cell>
        </row>
        <row r="72">
          <cell r="A72" t="str">
            <v>240009</v>
          </cell>
          <cell r="B72" t="str">
            <v>PRESS ADVERTISING</v>
          </cell>
          <cell r="C72">
            <v>-2110.627</v>
          </cell>
          <cell r="D72">
            <v>2110.627</v>
          </cell>
        </row>
        <row r="73">
          <cell r="A73" t="str">
            <v>240015</v>
          </cell>
          <cell r="B73" t="str">
            <v>MISCELLANEOUS</v>
          </cell>
          <cell r="C73">
            <v>-8010.6819999999998</v>
          </cell>
          <cell r="D73">
            <v>8010.6819999999998</v>
          </cell>
        </row>
        <row r="74">
          <cell r="A74" t="str">
            <v>245001</v>
          </cell>
          <cell r="B74" t="str">
            <v>ENTERTAINMENT</v>
          </cell>
          <cell r="C74">
            <v>-382.17</v>
          </cell>
          <cell r="D74">
            <v>382.17</v>
          </cell>
        </row>
        <row r="75">
          <cell r="A75" t="str">
            <v>260001</v>
          </cell>
          <cell r="B75" t="str">
            <v>SUBSCRIPTIONS PERIODICAL /</v>
          </cell>
          <cell r="C75">
            <v>-40.799999999999997</v>
          </cell>
          <cell r="D75">
            <v>40.799999999999997</v>
          </cell>
        </row>
        <row r="76">
          <cell r="A76" t="str">
            <v>260002</v>
          </cell>
          <cell r="B76" t="str">
            <v>SUBSCRIPTIONS INSTITUTIONS</v>
          </cell>
          <cell r="C76">
            <v>-6.6660000000000004</v>
          </cell>
          <cell r="D76">
            <v>6.6660000000000004</v>
          </cell>
        </row>
        <row r="77">
          <cell r="A77" t="str">
            <v>271001</v>
          </cell>
          <cell r="B77" t="str">
            <v>SECURITY GUARDS CHARGES</v>
          </cell>
          <cell r="C77">
            <v>-16060</v>
          </cell>
          <cell r="D77">
            <v>16060</v>
          </cell>
        </row>
        <row r="78">
          <cell r="A78" t="str">
            <v>272001</v>
          </cell>
          <cell r="B78" t="str">
            <v>CASH TRANSPORT CHARGES</v>
          </cell>
          <cell r="C78">
            <v>-706.30399999999997</v>
          </cell>
          <cell r="D78">
            <v>706.30399999999997</v>
          </cell>
        </row>
        <row r="79">
          <cell r="A79" t="str">
            <v>275001</v>
          </cell>
          <cell r="B79" t="str">
            <v>CONVEYANCE (LOCAL)</v>
          </cell>
          <cell r="C79">
            <v>-2</v>
          </cell>
          <cell r="D79">
            <v>2</v>
          </cell>
        </row>
        <row r="80">
          <cell r="A80" t="str">
            <v>278011</v>
          </cell>
          <cell r="B80" t="str">
            <v>PROVISION - CONSUMER RISK C</v>
          </cell>
          <cell r="C80">
            <v>-2576.2440000000001</v>
          </cell>
          <cell r="D80">
            <v>2576.2440000000001</v>
          </cell>
        </row>
        <row r="81">
          <cell r="A81" t="str">
            <v>283004</v>
          </cell>
          <cell r="B81" t="str">
            <v>OTHERS</v>
          </cell>
          <cell r="C81">
            <v>-249</v>
          </cell>
          <cell r="D81">
            <v>249</v>
          </cell>
        </row>
        <row r="82">
          <cell r="A82" t="str">
            <v>285042</v>
          </cell>
          <cell r="B82" t="str">
            <v>CHEQUE RETURN CHARGES</v>
          </cell>
          <cell r="C82">
            <v>-370</v>
          </cell>
          <cell r="D82">
            <v>370</v>
          </cell>
        </row>
        <row r="83">
          <cell r="A83" t="str">
            <v>285088</v>
          </cell>
          <cell r="B83" t="str">
            <v>CREDIT CARD &amp; CONSUMER LOAN</v>
          </cell>
          <cell r="C83">
            <v>-5718.6679999999997</v>
          </cell>
          <cell r="D83">
            <v>5718.6679999999997</v>
          </cell>
        </row>
        <row r="84">
          <cell r="A84" t="str">
            <v>285092</v>
          </cell>
          <cell r="B84" t="str">
            <v>GIFT/GIVEWAYS EXP</v>
          </cell>
          <cell r="C84">
            <v>-38.25</v>
          </cell>
          <cell r="D84">
            <v>38.25</v>
          </cell>
        </row>
        <row r="85">
          <cell r="A85" t="str">
            <v>288001</v>
          </cell>
          <cell r="B85" t="str">
            <v>HO SHARE OF EXPENSES</v>
          </cell>
          <cell r="C85">
            <v>-6160</v>
          </cell>
          <cell r="D85">
            <v>6160</v>
          </cell>
        </row>
        <row r="86">
          <cell r="A86" t="str">
            <v>290011</v>
          </cell>
          <cell r="B86" t="str">
            <v>IT CHARGES PAID TO HO</v>
          </cell>
          <cell r="C86">
            <v>-1382.337</v>
          </cell>
          <cell r="D86">
            <v>1382.337</v>
          </cell>
        </row>
        <row r="87">
          <cell r="A87" t="str">
            <v>290012</v>
          </cell>
          <cell r="B87" t="str">
            <v>SOFTWARE FEE / LINE RENT PA</v>
          </cell>
          <cell r="C87">
            <v>-31.655999999999999</v>
          </cell>
          <cell r="D87">
            <v>31.655999999999999</v>
          </cell>
        </row>
      </sheetData>
      <sheetData sheetId="4" refreshError="1"/>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4"/>
      <sheetName val="AL904"/>
      <sheetName val="Sheet2"/>
      <sheetName val="March 110"/>
      <sheetName val="MarchSL904"/>
      <sheetName val="Sheet3"/>
      <sheetName val="Feb"/>
      <sheetName val="December 06"/>
      <sheetName val="November 06"/>
      <sheetName val="Sheet1"/>
    </sheetNames>
    <sheetDataSet>
      <sheetData sheetId="0"/>
      <sheetData sheetId="1"/>
      <sheetData sheetId="2"/>
      <sheetData sheetId="3"/>
      <sheetData sheetId="4">
        <row r="102">
          <cell r="A102" t="str">
            <v>309012</v>
          </cell>
          <cell r="B102" t="str">
            <v>UNREMITTED PROFIT OF FOREIG</v>
          </cell>
          <cell r="C102">
            <v>658579.61499999999</v>
          </cell>
        </row>
        <row r="103">
          <cell r="A103" t="str">
            <v>321004</v>
          </cell>
          <cell r="B103" t="str">
            <v>CURRENT DEPOSITS (UNCLAIMED</v>
          </cell>
          <cell r="C103">
            <v>6971.2039999999997</v>
          </cell>
        </row>
        <row r="104">
          <cell r="A104" t="str">
            <v>321052</v>
          </cell>
          <cell r="B104" t="str">
            <v>CURRENT DEPOSITS BD</v>
          </cell>
          <cell r="C104">
            <v>1669602.1969999999</v>
          </cell>
        </row>
        <row r="105">
          <cell r="A105" t="str">
            <v>322012</v>
          </cell>
          <cell r="B105" t="str">
            <v>CALL DEPOSITS BD</v>
          </cell>
          <cell r="C105">
            <v>41913.597999999998</v>
          </cell>
        </row>
        <row r="106">
          <cell r="A106" t="str">
            <v>322021</v>
          </cell>
          <cell r="B106" t="str">
            <v>AL-AMMAN DEPOSITS - BAHRAIN</v>
          </cell>
          <cell r="C106">
            <v>130119.662</v>
          </cell>
        </row>
        <row r="107">
          <cell r="A107" t="str">
            <v>325001</v>
          </cell>
          <cell r="B107" t="str">
            <v>FOREIGN CURRENCY CD US $</v>
          </cell>
          <cell r="C107">
            <v>3836.884</v>
          </cell>
        </row>
        <row r="108">
          <cell r="A108" t="str">
            <v>325002</v>
          </cell>
          <cell r="B108" t="str">
            <v>FOREIGN CURRENCY CD P.STG.</v>
          </cell>
          <cell r="C108">
            <v>104.352</v>
          </cell>
        </row>
        <row r="109">
          <cell r="A109" t="str">
            <v>343073</v>
          </cell>
          <cell r="B109" t="str">
            <v>SD/SC PAKISTAN SCHOOL FEE</v>
          </cell>
          <cell r="C109">
            <v>0</v>
          </cell>
        </row>
        <row r="110">
          <cell r="A110" t="str">
            <v>343089</v>
          </cell>
          <cell r="B110" t="str">
            <v>CASH RECEIVED FOR TEZRAFTAR</v>
          </cell>
          <cell r="C110">
            <v>0</v>
          </cell>
        </row>
        <row r="111">
          <cell r="A111" t="str">
            <v>344001</v>
          </cell>
          <cell r="B111" t="str">
            <v>SUD CE A/C ACCOUNTS DEPARTM</v>
          </cell>
          <cell r="C111">
            <v>14552</v>
          </cell>
        </row>
        <row r="112">
          <cell r="A112" t="str">
            <v>344024</v>
          </cell>
          <cell r="B112" t="str">
            <v>CUSTOMER SALARY BAHRAIN</v>
          </cell>
          <cell r="C112">
            <v>0</v>
          </cell>
        </row>
        <row r="113">
          <cell r="A113" t="str">
            <v>344033</v>
          </cell>
          <cell r="B113" t="str">
            <v>S.CREDITORS NOSTRO DEUSTCHE</v>
          </cell>
          <cell r="C113">
            <v>0</v>
          </cell>
        </row>
        <row r="114">
          <cell r="A114" t="str">
            <v>344062</v>
          </cell>
          <cell r="B114" t="str">
            <v>S/CREDIT CARD PAYMENT THROU</v>
          </cell>
          <cell r="C114">
            <v>14.893000000000001</v>
          </cell>
        </row>
        <row r="115">
          <cell r="A115" t="str">
            <v>344068</v>
          </cell>
          <cell r="B115" t="str">
            <v>CASH MASTER CARD</v>
          </cell>
          <cell r="C115">
            <v>388</v>
          </cell>
        </row>
        <row r="116">
          <cell r="A116" t="str">
            <v>344078</v>
          </cell>
          <cell r="B116" t="str">
            <v>TT / DD/FDD HOME REMITT. CA</v>
          </cell>
          <cell r="C116">
            <v>0</v>
          </cell>
        </row>
        <row r="117">
          <cell r="A117" t="str">
            <v>344082</v>
          </cell>
          <cell r="B117" t="str">
            <v>REMITT. CASH</v>
          </cell>
          <cell r="C117">
            <v>0</v>
          </cell>
        </row>
        <row r="118">
          <cell r="A118" t="str">
            <v>344092</v>
          </cell>
          <cell r="B118" t="str">
            <v>UNCLAIMED PAYORDER</v>
          </cell>
          <cell r="C118">
            <v>51173.116999999998</v>
          </cell>
        </row>
        <row r="119">
          <cell r="A119" t="str">
            <v>346011</v>
          </cell>
          <cell r="B119" t="str">
            <v>KEY DEPOSIT LOCKERS - OVERS</v>
          </cell>
          <cell r="C119">
            <v>1265</v>
          </cell>
        </row>
        <row r="120">
          <cell r="A120" t="str">
            <v>349001</v>
          </cell>
          <cell r="B120" t="str">
            <v>SD-CLEARING ADJUSTMENT</v>
          </cell>
          <cell r="C120">
            <v>0</v>
          </cell>
        </row>
        <row r="121">
          <cell r="A121" t="str">
            <v>359008</v>
          </cell>
          <cell r="B121" t="str">
            <v>EXCESS CASH</v>
          </cell>
          <cell r="C121">
            <v>14.5</v>
          </cell>
        </row>
        <row r="122">
          <cell r="A122" t="str">
            <v>359083</v>
          </cell>
          <cell r="B122" t="str">
            <v>SD PARKING ACCOUNT</v>
          </cell>
          <cell r="C122">
            <v>0</v>
          </cell>
        </row>
        <row r="123">
          <cell r="A123" t="str">
            <v>359096</v>
          </cell>
          <cell r="B123" t="str">
            <v>CASH PURGED IN ATM</v>
          </cell>
          <cell r="C123">
            <v>160</v>
          </cell>
        </row>
        <row r="124">
          <cell r="A124" t="str">
            <v>381012</v>
          </cell>
          <cell r="B124" t="str">
            <v>PLS SAVING DEP-BD OVERSEAS</v>
          </cell>
          <cell r="C124">
            <v>517355.64899999998</v>
          </cell>
        </row>
        <row r="125">
          <cell r="A125" t="str">
            <v>401021</v>
          </cell>
          <cell r="B125" t="str">
            <v>FIXED DEPOSITS BD - ONE MON</v>
          </cell>
          <cell r="C125">
            <v>3200477.2450000001</v>
          </cell>
        </row>
        <row r="126">
          <cell r="A126" t="str">
            <v>401022</v>
          </cell>
          <cell r="B126" t="str">
            <v>FIXED DEP. BD - THREE MONTH</v>
          </cell>
          <cell r="C126">
            <v>289343.587</v>
          </cell>
        </row>
        <row r="127">
          <cell r="A127" t="str">
            <v>401023</v>
          </cell>
          <cell r="B127" t="str">
            <v>FIXED DEPOSITS BD - SIX MON</v>
          </cell>
          <cell r="C127">
            <v>80451.247000000003</v>
          </cell>
        </row>
        <row r="128">
          <cell r="A128" t="str">
            <v>401024</v>
          </cell>
          <cell r="B128" t="str">
            <v>FIXED DEPOSITS BD - ONE YEA</v>
          </cell>
          <cell r="C128">
            <v>394564.48</v>
          </cell>
        </row>
        <row r="129">
          <cell r="A129" t="str">
            <v>405001</v>
          </cell>
          <cell r="B129" t="str">
            <v>FC. FIXED DEP. US$ - 3 MONT</v>
          </cell>
          <cell r="C129">
            <v>441836.35700000002</v>
          </cell>
        </row>
        <row r="130">
          <cell r="A130" t="str">
            <v>405002</v>
          </cell>
          <cell r="B130" t="str">
            <v>FC. FIXED DEP. US$ - 6 MONT</v>
          </cell>
          <cell r="C130">
            <v>742542.76500000001</v>
          </cell>
        </row>
        <row r="131">
          <cell r="A131" t="str">
            <v>405013</v>
          </cell>
          <cell r="B131" t="str">
            <v>FC. FIXED DEP. GBP - 1 YEAR</v>
          </cell>
          <cell r="C131">
            <v>6828.0659999999998</v>
          </cell>
        </row>
        <row r="132">
          <cell r="A132" t="str">
            <v>405041</v>
          </cell>
          <cell r="B132" t="str">
            <v>FC. FIXED DEP. US$ - 1 MONT</v>
          </cell>
          <cell r="C132">
            <v>555801.26800000004</v>
          </cell>
        </row>
        <row r="133">
          <cell r="A133" t="str">
            <v>421001</v>
          </cell>
          <cell r="B133" t="str">
            <v>PAYORDER ISSUED</v>
          </cell>
          <cell r="C133">
            <v>1511.13</v>
          </cell>
        </row>
        <row r="134">
          <cell r="A134" t="str">
            <v>434003</v>
          </cell>
          <cell r="B134" t="str">
            <v>PROVISION FOR INCENTIVE/AWA</v>
          </cell>
          <cell r="C134">
            <v>2132.9780000000001</v>
          </cell>
        </row>
        <row r="135">
          <cell r="A135" t="str">
            <v>434019</v>
          </cell>
          <cell r="B135" t="str">
            <v>PROVISION FOR LEGAL &amp;PROF C</v>
          </cell>
          <cell r="C135">
            <v>859.56</v>
          </cell>
        </row>
        <row r="136">
          <cell r="A136" t="str">
            <v>434020</v>
          </cell>
          <cell r="B136" t="str">
            <v>PROVISION FOR SUBSCRIPTION</v>
          </cell>
          <cell r="C136">
            <v>8860.2900000000009</v>
          </cell>
        </row>
        <row r="137">
          <cell r="A137" t="str">
            <v>434021</v>
          </cell>
          <cell r="B137" t="str">
            <v>PROVISION FOR BONUS PAYABLE</v>
          </cell>
          <cell r="C137">
            <v>1569.421</v>
          </cell>
        </row>
        <row r="138">
          <cell r="A138" t="str">
            <v>434024</v>
          </cell>
          <cell r="B138" t="str">
            <v>PROVISION FOR ELECTRICITY</v>
          </cell>
          <cell r="C138">
            <v>50</v>
          </cell>
        </row>
        <row r="139">
          <cell r="A139" t="str">
            <v>434025</v>
          </cell>
          <cell r="B139" t="str">
            <v>PROVISION FOR TELEPHONE</v>
          </cell>
          <cell r="C139">
            <v>100</v>
          </cell>
        </row>
        <row r="140">
          <cell r="A140" t="str">
            <v>434098</v>
          </cell>
          <cell r="B140" t="str">
            <v>PROVISION FOR OTHER EXPENSE</v>
          </cell>
          <cell r="C140">
            <v>25382.36</v>
          </cell>
        </row>
        <row r="141">
          <cell r="A141" t="str">
            <v>461011</v>
          </cell>
          <cell r="B141" t="str">
            <v>GENERAL PROVISION FOR CONSU</v>
          </cell>
          <cell r="C141">
            <v>192447.21900000001</v>
          </cell>
        </row>
        <row r="142">
          <cell r="A142" t="str">
            <v>467001</v>
          </cell>
          <cell r="B142" t="str">
            <v>FURNITURE &amp; FIXTURES WOODEN</v>
          </cell>
          <cell r="C142">
            <v>8531.3240000000005</v>
          </cell>
        </row>
        <row r="143">
          <cell r="A143" t="str">
            <v>471021</v>
          </cell>
          <cell r="B143" t="str">
            <v>END SERVICE BENEFITS - OVS.</v>
          </cell>
          <cell r="C143">
            <v>1287.75</v>
          </cell>
        </row>
        <row r="144">
          <cell r="A144" t="str">
            <v>501001</v>
          </cell>
          <cell r="B144" t="str">
            <v>ELECTRICAL &amp; OFFICE APPLIAN</v>
          </cell>
          <cell r="C144">
            <v>24917.763999999999</v>
          </cell>
        </row>
        <row r="145">
          <cell r="A145" t="str">
            <v>503001</v>
          </cell>
          <cell r="B145" t="str">
            <v>PC &amp; SERVER</v>
          </cell>
          <cell r="C145">
            <v>41938.453000000001</v>
          </cell>
        </row>
        <row r="146">
          <cell r="A146" t="str">
            <v>504003</v>
          </cell>
          <cell r="B146" t="str">
            <v>AMORTIZATION - LEASEHOLD IM</v>
          </cell>
          <cell r="C146">
            <v>23673.351999999999</v>
          </cell>
        </row>
        <row r="147">
          <cell r="A147" t="str">
            <v>529052</v>
          </cell>
          <cell r="B147" t="str">
            <v>INTEREST PAYABLE ON SAVINGS</v>
          </cell>
          <cell r="C147">
            <v>937.37400000000002</v>
          </cell>
        </row>
        <row r="148">
          <cell r="A148" t="str">
            <v>529053</v>
          </cell>
          <cell r="B148" t="str">
            <v>INTEREST PAYABLE ON TIME DE</v>
          </cell>
          <cell r="C148">
            <v>39170.400999999998</v>
          </cell>
        </row>
        <row r="149">
          <cell r="A149" t="str">
            <v>532012</v>
          </cell>
          <cell r="B149" t="str">
            <v>INT ON STUCK UP D/FUL DEBTS</v>
          </cell>
          <cell r="C149">
            <v>23387.359</v>
          </cell>
        </row>
        <row r="150">
          <cell r="A150" t="str">
            <v>541008</v>
          </cell>
          <cell r="B150" t="str">
            <v>BILLS FOR COLLECTION-INWARD</v>
          </cell>
          <cell r="C150">
            <v>686380</v>
          </cell>
        </row>
        <row r="151">
          <cell r="A151" t="str">
            <v>543003</v>
          </cell>
          <cell r="B151" t="str">
            <v>BANKERS LIABILITY L.G.</v>
          </cell>
          <cell r="C151">
            <v>204592</v>
          </cell>
        </row>
        <row r="152">
          <cell r="A152" t="str">
            <v>544003</v>
          </cell>
          <cell r="B152" t="str">
            <v>BANKER LIABILITY L.C. (CASH</v>
          </cell>
          <cell r="C152">
            <v>109130</v>
          </cell>
        </row>
        <row r="153">
          <cell r="A153" t="str">
            <v>544004</v>
          </cell>
          <cell r="B153" t="str">
            <v>BANKER LIABILITY L.C. (ICA)</v>
          </cell>
          <cell r="C153">
            <v>22535</v>
          </cell>
        </row>
        <row r="154">
          <cell r="A154" t="str">
            <v>549001</v>
          </cell>
          <cell r="B154" t="str">
            <v>BANKERS LIAB L/C ACCEPTANCE</v>
          </cell>
          <cell r="C154">
            <v>187376</v>
          </cell>
        </row>
        <row r="155">
          <cell r="A155" t="str">
            <v>581001</v>
          </cell>
          <cell r="B155" t="str">
            <v>INCOME ACCOUNT</v>
          </cell>
          <cell r="C155">
            <v>292540.99300000002</v>
          </cell>
        </row>
        <row r="156">
          <cell r="A156" t="str">
            <v>602012</v>
          </cell>
          <cell r="B156" t="str">
            <v>CASH ON HAND BD (BAHRAIN ON</v>
          </cell>
          <cell r="C156">
            <v>11625.365</v>
          </cell>
        </row>
        <row r="157">
          <cell r="A157" t="str">
            <v>613012</v>
          </cell>
          <cell r="B157" t="str">
            <v>CASH IN ATM SAFE BD</v>
          </cell>
          <cell r="C157">
            <v>17060</v>
          </cell>
        </row>
        <row r="158">
          <cell r="A158" t="str">
            <v>618002</v>
          </cell>
          <cell r="B158" t="str">
            <v>PLACEMENT WITH OVERSEAS BRA</v>
          </cell>
          <cell r="C158">
            <v>1709079.828</v>
          </cell>
        </row>
        <row r="159">
          <cell r="A159" t="str">
            <v>618003</v>
          </cell>
          <cell r="B159" t="str">
            <v>PLACEMENT WITH OVERSEAS BRA</v>
          </cell>
          <cell r="C159">
            <v>7204.1880000000001</v>
          </cell>
        </row>
        <row r="160">
          <cell r="A160" t="str">
            <v>685031</v>
          </cell>
          <cell r="B160" t="str">
            <v>GENERAL LOAN</v>
          </cell>
          <cell r="C160">
            <v>114084.594</v>
          </cell>
        </row>
        <row r="161">
          <cell r="A161" t="str">
            <v>685034</v>
          </cell>
          <cell r="B161" t="str">
            <v>CONSUMER LOAN</v>
          </cell>
          <cell r="C161">
            <v>67774.926000000007</v>
          </cell>
        </row>
        <row r="162">
          <cell r="A162" t="str">
            <v>691001</v>
          </cell>
          <cell r="B162" t="str">
            <v>LOANS AGAINST TRUST RECEIPT</v>
          </cell>
          <cell r="C162">
            <v>30401.655999999999</v>
          </cell>
        </row>
        <row r="163">
          <cell r="A163" t="str">
            <v>724001</v>
          </cell>
          <cell r="B163" t="str">
            <v>PAD (CASH)</v>
          </cell>
          <cell r="C163">
            <v>4737.7</v>
          </cell>
        </row>
        <row r="164">
          <cell r="A164" t="str">
            <v>742003</v>
          </cell>
          <cell r="B164" t="str">
            <v>LEASE HOLD IMPROVEMENT</v>
          </cell>
          <cell r="C164">
            <v>27263</v>
          </cell>
        </row>
        <row r="165">
          <cell r="A165" t="str">
            <v>744007</v>
          </cell>
          <cell r="B165" t="str">
            <v>FURNITURE &amp; FIXTURE WOODEN,</v>
          </cell>
          <cell r="C165">
            <v>9003</v>
          </cell>
        </row>
        <row r="166">
          <cell r="A166" t="str">
            <v>744010</v>
          </cell>
          <cell r="B166" t="str">
            <v>FURNITURE &amp; FIXTURE - MISC.</v>
          </cell>
          <cell r="C166">
            <v>1066.3800000000001</v>
          </cell>
        </row>
        <row r="167">
          <cell r="A167" t="str">
            <v>746001</v>
          </cell>
          <cell r="B167" t="str">
            <v>STOCK OF OFFICE STATIONERY</v>
          </cell>
          <cell r="C167">
            <v>84</v>
          </cell>
        </row>
        <row r="168">
          <cell r="A168" t="str">
            <v>746002</v>
          </cell>
          <cell r="B168" t="str">
            <v>STOCK OF SECURITY STATIONER</v>
          </cell>
          <cell r="C168">
            <v>0.91</v>
          </cell>
        </row>
        <row r="169">
          <cell r="A169" t="str">
            <v>766001</v>
          </cell>
          <cell r="B169" t="str">
            <v>SUSP. A/C-DD CANCELLED</v>
          </cell>
          <cell r="C169">
            <v>74.52</v>
          </cell>
        </row>
        <row r="170">
          <cell r="A170" t="str">
            <v>771002</v>
          </cell>
          <cell r="B170" t="str">
            <v>SUSP.A/C CLRNG.ADJ.OTHERS</v>
          </cell>
          <cell r="C170">
            <v>-1529.3150000000001</v>
          </cell>
        </row>
        <row r="171">
          <cell r="A171" t="str">
            <v>772011</v>
          </cell>
          <cell r="B171" t="str">
            <v>INTEREST ACCRUED ON ADVANCE</v>
          </cell>
          <cell r="C171">
            <v>61.097999999999999</v>
          </cell>
        </row>
        <row r="172">
          <cell r="A172" t="str">
            <v>772017</v>
          </cell>
          <cell r="B172" t="str">
            <v>OTHER RECEIVABLES</v>
          </cell>
          <cell r="C172">
            <v>22517.023000000001</v>
          </cell>
        </row>
        <row r="173">
          <cell r="A173" t="str">
            <v>774001</v>
          </cell>
          <cell r="B173" t="str">
            <v>OTHER ASSET-ADV.POSTAGE / T</v>
          </cell>
          <cell r="C173">
            <v>0</v>
          </cell>
        </row>
        <row r="174">
          <cell r="A174" t="str">
            <v>776006</v>
          </cell>
          <cell r="B174" t="str">
            <v>OTHER ASSETS A/C MARKUP REC</v>
          </cell>
          <cell r="C174">
            <v>0</v>
          </cell>
        </row>
        <row r="175">
          <cell r="A175" t="str">
            <v>779001</v>
          </cell>
          <cell r="B175" t="str">
            <v>CASH IN TRANSIT</v>
          </cell>
          <cell r="C175">
            <v>0</v>
          </cell>
        </row>
        <row r="176">
          <cell r="A176" t="str">
            <v>779017</v>
          </cell>
          <cell r="B176" t="str">
            <v>O/A A/C TEZRAFTAR CASH EVEN</v>
          </cell>
          <cell r="C176">
            <v>6925.46</v>
          </cell>
        </row>
        <row r="177">
          <cell r="A177" t="str">
            <v>785001</v>
          </cell>
          <cell r="B177" t="str">
            <v>OTHER ASSETS - MEND</v>
          </cell>
          <cell r="C177">
            <v>-2.5000000000000001E-2</v>
          </cell>
        </row>
        <row r="178">
          <cell r="A178" t="str">
            <v>795001</v>
          </cell>
          <cell r="B178" t="str">
            <v>PC &amp; SERVER -</v>
          </cell>
          <cell r="C178">
            <v>42046.406999999999</v>
          </cell>
        </row>
        <row r="179">
          <cell r="A179" t="str">
            <v>795002</v>
          </cell>
          <cell r="B179" t="str">
            <v>PRINTER/PERIPHERALS -</v>
          </cell>
          <cell r="C179">
            <v>1575.64</v>
          </cell>
        </row>
        <row r="180">
          <cell r="A180" t="str">
            <v>795003</v>
          </cell>
          <cell r="B180" t="str">
            <v>ELEC.EQIP. UPS/STABILIZER -</v>
          </cell>
          <cell r="C180">
            <v>21669.58</v>
          </cell>
        </row>
        <row r="181">
          <cell r="A181" t="str">
            <v>795004</v>
          </cell>
          <cell r="B181" t="str">
            <v>COMMUNICATION/NETWORKING</v>
          </cell>
          <cell r="C181">
            <v>3159.3910000000001</v>
          </cell>
        </row>
        <row r="182">
          <cell r="A182" t="str">
            <v>795005</v>
          </cell>
          <cell r="B182" t="str">
            <v>IT SOFTWARE</v>
          </cell>
          <cell r="C182">
            <v>5210.2190000000001</v>
          </cell>
        </row>
        <row r="183">
          <cell r="A183" t="str">
            <v>822007</v>
          </cell>
          <cell r="B183" t="str">
            <v>FOREIGN DOCUMENTARY BILLS L</v>
          </cell>
          <cell r="C183">
            <v>686380</v>
          </cell>
        </row>
        <row r="184">
          <cell r="A184" t="str">
            <v>823003</v>
          </cell>
          <cell r="B184" t="str">
            <v>CURTOMER'S LIABILITY L.G.</v>
          </cell>
          <cell r="C184">
            <v>204592</v>
          </cell>
        </row>
        <row r="185">
          <cell r="A185" t="str">
            <v>824003</v>
          </cell>
          <cell r="B185" t="str">
            <v>CUSTOMER LIABILITY L.C. (CA</v>
          </cell>
          <cell r="C185">
            <v>109130</v>
          </cell>
        </row>
        <row r="186">
          <cell r="A186" t="str">
            <v>824004</v>
          </cell>
          <cell r="B186" t="str">
            <v>CUSTOMER LIABILITY L.C. (IC</v>
          </cell>
          <cell r="C186">
            <v>22535</v>
          </cell>
        </row>
        <row r="187">
          <cell r="A187" t="str">
            <v>829001</v>
          </cell>
          <cell r="B187" t="str">
            <v>CUST LIAB. L/C ACCEPTANCE</v>
          </cell>
          <cell r="C187">
            <v>187376</v>
          </cell>
        </row>
        <row r="188">
          <cell r="A188" t="str">
            <v>842012</v>
          </cell>
          <cell r="B188" t="str">
            <v>MAIN OFFICE ACCOUNT - BD</v>
          </cell>
          <cell r="C188">
            <v>942726.31900000002</v>
          </cell>
        </row>
        <row r="189">
          <cell r="A189" t="str">
            <v>861001</v>
          </cell>
          <cell r="B189" t="str">
            <v>EXPENDITURE ACCOUNT</v>
          </cell>
          <cell r="C189">
            <v>130778.584</v>
          </cell>
        </row>
        <row r="190">
          <cell r="A190" t="str">
            <v>915011</v>
          </cell>
          <cell r="B190" t="str">
            <v>ADVANCES CONSUMER-PIL FINAN</v>
          </cell>
          <cell r="C190">
            <v>6288282.5690000001</v>
          </cell>
        </row>
        <row r="191">
          <cell r="A191" t="str">
            <v>921001</v>
          </cell>
          <cell r="B191" t="str">
            <v>ELECTRICAL &amp; OFFICE APPLIAN</v>
          </cell>
          <cell r="C191">
            <v>34310.396999999997</v>
          </cell>
        </row>
      </sheetData>
      <sheetData sheetId="5"/>
      <sheetData sheetId="6"/>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22"/>
      <sheetName val="AL922"/>
      <sheetName val="March 110"/>
      <sheetName val="MarchSL904"/>
      <sheetName val="Feb"/>
    </sheetNames>
    <sheetDataSet>
      <sheetData sheetId="0"/>
      <sheetData sheetId="1"/>
      <sheetData sheetId="2">
        <row r="5">
          <cell r="A5" t="str">
            <v>001001</v>
          </cell>
          <cell r="B5" t="str">
            <v>I/R ON LOANS / SMALL LOANS</v>
          </cell>
          <cell r="C5">
            <v>425.88499999999999</v>
          </cell>
        </row>
        <row r="6">
          <cell r="A6" t="str">
            <v>001020</v>
          </cell>
          <cell r="B6" t="str">
            <v>I/R ON OVERDRAFTS</v>
          </cell>
          <cell r="C6">
            <v>3.5999999999999997E-2</v>
          </cell>
        </row>
        <row r="7">
          <cell r="A7" t="str">
            <v>001053</v>
          </cell>
          <cell r="B7" t="str">
            <v>CONSUMER LOAN</v>
          </cell>
          <cell r="C7">
            <v>74366.25</v>
          </cell>
        </row>
        <row r="8">
          <cell r="A8" t="str">
            <v>025014</v>
          </cell>
          <cell r="B8" t="str">
            <v>MAIN OFFICE ACCOUNT</v>
          </cell>
          <cell r="C8">
            <v>5452.0119999999997</v>
          </cell>
        </row>
        <row r="9">
          <cell r="A9" t="str">
            <v>062002</v>
          </cell>
          <cell r="B9" t="str">
            <v>PLS EXCHANGE-DOLLAR</v>
          </cell>
          <cell r="C9">
            <v>37.012999999999998</v>
          </cell>
        </row>
        <row r="10">
          <cell r="A10" t="str">
            <v>062004</v>
          </cell>
          <cell r="B10" t="str">
            <v>PLS EXCHANGE OTHER CURRENCI</v>
          </cell>
          <cell r="C10">
            <v>12.048999999999999</v>
          </cell>
        </row>
        <row r="11">
          <cell r="A11" t="str">
            <v>064019</v>
          </cell>
          <cell r="B11" t="str">
            <v>FEE FOR RENDERING OTHER SER</v>
          </cell>
          <cell r="C11">
            <v>282</v>
          </cell>
        </row>
        <row r="12">
          <cell r="A12" t="str">
            <v>064022</v>
          </cell>
          <cell r="B12" t="str">
            <v>PLS COM ON ISSUE OF NEW CHE</v>
          </cell>
          <cell r="C12">
            <v>52.5</v>
          </cell>
        </row>
        <row r="13">
          <cell r="A13" t="str">
            <v>078001</v>
          </cell>
          <cell r="B13" t="str">
            <v>PLS O/R-INCIDENTAL CHARGES</v>
          </cell>
          <cell r="C13">
            <v>340.411</v>
          </cell>
        </row>
        <row r="14">
          <cell r="A14" t="str">
            <v>078057</v>
          </cell>
          <cell r="B14" t="str">
            <v>FACILITIES PROCESSING FEES</v>
          </cell>
          <cell r="C14">
            <v>20</v>
          </cell>
        </row>
        <row r="15">
          <cell r="A15" t="str">
            <v>078084</v>
          </cell>
          <cell r="B15" t="str">
            <v>CONSUMER LOAN - PREPAYMENT</v>
          </cell>
          <cell r="C15">
            <v>4750.0159999999996</v>
          </cell>
        </row>
        <row r="16">
          <cell r="A16" t="str">
            <v>078085</v>
          </cell>
          <cell r="B16" t="str">
            <v>CONSUMER LOAN - MISC FEES</v>
          </cell>
          <cell r="C16">
            <v>6718</v>
          </cell>
        </row>
        <row r="17">
          <cell r="A17" t="str">
            <v>078094</v>
          </cell>
          <cell r="B17" t="str">
            <v>BENEFIT SWITCH RELATED INCO</v>
          </cell>
          <cell r="C17">
            <v>55.25</v>
          </cell>
        </row>
        <row r="18">
          <cell r="A18" t="str">
            <v>080001</v>
          </cell>
          <cell r="B18" t="str">
            <v>POSTAGE RECOVERIES - CORPOR</v>
          </cell>
          <cell r="C18">
            <v>145</v>
          </cell>
        </row>
        <row r="19">
          <cell r="A19" t="str">
            <v>080003</v>
          </cell>
          <cell r="B19" t="str">
            <v>TELEGRAM RECOVERIES</v>
          </cell>
          <cell r="C19">
            <v>39</v>
          </cell>
        </row>
        <row r="20">
          <cell r="A20" t="str">
            <v>080009</v>
          </cell>
          <cell r="B20" t="str">
            <v>CLEARING CHEQUE  RECOVERIES</v>
          </cell>
          <cell r="C20">
            <v>225</v>
          </cell>
        </row>
        <row r="21">
          <cell r="A21" t="str">
            <v>080021</v>
          </cell>
          <cell r="B21" t="str">
            <v>TEZRAFTAAR TT REIMBURSEMENT</v>
          </cell>
          <cell r="C21">
            <v>5040</v>
          </cell>
        </row>
        <row r="22">
          <cell r="A22" t="str">
            <v>080023</v>
          </cell>
          <cell r="B22" t="str">
            <v>INSURANCE RECOVERIES - CONS</v>
          </cell>
          <cell r="C22">
            <v>13358.814</v>
          </cell>
        </row>
        <row r="23">
          <cell r="A23" t="str">
            <v>114011</v>
          </cell>
          <cell r="B23" t="str">
            <v>INTEREST PAID - CURRENT ACC</v>
          </cell>
          <cell r="C23">
            <v>12.476000000000001</v>
          </cell>
        </row>
        <row r="24">
          <cell r="A24" t="str">
            <v>122012</v>
          </cell>
          <cell r="B24" t="str">
            <v>SB DEPOSITS - BD</v>
          </cell>
          <cell r="C24">
            <v>413.74599999999998</v>
          </cell>
        </row>
        <row r="25">
          <cell r="A25" t="str">
            <v>123013</v>
          </cell>
          <cell r="B25" t="str">
            <v>FIXED DEPOSITS BD</v>
          </cell>
          <cell r="C25">
            <v>19317.004000000001</v>
          </cell>
        </row>
        <row r="26">
          <cell r="A26" t="str">
            <v>123019</v>
          </cell>
          <cell r="B26" t="str">
            <v>FIXED DEPOSITS - US $</v>
          </cell>
          <cell r="C26">
            <v>4321.0039999999999</v>
          </cell>
        </row>
        <row r="27">
          <cell r="A27" t="str">
            <v>130014</v>
          </cell>
          <cell r="B27" t="str">
            <v>MAIN OFFICE ACCOUNT</v>
          </cell>
          <cell r="C27">
            <v>7974</v>
          </cell>
        </row>
        <row r="28">
          <cell r="A28" t="str">
            <v>140011</v>
          </cell>
          <cell r="B28" t="str">
            <v>BASIC SALARIES - OFFICERS</v>
          </cell>
          <cell r="C28">
            <v>8384.2450000000008</v>
          </cell>
        </row>
        <row r="29">
          <cell r="A29" t="str">
            <v>140012</v>
          </cell>
          <cell r="B29" t="str">
            <v>BASIC SALARIES - CLERICAL</v>
          </cell>
          <cell r="C29">
            <v>748.8</v>
          </cell>
        </row>
        <row r="30">
          <cell r="A30" t="str">
            <v>145020</v>
          </cell>
          <cell r="B30" t="str">
            <v>OTHER ALLOWANCES</v>
          </cell>
          <cell r="C30">
            <v>6088.6970000000001</v>
          </cell>
        </row>
        <row r="31">
          <cell r="A31" t="str">
            <v>145067</v>
          </cell>
          <cell r="B31" t="str">
            <v>TEZRAFTAR EVENING /FRIDAY A</v>
          </cell>
          <cell r="C31">
            <v>308</v>
          </cell>
        </row>
        <row r="32">
          <cell r="A32" t="str">
            <v>148001</v>
          </cell>
          <cell r="B32" t="str">
            <v>MESSENGER / OFFICE BOYS</v>
          </cell>
          <cell r="C32">
            <v>300</v>
          </cell>
        </row>
        <row r="33">
          <cell r="A33" t="str">
            <v>152012</v>
          </cell>
          <cell r="B33" t="str">
            <v>MEDIACAL INSURANCE-OVS</v>
          </cell>
          <cell r="C33">
            <v>1013.545</v>
          </cell>
        </row>
        <row r="34">
          <cell r="A34" t="str">
            <v>155011</v>
          </cell>
          <cell r="B34" t="str">
            <v>EOSB EXPATS</v>
          </cell>
          <cell r="C34">
            <v>-37.22</v>
          </cell>
        </row>
        <row r="35">
          <cell r="A35" t="str">
            <v>165001</v>
          </cell>
          <cell r="B35" t="str">
            <v>BONUS PAID  - (OFFICERS)</v>
          </cell>
          <cell r="C35">
            <v>268.83999999999997</v>
          </cell>
        </row>
        <row r="36">
          <cell r="A36" t="str">
            <v>172001</v>
          </cell>
          <cell r="B36" t="str">
            <v>PERFORMANCE AWARDS</v>
          </cell>
          <cell r="C36">
            <v>-10882.87</v>
          </cell>
        </row>
        <row r="37">
          <cell r="A37" t="str">
            <v>172002</v>
          </cell>
          <cell r="B37" t="str">
            <v>SALES DEVELOPMENT INCENTIVE</v>
          </cell>
          <cell r="C37">
            <v>166.04</v>
          </cell>
        </row>
        <row r="38">
          <cell r="A38" t="str">
            <v>180001</v>
          </cell>
          <cell r="B38" t="str">
            <v>RENT - OFFICE</v>
          </cell>
          <cell r="C38">
            <v>3600</v>
          </cell>
        </row>
        <row r="39">
          <cell r="A39" t="str">
            <v>180002</v>
          </cell>
          <cell r="B39" t="str">
            <v>RENT - GODOWN</v>
          </cell>
          <cell r="C39">
            <v>118.54600000000001</v>
          </cell>
        </row>
        <row r="40">
          <cell r="A40" t="str">
            <v>180011</v>
          </cell>
          <cell r="B40" t="str">
            <v>RATES &amp; TAXES - TRADE LICEN</v>
          </cell>
          <cell r="C40">
            <v>360</v>
          </cell>
        </row>
        <row r="41">
          <cell r="A41" t="str">
            <v>180012</v>
          </cell>
          <cell r="B41" t="str">
            <v>RATES &amp; TAXES - COMMERCIAL</v>
          </cell>
          <cell r="C41">
            <v>3209.2220000000002</v>
          </cell>
        </row>
        <row r="42">
          <cell r="A42" t="str">
            <v>190001</v>
          </cell>
          <cell r="B42" t="str">
            <v>GAS - ELECTRICITY-OFFICE</v>
          </cell>
          <cell r="C42">
            <v>1614.0139999999999</v>
          </cell>
        </row>
        <row r="43">
          <cell r="A43" t="str">
            <v>195001</v>
          </cell>
          <cell r="B43" t="str">
            <v>INSURANCE-FIRE/THEIFT</v>
          </cell>
          <cell r="C43">
            <v>281.60000000000002</v>
          </cell>
        </row>
        <row r="44">
          <cell r="A44" t="str">
            <v>195011</v>
          </cell>
          <cell r="B44" t="str">
            <v>GOSI LOCAL</v>
          </cell>
          <cell r="C44">
            <v>1418.88</v>
          </cell>
        </row>
        <row r="45">
          <cell r="A45" t="str">
            <v>195012</v>
          </cell>
          <cell r="B45" t="str">
            <v>INSURANCE-FIRE/THEFT</v>
          </cell>
          <cell r="C45">
            <v>35.076000000000001</v>
          </cell>
        </row>
        <row r="46">
          <cell r="A46" t="str">
            <v>200002</v>
          </cell>
          <cell r="B46" t="str">
            <v>RETAINER'S FEES</v>
          </cell>
          <cell r="C46">
            <v>221.52799999999999</v>
          </cell>
        </row>
        <row r="47">
          <cell r="A47" t="str">
            <v>205005</v>
          </cell>
          <cell r="B47" t="str">
            <v>COURIER CHARGES - CORPORATE</v>
          </cell>
          <cell r="C47">
            <v>100</v>
          </cell>
        </row>
        <row r="48">
          <cell r="A48" t="str">
            <v>206001</v>
          </cell>
          <cell r="B48" t="str">
            <v>TELEPHONE / TRUNK CALL - OF</v>
          </cell>
          <cell r="C48">
            <v>148.24199999999999</v>
          </cell>
        </row>
        <row r="49">
          <cell r="A49" t="str">
            <v>206011</v>
          </cell>
          <cell r="B49" t="str">
            <v>FAX - OFFICE</v>
          </cell>
          <cell r="C49">
            <v>30</v>
          </cell>
        </row>
        <row r="50">
          <cell r="A50" t="str">
            <v>207011</v>
          </cell>
          <cell r="B50" t="str">
            <v>TELEPHONE LINE FOR REUTERS/</v>
          </cell>
          <cell r="C50">
            <v>50</v>
          </cell>
        </row>
        <row r="51">
          <cell r="A51" t="str">
            <v>208002</v>
          </cell>
          <cell r="B51" t="str">
            <v>RUETER FEE / SWIFT EXPENSES</v>
          </cell>
          <cell r="C51">
            <v>82.224000000000004</v>
          </cell>
        </row>
        <row r="52">
          <cell r="A52" t="str">
            <v>208003</v>
          </cell>
          <cell r="B52" t="str">
            <v>SOFTWARE CHARGES</v>
          </cell>
          <cell r="C52">
            <v>31.103999999999999</v>
          </cell>
        </row>
        <row r="53">
          <cell r="A53" t="str">
            <v>208004</v>
          </cell>
          <cell r="B53" t="str">
            <v>USER LICENSE CHARGES</v>
          </cell>
          <cell r="C53">
            <v>17.846</v>
          </cell>
        </row>
        <row r="54">
          <cell r="A54" t="str">
            <v>208012</v>
          </cell>
          <cell r="B54" t="str">
            <v>BENEFIT SWITCH EXPENSES</v>
          </cell>
          <cell r="C54">
            <v>4507.7929999999997</v>
          </cell>
        </row>
        <row r="55">
          <cell r="A55" t="str">
            <v>215001</v>
          </cell>
          <cell r="B55" t="str">
            <v>AUDITOR'S FEES</v>
          </cell>
          <cell r="C55">
            <v>286.52</v>
          </cell>
        </row>
        <row r="56">
          <cell r="A56" t="str">
            <v>218001</v>
          </cell>
          <cell r="B56" t="str">
            <v>DEPRECIATION-ELECTRICAL &amp; O</v>
          </cell>
          <cell r="C56">
            <v>968.44100000000003</v>
          </cell>
        </row>
        <row r="57">
          <cell r="A57" t="str">
            <v>218002</v>
          </cell>
          <cell r="B57" t="str">
            <v>DEPRECIATION-FIRE EXTINGUIS</v>
          </cell>
          <cell r="C57">
            <v>12.5</v>
          </cell>
        </row>
        <row r="58">
          <cell r="A58" t="str">
            <v>220012</v>
          </cell>
          <cell r="B58" t="str">
            <v>FURNITURE &amp; FIXTURES WOODEN</v>
          </cell>
          <cell r="C58">
            <v>394.25599999999997</v>
          </cell>
        </row>
        <row r="59">
          <cell r="A59" t="str">
            <v>221003</v>
          </cell>
          <cell r="B59" t="str">
            <v>DEPRECIATION-LEASE HOLD IMP</v>
          </cell>
          <cell r="C59">
            <v>585.54899999999998</v>
          </cell>
        </row>
        <row r="60">
          <cell r="A60" t="str">
            <v>222001</v>
          </cell>
          <cell r="B60" t="str">
            <v>DEPRECIATION IT HARDWARE-PC</v>
          </cell>
          <cell r="C60">
            <v>2300.864</v>
          </cell>
        </row>
        <row r="61">
          <cell r="A61" t="str">
            <v>225007</v>
          </cell>
          <cell r="B61" t="str">
            <v>REPAIRS - I T HARDWARE</v>
          </cell>
          <cell r="C61">
            <v>614.97199999999998</v>
          </cell>
        </row>
        <row r="62">
          <cell r="A62" t="str">
            <v>225008</v>
          </cell>
          <cell r="B62" t="str">
            <v>REPAIRS - CABLING</v>
          </cell>
          <cell r="C62">
            <v>4.4779999999999998</v>
          </cell>
        </row>
        <row r="63">
          <cell r="A63" t="str">
            <v>235001</v>
          </cell>
          <cell r="B63" t="str">
            <v>OFFICE STATIONERY</v>
          </cell>
          <cell r="C63">
            <v>60.155000000000001</v>
          </cell>
        </row>
        <row r="64">
          <cell r="A64" t="str">
            <v>235002</v>
          </cell>
          <cell r="B64" t="str">
            <v>SECURITY STATIONERY</v>
          </cell>
          <cell r="C64">
            <v>20</v>
          </cell>
        </row>
        <row r="65">
          <cell r="A65" t="str">
            <v>235004</v>
          </cell>
          <cell r="B65" t="str">
            <v>PRINTING STATIONERY</v>
          </cell>
          <cell r="C65">
            <v>184.53</v>
          </cell>
        </row>
        <row r="66">
          <cell r="A66" t="str">
            <v>237001</v>
          </cell>
          <cell r="B66" t="str">
            <v>OFFICE RUNNING EXPENSES</v>
          </cell>
          <cell r="C66">
            <v>79.855000000000004</v>
          </cell>
        </row>
        <row r="67">
          <cell r="A67" t="str">
            <v>237002</v>
          </cell>
          <cell r="B67" t="str">
            <v>JANITORIAL CHARGES</v>
          </cell>
          <cell r="C67">
            <v>140</v>
          </cell>
        </row>
        <row r="68">
          <cell r="A68" t="str">
            <v>240005</v>
          </cell>
          <cell r="B68" t="str">
            <v>BILLBOARDS AND SIGNAGE</v>
          </cell>
          <cell r="C68">
            <v>23.513999999999999</v>
          </cell>
        </row>
        <row r="69">
          <cell r="A69" t="str">
            <v>240009</v>
          </cell>
          <cell r="B69" t="str">
            <v>PRESS ADVERTISING</v>
          </cell>
          <cell r="C69">
            <v>320.20999999999998</v>
          </cell>
        </row>
        <row r="70">
          <cell r="A70" t="str">
            <v>240015</v>
          </cell>
          <cell r="B70" t="str">
            <v>MISCELLANEOUS</v>
          </cell>
          <cell r="C70">
            <v>976.15099999999995</v>
          </cell>
        </row>
        <row r="71">
          <cell r="A71" t="str">
            <v>245001</v>
          </cell>
          <cell r="B71" t="str">
            <v>ENTERTAINMENT</v>
          </cell>
          <cell r="C71">
            <v>173.92</v>
          </cell>
        </row>
        <row r="72">
          <cell r="A72" t="str">
            <v>260001</v>
          </cell>
          <cell r="B72" t="str">
            <v>SUBSCRIPTIONS PERIODICAL /</v>
          </cell>
          <cell r="C72">
            <v>12.4</v>
          </cell>
        </row>
        <row r="73">
          <cell r="A73" t="str">
            <v>271001</v>
          </cell>
          <cell r="B73" t="str">
            <v>SECURITY GUARDS CHARGES</v>
          </cell>
          <cell r="C73">
            <v>3504</v>
          </cell>
        </row>
        <row r="74">
          <cell r="A74" t="str">
            <v>272001</v>
          </cell>
          <cell r="B74" t="str">
            <v>CASH TRANSPORT CHARGES</v>
          </cell>
          <cell r="C74">
            <v>246.86600000000001</v>
          </cell>
        </row>
        <row r="75">
          <cell r="A75" t="str">
            <v>283004</v>
          </cell>
          <cell r="B75" t="str">
            <v>OTHERS</v>
          </cell>
          <cell r="C75">
            <v>99.28</v>
          </cell>
        </row>
        <row r="76">
          <cell r="A76" t="str">
            <v>285042</v>
          </cell>
          <cell r="B76" t="str">
            <v>CHEQUE RETURN CHARGES</v>
          </cell>
          <cell r="C76">
            <v>110</v>
          </cell>
        </row>
        <row r="77">
          <cell r="A77" t="str">
            <v>285088</v>
          </cell>
          <cell r="B77" t="str">
            <v>CREDIT CARD &amp; CONSUMER LOAN</v>
          </cell>
          <cell r="C77">
            <v>3484.741</v>
          </cell>
        </row>
        <row r="78">
          <cell r="A78" t="str">
            <v>285091</v>
          </cell>
          <cell r="B78" t="str">
            <v>MASTER CARD MISC EXPENSES</v>
          </cell>
          <cell r="C78">
            <v>302</v>
          </cell>
        </row>
        <row r="79">
          <cell r="A79" t="str">
            <v>288001</v>
          </cell>
          <cell r="B79" t="str">
            <v>HO SHARE OF EXPENSES</v>
          </cell>
          <cell r="C79">
            <v>4044</v>
          </cell>
        </row>
        <row r="80">
          <cell r="A80" t="str">
            <v>290011</v>
          </cell>
          <cell r="B80" t="str">
            <v>IT CHARGES PAID TO HO</v>
          </cell>
          <cell r="C80">
            <v>502.666</v>
          </cell>
        </row>
        <row r="84">
          <cell r="A84" t="str">
            <v>309012</v>
          </cell>
          <cell r="B84" t="str">
            <v>UNREMITTED PROFIT OF FOREIG</v>
          </cell>
          <cell r="C84">
            <v>178973.17300000001</v>
          </cell>
        </row>
        <row r="85">
          <cell r="A85" t="str">
            <v>321004</v>
          </cell>
          <cell r="B85" t="str">
            <v>CURRENT DEPOSITS (UNCLAIMED</v>
          </cell>
          <cell r="C85">
            <v>1867.155</v>
          </cell>
        </row>
        <row r="86">
          <cell r="A86" t="str">
            <v>321052</v>
          </cell>
          <cell r="B86" t="str">
            <v>CURRENT DEPOSITS BD</v>
          </cell>
          <cell r="C86">
            <v>165188.34299999999</v>
          </cell>
        </row>
        <row r="87">
          <cell r="A87" t="str">
            <v>322021</v>
          </cell>
          <cell r="B87" t="str">
            <v>AL-AMMAN DEPOSITS - BAHRAIN</v>
          </cell>
          <cell r="C87">
            <v>13732.145</v>
          </cell>
        </row>
        <row r="88">
          <cell r="A88" t="str">
            <v>325001</v>
          </cell>
          <cell r="B88" t="str">
            <v>FOREIGN CURRENCY CD US $</v>
          </cell>
          <cell r="C88">
            <v>37.700000000000003</v>
          </cell>
        </row>
        <row r="89">
          <cell r="A89" t="str">
            <v>343037</v>
          </cell>
          <cell r="B89" t="str">
            <v>SD/SC UAE DIRHAM</v>
          </cell>
          <cell r="C89">
            <v>0</v>
          </cell>
        </row>
        <row r="90">
          <cell r="A90" t="str">
            <v>343073</v>
          </cell>
          <cell r="B90" t="str">
            <v>SD/SC PAKISTAN SCHOOL FEE</v>
          </cell>
          <cell r="C90">
            <v>0</v>
          </cell>
        </row>
        <row r="91">
          <cell r="A91" t="str">
            <v>343089</v>
          </cell>
          <cell r="B91" t="str">
            <v>CASH RECEIVED FOR TEZRAFTAR</v>
          </cell>
          <cell r="C91">
            <v>0</v>
          </cell>
        </row>
        <row r="92">
          <cell r="A92" t="str">
            <v>344001</v>
          </cell>
          <cell r="B92" t="str">
            <v>SUD CE A/C ACCOUNTS DEPARTM</v>
          </cell>
          <cell r="C92">
            <v>22453</v>
          </cell>
        </row>
        <row r="93">
          <cell r="A93" t="str">
            <v>344024</v>
          </cell>
          <cell r="B93" t="str">
            <v>CUSTOMER SALARY BAHRAIN</v>
          </cell>
          <cell r="C93">
            <v>0</v>
          </cell>
        </row>
        <row r="94">
          <cell r="A94" t="str">
            <v>344068</v>
          </cell>
          <cell r="B94" t="str">
            <v>CASH MASTER CARD</v>
          </cell>
          <cell r="C94">
            <v>408</v>
          </cell>
        </row>
        <row r="95">
          <cell r="A95" t="str">
            <v>344078</v>
          </cell>
          <cell r="B95" t="str">
            <v>TT / DD/FDD HOME REMITT. CA</v>
          </cell>
          <cell r="C95">
            <v>0</v>
          </cell>
        </row>
        <row r="96">
          <cell r="A96" t="str">
            <v>344082</v>
          </cell>
          <cell r="B96" t="str">
            <v>REMITT. CASH</v>
          </cell>
          <cell r="C96">
            <v>0</v>
          </cell>
        </row>
        <row r="97">
          <cell r="A97" t="str">
            <v>344088</v>
          </cell>
          <cell r="B97" t="str">
            <v>UN-CLAIMED DEPOSITS</v>
          </cell>
          <cell r="C97">
            <v>63.381</v>
          </cell>
        </row>
        <row r="98">
          <cell r="A98" t="str">
            <v>349001</v>
          </cell>
          <cell r="B98" t="str">
            <v>SD-CLEARING ADJUSTMENT</v>
          </cell>
          <cell r="C98">
            <v>0</v>
          </cell>
        </row>
        <row r="99">
          <cell r="A99" t="str">
            <v>359008</v>
          </cell>
          <cell r="B99" t="str">
            <v>EXCESS CASH</v>
          </cell>
          <cell r="C99">
            <v>11</v>
          </cell>
        </row>
        <row r="100">
          <cell r="A100" t="str">
            <v>359083</v>
          </cell>
          <cell r="B100" t="str">
            <v>SD PARKING ACCOUNT</v>
          </cell>
          <cell r="C100">
            <v>0</v>
          </cell>
        </row>
        <row r="101">
          <cell r="A101" t="str">
            <v>359096</v>
          </cell>
          <cell r="B101" t="str">
            <v>CASH PURGED IN ATM</v>
          </cell>
          <cell r="C101">
            <v>140</v>
          </cell>
        </row>
        <row r="102">
          <cell r="A102" t="str">
            <v>381012</v>
          </cell>
          <cell r="B102" t="str">
            <v>PLS SAVING DEP-BD OVERSEAS</v>
          </cell>
          <cell r="C102">
            <v>259845.967</v>
          </cell>
        </row>
        <row r="103">
          <cell r="A103" t="str">
            <v>401021</v>
          </cell>
          <cell r="B103" t="str">
            <v>FIXED DEPOSITS BD - ONE MON</v>
          </cell>
          <cell r="C103">
            <v>358004.07500000001</v>
          </cell>
        </row>
        <row r="104">
          <cell r="A104" t="str">
            <v>401022</v>
          </cell>
          <cell r="B104" t="str">
            <v>FIXED DEP. BD - THREE MONTH</v>
          </cell>
          <cell r="C104">
            <v>1130094.567</v>
          </cell>
        </row>
        <row r="105">
          <cell r="A105" t="str">
            <v>401023</v>
          </cell>
          <cell r="B105" t="str">
            <v>FIXED DEPOSITS BD - SIX MON</v>
          </cell>
          <cell r="C105">
            <v>10480.473</v>
          </cell>
        </row>
        <row r="106">
          <cell r="A106" t="str">
            <v>401024</v>
          </cell>
          <cell r="B106" t="str">
            <v>FIXED DEPOSITS BD - ONE YEA</v>
          </cell>
          <cell r="C106">
            <v>43956.29</v>
          </cell>
        </row>
        <row r="107">
          <cell r="A107" t="str">
            <v>405001</v>
          </cell>
          <cell r="B107" t="str">
            <v>FC. FIXED DEP. US$ - 3 MONT</v>
          </cell>
          <cell r="C107">
            <v>2364.2869999999998</v>
          </cell>
        </row>
        <row r="108">
          <cell r="A108" t="str">
            <v>405041</v>
          </cell>
          <cell r="B108" t="str">
            <v>FC. FIXED DEP. US$ - 1 MONT</v>
          </cell>
          <cell r="C108">
            <v>318286.94699999999</v>
          </cell>
        </row>
        <row r="109">
          <cell r="A109" t="str">
            <v>421001</v>
          </cell>
          <cell r="B109" t="str">
            <v>PAYORDER ISSUED</v>
          </cell>
          <cell r="C109">
            <v>2780</v>
          </cell>
        </row>
        <row r="110">
          <cell r="A110" t="str">
            <v>434003</v>
          </cell>
          <cell r="B110" t="str">
            <v>PROVISION FOR INCENTIVE/AWA</v>
          </cell>
          <cell r="C110">
            <v>-4703.3519999999999</v>
          </cell>
        </row>
        <row r="111">
          <cell r="A111" t="str">
            <v>434019</v>
          </cell>
          <cell r="B111" t="str">
            <v>PROVISION FOR LEGAL &amp;PROF C</v>
          </cell>
          <cell r="C111">
            <v>286.52</v>
          </cell>
        </row>
        <row r="112">
          <cell r="A112" t="str">
            <v>434020</v>
          </cell>
          <cell r="B112" t="str">
            <v>PROVISION FOR SUBSCRIPTION</v>
          </cell>
          <cell r="C112">
            <v>5906.86</v>
          </cell>
        </row>
        <row r="113">
          <cell r="A113" t="str">
            <v>434021</v>
          </cell>
          <cell r="B113" t="str">
            <v>PROVISION FOR BONUS PAYABLE</v>
          </cell>
          <cell r="C113">
            <v>834.125</v>
          </cell>
        </row>
        <row r="114">
          <cell r="A114" t="str">
            <v>434025</v>
          </cell>
          <cell r="B114" t="str">
            <v>PROVISION FOR TELEPHONE</v>
          </cell>
          <cell r="C114">
            <v>100</v>
          </cell>
        </row>
        <row r="115">
          <cell r="A115" t="str">
            <v>434098</v>
          </cell>
          <cell r="B115" t="str">
            <v>PROVISION FOR OTHER EXPENSE</v>
          </cell>
          <cell r="C115">
            <v>12002.36</v>
          </cell>
        </row>
        <row r="116">
          <cell r="A116" t="str">
            <v>461011</v>
          </cell>
          <cell r="B116" t="str">
            <v>GENERAL PROVISION FOR CONSU</v>
          </cell>
          <cell r="C116">
            <v>80050.322</v>
          </cell>
        </row>
        <row r="117">
          <cell r="A117" t="str">
            <v>467001</v>
          </cell>
          <cell r="B117" t="str">
            <v>FURNITURE &amp; FIXTURES WOODEN</v>
          </cell>
          <cell r="C117">
            <v>2280.19</v>
          </cell>
        </row>
        <row r="118">
          <cell r="A118" t="str">
            <v>471021</v>
          </cell>
          <cell r="B118" t="str">
            <v>END SERVICE BENEFITS - OVS.</v>
          </cell>
          <cell r="C118">
            <v>286.06</v>
          </cell>
        </row>
        <row r="119">
          <cell r="A119" t="str">
            <v>501001</v>
          </cell>
          <cell r="B119" t="str">
            <v>ELECTRICAL &amp; OFFICE APPLIAN</v>
          </cell>
          <cell r="C119">
            <v>11951.974</v>
          </cell>
        </row>
        <row r="120">
          <cell r="A120" t="str">
            <v>503001</v>
          </cell>
          <cell r="B120" t="str">
            <v>PC &amp; SERVER</v>
          </cell>
          <cell r="C120">
            <v>5141.8549999999996</v>
          </cell>
        </row>
        <row r="121">
          <cell r="A121" t="str">
            <v>504003</v>
          </cell>
          <cell r="B121" t="str">
            <v>AMORTIZATION - LEASEHOLD IM</v>
          </cell>
          <cell r="C121">
            <v>5281.7870000000003</v>
          </cell>
        </row>
        <row r="122">
          <cell r="A122" t="str">
            <v>529052</v>
          </cell>
          <cell r="B122" t="str">
            <v>INTEREST PAYABLE ON SAVINGS</v>
          </cell>
          <cell r="C122">
            <v>426.22199999999998</v>
          </cell>
        </row>
        <row r="123">
          <cell r="A123" t="str">
            <v>529053</v>
          </cell>
          <cell r="B123" t="str">
            <v>INTEREST PAYABLE ON TIME DE</v>
          </cell>
          <cell r="C123">
            <v>12251.466</v>
          </cell>
        </row>
        <row r="124">
          <cell r="A124" t="str">
            <v>532012</v>
          </cell>
          <cell r="B124" t="str">
            <v>INT ON STUCK UP D/FUL DEBTS</v>
          </cell>
          <cell r="C124">
            <v>1369.3109999999999</v>
          </cell>
        </row>
        <row r="125">
          <cell r="A125" t="str">
            <v>581001</v>
          </cell>
          <cell r="B125" t="str">
            <v>INCOME ACCOUNT</v>
          </cell>
          <cell r="C125">
            <v>111319.236</v>
          </cell>
        </row>
        <row r="126">
          <cell r="A126" t="str">
            <v>602012</v>
          </cell>
          <cell r="B126" t="str">
            <v>CASH ON HAND BD (BAHRAIN ON</v>
          </cell>
          <cell r="C126">
            <v>15051.07</v>
          </cell>
        </row>
        <row r="127">
          <cell r="A127" t="str">
            <v>613012</v>
          </cell>
          <cell r="B127" t="str">
            <v>CASH IN ATM SAFE BD</v>
          </cell>
          <cell r="C127">
            <v>30610</v>
          </cell>
        </row>
        <row r="128">
          <cell r="A128" t="str">
            <v>618002</v>
          </cell>
          <cell r="B128" t="str">
            <v>PLACEMENT WITH OVERSEAS BRA</v>
          </cell>
          <cell r="C128">
            <v>382508.23599999998</v>
          </cell>
        </row>
        <row r="129">
          <cell r="A129" t="str">
            <v>685031</v>
          </cell>
          <cell r="B129" t="str">
            <v>GENERAL LOAN</v>
          </cell>
          <cell r="C129">
            <v>62130.731</v>
          </cell>
        </row>
        <row r="130">
          <cell r="A130" t="str">
            <v>685034</v>
          </cell>
          <cell r="B130" t="str">
            <v>CONSUMER LOAN</v>
          </cell>
          <cell r="C130">
            <v>13931.332</v>
          </cell>
        </row>
        <row r="131">
          <cell r="A131" t="str">
            <v>742003</v>
          </cell>
          <cell r="B131" t="str">
            <v>LEASE HOLD IMPROVEMENT</v>
          </cell>
          <cell r="C131">
            <v>23421.9</v>
          </cell>
        </row>
        <row r="132">
          <cell r="A132" t="str">
            <v>744007</v>
          </cell>
          <cell r="B132" t="str">
            <v>FURNITURE &amp; FIXTURE WOODEN,</v>
          </cell>
          <cell r="C132">
            <v>3817.4</v>
          </cell>
        </row>
        <row r="133">
          <cell r="A133" t="str">
            <v>744010</v>
          </cell>
          <cell r="B133" t="str">
            <v>FURNITURE &amp; FIXTURE - MISC.</v>
          </cell>
          <cell r="C133">
            <v>2376.38</v>
          </cell>
        </row>
        <row r="134">
          <cell r="A134" t="str">
            <v>746001</v>
          </cell>
          <cell r="B134" t="str">
            <v>STOCK OF OFFICE STATIONERY</v>
          </cell>
          <cell r="C134">
            <v>629.4</v>
          </cell>
        </row>
        <row r="135">
          <cell r="A135" t="str">
            <v>746002</v>
          </cell>
          <cell r="B135" t="str">
            <v>STOCK OF SECURITY STATIONER</v>
          </cell>
          <cell r="C135">
            <v>34.155000000000001</v>
          </cell>
        </row>
        <row r="136">
          <cell r="A136" t="str">
            <v>751021</v>
          </cell>
          <cell r="B136" t="str">
            <v>ADVANCE DEPOSITS - OVS. BRS</v>
          </cell>
          <cell r="C136">
            <v>100</v>
          </cell>
        </row>
        <row r="137">
          <cell r="A137" t="str">
            <v>761032</v>
          </cell>
          <cell r="B137" t="str">
            <v>SUNDRY DEBTORS - OTHERS</v>
          </cell>
          <cell r="C137">
            <v>3300</v>
          </cell>
        </row>
        <row r="138">
          <cell r="A138" t="str">
            <v>771002</v>
          </cell>
          <cell r="B138" t="str">
            <v>SUSP.A/C CLRNG.ADJ.OTHERS</v>
          </cell>
          <cell r="C138">
            <v>542.45899999999995</v>
          </cell>
        </row>
        <row r="139">
          <cell r="A139" t="str">
            <v>772003</v>
          </cell>
          <cell r="B139" t="str">
            <v>PRE-PAID EXPENSES - OTHERS</v>
          </cell>
          <cell r="C139">
            <v>4581.848</v>
          </cell>
        </row>
        <row r="140">
          <cell r="A140" t="str">
            <v>772017</v>
          </cell>
          <cell r="B140" t="str">
            <v>OTHER RECEIVABLES</v>
          </cell>
          <cell r="C140">
            <v>10276.531999999999</v>
          </cell>
        </row>
        <row r="141">
          <cell r="A141" t="str">
            <v>774001</v>
          </cell>
          <cell r="B141" t="str">
            <v>OTHER ASSET-ADV.POSTAGE / T</v>
          </cell>
          <cell r="C141">
            <v>0</v>
          </cell>
        </row>
        <row r="142">
          <cell r="A142" t="str">
            <v>776006</v>
          </cell>
          <cell r="B142" t="str">
            <v>OTHER ASSETS A/C MARKUP REC</v>
          </cell>
          <cell r="C142">
            <v>0</v>
          </cell>
        </row>
        <row r="143">
          <cell r="A143" t="str">
            <v>779017</v>
          </cell>
          <cell r="B143" t="str">
            <v>O/A A/C TEZRAFTAR CASH EVEN</v>
          </cell>
          <cell r="C143">
            <v>2732.7</v>
          </cell>
        </row>
        <row r="144">
          <cell r="A144" t="str">
            <v>785001</v>
          </cell>
          <cell r="B144" t="str">
            <v>OTHER ASSETS - MEND</v>
          </cell>
          <cell r="C144">
            <v>-0.02</v>
          </cell>
        </row>
        <row r="145">
          <cell r="A145" t="str">
            <v>795001</v>
          </cell>
          <cell r="B145" t="str">
            <v>PC &amp; SERVER -</v>
          </cell>
          <cell r="C145">
            <v>7391.9970000000003</v>
          </cell>
        </row>
        <row r="146">
          <cell r="A146" t="str">
            <v>795002</v>
          </cell>
          <cell r="B146" t="str">
            <v>PRINTER/PERIPHERALS -</v>
          </cell>
          <cell r="C146">
            <v>848.74</v>
          </cell>
        </row>
        <row r="147">
          <cell r="A147" t="str">
            <v>795003</v>
          </cell>
          <cell r="B147" t="str">
            <v>ELEC.EQIP. UPS/STABILIZER -</v>
          </cell>
          <cell r="C147">
            <v>21669.58</v>
          </cell>
        </row>
        <row r="148">
          <cell r="A148" t="str">
            <v>795004</v>
          </cell>
          <cell r="B148" t="str">
            <v>COMMUNICATION/NETWORKING</v>
          </cell>
          <cell r="C148">
            <v>3997.0410000000002</v>
          </cell>
        </row>
        <row r="149">
          <cell r="A149" t="str">
            <v>795005</v>
          </cell>
          <cell r="B149" t="str">
            <v>IT SOFTWARE</v>
          </cell>
          <cell r="C149">
            <v>1354.46</v>
          </cell>
        </row>
        <row r="150">
          <cell r="A150" t="str">
            <v>842012</v>
          </cell>
          <cell r="B150" t="str">
            <v>MAIN OFFICE ACCOUNT - BD</v>
          </cell>
          <cell r="C150">
            <v>-513510.08399999997</v>
          </cell>
        </row>
        <row r="151">
          <cell r="A151" t="str">
            <v>861001</v>
          </cell>
          <cell r="B151" t="str">
            <v>EXPENDITURE ACCOUNT</v>
          </cell>
          <cell r="C151">
            <v>73674.25</v>
          </cell>
        </row>
        <row r="152">
          <cell r="A152" t="str">
            <v>915011</v>
          </cell>
          <cell r="B152" t="str">
            <v>ADVANCES CONSUMER-PIL FINAN</v>
          </cell>
          <cell r="C152">
            <v>2577237.64</v>
          </cell>
        </row>
        <row r="153">
          <cell r="A153" t="str">
            <v>921001</v>
          </cell>
          <cell r="B153" t="str">
            <v>ELECTRICAL &amp; OFFICE APPLIAN</v>
          </cell>
          <cell r="C153">
            <v>24763.691999999999</v>
          </cell>
        </row>
      </sheetData>
      <sheetData sheetId="3">
        <row r="5">
          <cell r="A5">
            <v>3090</v>
          </cell>
          <cell r="B5" t="str">
            <v>**</v>
          </cell>
          <cell r="C5" t="str">
            <v>UNREMITTED PROFIT OF FORG</v>
          </cell>
        </row>
        <row r="6">
          <cell r="A6">
            <v>3210</v>
          </cell>
          <cell r="B6" t="str">
            <v>**</v>
          </cell>
          <cell r="C6" t="str">
            <v>CURRENT DEPOSITS</v>
          </cell>
        </row>
        <row r="7">
          <cell r="A7">
            <v>3220</v>
          </cell>
          <cell r="B7" t="str">
            <v>**</v>
          </cell>
          <cell r="C7" t="str">
            <v>CALL DEPOSITS</v>
          </cell>
        </row>
        <row r="8">
          <cell r="A8">
            <v>3250</v>
          </cell>
          <cell r="B8" t="str">
            <v>**</v>
          </cell>
          <cell r="C8" t="str">
            <v>FOREIGN CURRENCY CURRENT</v>
          </cell>
        </row>
        <row r="9">
          <cell r="A9">
            <v>3440</v>
          </cell>
          <cell r="B9" t="str">
            <v>**</v>
          </cell>
          <cell r="C9" t="str">
            <v>SUNDRY CREDITORS - OVERSE</v>
          </cell>
        </row>
        <row r="10">
          <cell r="A10">
            <v>3590</v>
          </cell>
          <cell r="B10" t="str">
            <v>**</v>
          </cell>
          <cell r="C10" t="str">
            <v>SUNDRY DEPOSITS - OTHERS</v>
          </cell>
        </row>
        <row r="11">
          <cell r="A11">
            <v>3810</v>
          </cell>
          <cell r="B11" t="str">
            <v>**</v>
          </cell>
          <cell r="C11" t="str">
            <v>SAVINGS DEPOSITS</v>
          </cell>
        </row>
        <row r="12">
          <cell r="A12">
            <v>4010</v>
          </cell>
          <cell r="B12" t="str">
            <v>**</v>
          </cell>
          <cell r="C12" t="str">
            <v>FIXED DEPOSITS</v>
          </cell>
        </row>
        <row r="13">
          <cell r="A13">
            <v>4050</v>
          </cell>
          <cell r="B13" t="str">
            <v>**</v>
          </cell>
          <cell r="C13" t="str">
            <v>FORGN. CURRENCY FIXED DEP</v>
          </cell>
        </row>
        <row r="14">
          <cell r="A14">
            <v>4210</v>
          </cell>
          <cell r="B14" t="str">
            <v>**</v>
          </cell>
          <cell r="C14" t="str">
            <v>PAYORDER ISSUED</v>
          </cell>
        </row>
        <row r="15">
          <cell r="A15">
            <v>4340</v>
          </cell>
          <cell r="B15" t="str">
            <v>**</v>
          </cell>
          <cell r="C15" t="str">
            <v>PROVISION FOR EXPENSES</v>
          </cell>
        </row>
        <row r="16">
          <cell r="A16">
            <v>4610</v>
          </cell>
          <cell r="B16" t="str">
            <v>**</v>
          </cell>
          <cell r="C16" t="str">
            <v>GENERAL RESERVES - BAD DE</v>
          </cell>
        </row>
        <row r="17">
          <cell r="A17">
            <v>4670</v>
          </cell>
          <cell r="B17" t="str">
            <v>**</v>
          </cell>
          <cell r="C17" t="str">
            <v>ACCUM. DEPR. - FURNITURE</v>
          </cell>
        </row>
        <row r="18">
          <cell r="A18">
            <v>4710</v>
          </cell>
          <cell r="B18" t="str">
            <v>**</v>
          </cell>
          <cell r="C18" t="str">
            <v>PROVISION FOR DEFERRED LI</v>
          </cell>
        </row>
        <row r="19">
          <cell r="A19">
            <v>5010</v>
          </cell>
          <cell r="B19" t="str">
            <v>**</v>
          </cell>
          <cell r="C19" t="str">
            <v>ACCUM. DEPR. - ELE. &amp; OFF</v>
          </cell>
        </row>
        <row r="20">
          <cell r="A20">
            <v>5030</v>
          </cell>
          <cell r="B20" t="str">
            <v>**</v>
          </cell>
          <cell r="C20" t="str">
            <v>ACCUM. DEPR. - IT HARDWAR</v>
          </cell>
        </row>
        <row r="21">
          <cell r="A21">
            <v>5040</v>
          </cell>
          <cell r="B21" t="str">
            <v>**</v>
          </cell>
          <cell r="C21" t="str">
            <v>ACCUM. DEPR. / AMORTIZATI</v>
          </cell>
        </row>
        <row r="22">
          <cell r="A22">
            <v>5290</v>
          </cell>
          <cell r="B22" t="str">
            <v>**</v>
          </cell>
          <cell r="C22" t="str">
            <v>PLS PROFIT/INTT. PAYABLE</v>
          </cell>
        </row>
        <row r="23">
          <cell r="A23">
            <v>5320</v>
          </cell>
          <cell r="B23" t="str">
            <v>**</v>
          </cell>
          <cell r="C23" t="str">
            <v>INT. ON CLASS. ADV. - OVE</v>
          </cell>
        </row>
        <row r="24">
          <cell r="A24">
            <v>5810</v>
          </cell>
          <cell r="B24" t="str">
            <v>**</v>
          </cell>
          <cell r="C24" t="str">
            <v>INCOME ACCOUNT</v>
          </cell>
        </row>
        <row r="30">
          <cell r="A30" t="str">
            <v>TOTA</v>
          </cell>
          <cell r="B30" t="str">
            <v>L L</v>
          </cell>
          <cell r="C30" t="str">
            <v>IABILITIES</v>
          </cell>
        </row>
        <row r="31">
          <cell r="A31" t="str">
            <v>T</v>
          </cell>
          <cell r="B31" t="str">
            <v>OTA</v>
          </cell>
          <cell r="C31" t="str">
            <v>L CREDIT VOUCHERS  =     8</v>
          </cell>
        </row>
        <row r="32">
          <cell r="A32" t="str">
            <v>T</v>
          </cell>
          <cell r="B32" t="str">
            <v>OTA</v>
          </cell>
          <cell r="C32" t="str">
            <v>L DEBIT  VOUCHERS  =     9</v>
          </cell>
        </row>
        <row r="33">
          <cell r="A33" t="str">
            <v>T</v>
          </cell>
          <cell r="B33" t="str">
            <v>OTA</v>
          </cell>
          <cell r="C33" t="str">
            <v>L ADVANCES         =</v>
          </cell>
        </row>
        <row r="34">
          <cell r="A34" t="str">
            <v>T</v>
          </cell>
          <cell r="B34" t="str">
            <v>OTA</v>
          </cell>
          <cell r="C34" t="str">
            <v>L DEPOSITS         =</v>
          </cell>
        </row>
        <row r="35">
          <cell r="A35" t="str">
            <v>.</v>
          </cell>
          <cell r="B35" t="str">
            <v>...</v>
          </cell>
          <cell r="C35" t="str">
            <v>..........................</v>
          </cell>
        </row>
        <row r="36">
          <cell r="B36" t="str">
            <v>WE</v>
          </cell>
          <cell r="C36" t="str">
            <v>HEREBY CERTIFY THAT THE A</v>
          </cell>
        </row>
        <row r="37">
          <cell r="B37" t="str">
            <v>HA</v>
          </cell>
          <cell r="C37" t="str">
            <v>VE BEEN BALANCED AND THAT</v>
          </cell>
        </row>
        <row r="38">
          <cell r="A38" t="str">
            <v>.</v>
          </cell>
          <cell r="B38" t="str">
            <v>...</v>
          </cell>
          <cell r="C38" t="str">
            <v>..........................</v>
          </cell>
        </row>
        <row r="41">
          <cell r="A41" t="str">
            <v>_x000C_</v>
          </cell>
        </row>
      </sheetData>
      <sheetData sheetId="4">
        <row r="4">
          <cell r="A4" t="str">
            <v>001001</v>
          </cell>
          <cell r="B4" t="str">
            <v>I/R ON LOANS / SMALL LOANS</v>
          </cell>
          <cell r="C4">
            <v>164.59700000000001</v>
          </cell>
        </row>
        <row r="5">
          <cell r="A5" t="str">
            <v>001020</v>
          </cell>
          <cell r="B5" t="str">
            <v>I/R ON OVERDRAFTS</v>
          </cell>
          <cell r="C5">
            <v>1.9E-2</v>
          </cell>
        </row>
        <row r="6">
          <cell r="A6" t="str">
            <v>001053</v>
          </cell>
          <cell r="B6" t="str">
            <v>CONSUMER LOAN</v>
          </cell>
          <cell r="C6">
            <v>49129.576999999997</v>
          </cell>
        </row>
        <row r="7">
          <cell r="A7" t="str">
            <v>025014</v>
          </cell>
          <cell r="B7" t="str">
            <v>MAIN OFFICE ACCOUNT</v>
          </cell>
          <cell r="C7">
            <v>3502.806</v>
          </cell>
        </row>
        <row r="8">
          <cell r="A8" t="str">
            <v>062002</v>
          </cell>
          <cell r="B8" t="str">
            <v>PLS EXCHANGE-DOLLAR</v>
          </cell>
          <cell r="C8">
            <v>29.785</v>
          </cell>
        </row>
        <row r="9">
          <cell r="A9" t="str">
            <v>062004</v>
          </cell>
          <cell r="B9" t="str">
            <v>PLS EXCHANGE OTHER CURRENCI</v>
          </cell>
          <cell r="C9">
            <v>12.048999999999999</v>
          </cell>
        </row>
        <row r="10">
          <cell r="A10" t="str">
            <v>064019</v>
          </cell>
          <cell r="B10" t="str">
            <v>FEE FOR RENDERING OTHER SER</v>
          </cell>
          <cell r="C10">
            <v>162</v>
          </cell>
        </row>
        <row r="11">
          <cell r="A11" t="str">
            <v>064022</v>
          </cell>
          <cell r="B11" t="str">
            <v>PLS COM ON ISSUE OF NEW CHE</v>
          </cell>
          <cell r="C11">
            <v>35</v>
          </cell>
        </row>
        <row r="12">
          <cell r="A12" t="str">
            <v>078001</v>
          </cell>
          <cell r="B12" t="str">
            <v>PLS O/R-INCIDENTAL CHARGES</v>
          </cell>
          <cell r="C12">
            <v>246.23599999999999</v>
          </cell>
        </row>
        <row r="13">
          <cell r="A13" t="str">
            <v>078084</v>
          </cell>
          <cell r="B13" t="str">
            <v>CONSUMER LOAN - PREPAYMENT</v>
          </cell>
          <cell r="C13">
            <v>1459.039</v>
          </cell>
        </row>
        <row r="14">
          <cell r="A14" t="str">
            <v>078085</v>
          </cell>
          <cell r="B14" t="str">
            <v>CONSUMER LOAN - MISC FEES</v>
          </cell>
          <cell r="C14">
            <v>4312</v>
          </cell>
        </row>
        <row r="15">
          <cell r="A15" t="str">
            <v>078094</v>
          </cell>
          <cell r="B15" t="str">
            <v>BENEFIT SWITCH RELATED INCO</v>
          </cell>
          <cell r="C15">
            <v>40.5</v>
          </cell>
        </row>
        <row r="16">
          <cell r="A16" t="str">
            <v>080001</v>
          </cell>
          <cell r="B16" t="str">
            <v>POSTAGE RECOVERIES - CORPOR</v>
          </cell>
          <cell r="C16">
            <v>125</v>
          </cell>
        </row>
        <row r="17">
          <cell r="A17" t="str">
            <v>080003</v>
          </cell>
          <cell r="B17" t="str">
            <v>TELEGRAM RECOVERIES</v>
          </cell>
          <cell r="C17">
            <v>23</v>
          </cell>
        </row>
        <row r="18">
          <cell r="A18" t="str">
            <v>080009</v>
          </cell>
          <cell r="B18" t="str">
            <v>CLEARING CHEQUE  RECOVERIES</v>
          </cell>
          <cell r="C18">
            <v>165</v>
          </cell>
        </row>
        <row r="19">
          <cell r="A19" t="str">
            <v>080021</v>
          </cell>
          <cell r="B19" t="str">
            <v>TEZRAFTAAR TT REIMBURSEMENT</v>
          </cell>
          <cell r="C19">
            <v>3360</v>
          </cell>
        </row>
        <row r="20">
          <cell r="A20" t="str">
            <v>080023</v>
          </cell>
          <cell r="B20" t="str">
            <v>INSURANCE RECOVERIES - CONS</v>
          </cell>
          <cell r="C20">
            <v>9705.4779999999992</v>
          </cell>
        </row>
        <row r="21">
          <cell r="A21" t="str">
            <v>114011</v>
          </cell>
          <cell r="B21" t="str">
            <v>INTEREST PAID - CURRENT ACC</v>
          </cell>
          <cell r="C21">
            <v>7.4649999999999999</v>
          </cell>
        </row>
        <row r="22">
          <cell r="A22" t="str">
            <v>122012</v>
          </cell>
          <cell r="B22" t="str">
            <v>SB DEPOSITS - BD</v>
          </cell>
          <cell r="C22">
            <v>279.42099999999999</v>
          </cell>
        </row>
        <row r="23">
          <cell r="A23" t="str">
            <v>123013</v>
          </cell>
          <cell r="B23" t="str">
            <v>FIXED DEPOSITS BD</v>
          </cell>
          <cell r="C23">
            <v>12542.460999999999</v>
          </cell>
        </row>
        <row r="24">
          <cell r="A24" t="str">
            <v>123019</v>
          </cell>
          <cell r="B24" t="str">
            <v>FIXED DEPOSITS - US $</v>
          </cell>
          <cell r="C24">
            <v>2974.0050000000001</v>
          </cell>
        </row>
        <row r="25">
          <cell r="A25" t="str">
            <v>130014</v>
          </cell>
          <cell r="B25" t="str">
            <v>MAIN OFFICE ACCOUNT</v>
          </cell>
          <cell r="C25">
            <v>5404</v>
          </cell>
        </row>
        <row r="26">
          <cell r="A26" t="str">
            <v>140011</v>
          </cell>
          <cell r="B26" t="str">
            <v>BASIC SALARIES - OFFICERS</v>
          </cell>
          <cell r="C26">
            <v>5046</v>
          </cell>
        </row>
        <row r="27">
          <cell r="A27" t="str">
            <v>140012</v>
          </cell>
          <cell r="B27" t="str">
            <v>BASIC SALARIES - CLERICAL</v>
          </cell>
          <cell r="C27">
            <v>462</v>
          </cell>
        </row>
        <row r="28">
          <cell r="A28" t="str">
            <v>145020</v>
          </cell>
          <cell r="B28" t="str">
            <v>OTHER ALLOWANCES</v>
          </cell>
          <cell r="C28">
            <v>3672</v>
          </cell>
        </row>
        <row r="29">
          <cell r="A29" t="str">
            <v>145067</v>
          </cell>
          <cell r="B29" t="str">
            <v>TEZRAFTAR EVENING /FRIDAY A</v>
          </cell>
          <cell r="C29">
            <v>308</v>
          </cell>
        </row>
        <row r="30">
          <cell r="A30" t="str">
            <v>148001</v>
          </cell>
          <cell r="B30" t="str">
            <v>MESSENGER / OFFICE BOYS</v>
          </cell>
          <cell r="C30">
            <v>150</v>
          </cell>
        </row>
        <row r="31">
          <cell r="A31" t="str">
            <v>152012</v>
          </cell>
          <cell r="B31" t="str">
            <v>MEDIACAL INSURANCE-OVS</v>
          </cell>
          <cell r="C31">
            <v>500.14800000000002</v>
          </cell>
        </row>
        <row r="32">
          <cell r="A32" t="str">
            <v>155011</v>
          </cell>
          <cell r="B32" t="str">
            <v>EOSB EXPATS</v>
          </cell>
          <cell r="C32">
            <v>-90.27</v>
          </cell>
        </row>
        <row r="33">
          <cell r="A33" t="str">
            <v>172001</v>
          </cell>
          <cell r="B33" t="str">
            <v>PERFORMANCE AWARDS</v>
          </cell>
          <cell r="C33">
            <v>-5654</v>
          </cell>
        </row>
        <row r="34">
          <cell r="A34" t="str">
            <v>180001</v>
          </cell>
          <cell r="B34" t="str">
            <v>RENT - OFFICE</v>
          </cell>
          <cell r="C34">
            <v>2400</v>
          </cell>
        </row>
        <row r="35">
          <cell r="A35" t="str">
            <v>180002</v>
          </cell>
          <cell r="B35" t="str">
            <v>RENT - GODOWN</v>
          </cell>
          <cell r="C35">
            <v>59.273000000000003</v>
          </cell>
        </row>
        <row r="36">
          <cell r="A36" t="str">
            <v>180011</v>
          </cell>
          <cell r="B36" t="str">
            <v>RATES &amp; TAXES - TRADE LICEN</v>
          </cell>
          <cell r="C36">
            <v>240</v>
          </cell>
        </row>
        <row r="37">
          <cell r="A37" t="str">
            <v>180012</v>
          </cell>
          <cell r="B37" t="str">
            <v>RATES &amp; TAXES - COMMERCIAL</v>
          </cell>
          <cell r="C37">
            <v>1614.6110000000001</v>
          </cell>
        </row>
        <row r="38">
          <cell r="A38" t="str">
            <v>190001</v>
          </cell>
          <cell r="B38" t="str">
            <v>GAS - ELECTRICITY-OFFICE</v>
          </cell>
          <cell r="C38">
            <v>1001.902</v>
          </cell>
        </row>
        <row r="39">
          <cell r="A39" t="str">
            <v>195001</v>
          </cell>
          <cell r="B39" t="str">
            <v>INSURANCE-FIRE/THEIFT</v>
          </cell>
          <cell r="C39">
            <v>130.80000000000001</v>
          </cell>
        </row>
        <row r="40">
          <cell r="A40" t="str">
            <v>195011</v>
          </cell>
          <cell r="B40" t="str">
            <v>GOSI LOCAL</v>
          </cell>
          <cell r="C40">
            <v>820</v>
          </cell>
        </row>
        <row r="41">
          <cell r="A41" t="str">
            <v>195012</v>
          </cell>
          <cell r="B41" t="str">
            <v>INSURANCE-FIRE/THEFT</v>
          </cell>
          <cell r="C41">
            <v>22.07</v>
          </cell>
        </row>
        <row r="42">
          <cell r="A42" t="str">
            <v>200002</v>
          </cell>
          <cell r="B42" t="str">
            <v>RETAINER'S FEES</v>
          </cell>
          <cell r="C42">
            <v>129.86099999999999</v>
          </cell>
        </row>
        <row r="43">
          <cell r="A43" t="str">
            <v>205005</v>
          </cell>
          <cell r="B43" t="str">
            <v>COURIER CHARGES - CORPORATE</v>
          </cell>
          <cell r="C43">
            <v>100</v>
          </cell>
        </row>
        <row r="44">
          <cell r="A44" t="str">
            <v>206001</v>
          </cell>
          <cell r="B44" t="str">
            <v>TELEPHONE / TRUNK CALL - OF</v>
          </cell>
          <cell r="C44">
            <v>148.15299999999999</v>
          </cell>
        </row>
        <row r="45">
          <cell r="A45" t="str">
            <v>206011</v>
          </cell>
          <cell r="B45" t="str">
            <v>FAX - OFFICE</v>
          </cell>
          <cell r="C45">
            <v>30</v>
          </cell>
        </row>
        <row r="46">
          <cell r="A46" t="str">
            <v>207011</v>
          </cell>
          <cell r="B46" t="str">
            <v>TELEPHONE LINE FOR REUTERS/</v>
          </cell>
          <cell r="C46">
            <v>50</v>
          </cell>
        </row>
        <row r="47">
          <cell r="A47" t="str">
            <v>208002</v>
          </cell>
          <cell r="B47" t="str">
            <v>RUETER FEE / SWIFT EXPENSES</v>
          </cell>
          <cell r="C47">
            <v>65.495999999999995</v>
          </cell>
        </row>
        <row r="48">
          <cell r="A48" t="str">
            <v>208003</v>
          </cell>
          <cell r="B48" t="str">
            <v>SOFTWARE CHARGES</v>
          </cell>
          <cell r="C48">
            <v>20.736000000000001</v>
          </cell>
        </row>
        <row r="49">
          <cell r="A49" t="str">
            <v>208004</v>
          </cell>
          <cell r="B49" t="str">
            <v>USER LICENSE CHARGES</v>
          </cell>
          <cell r="C49">
            <v>8.923</v>
          </cell>
        </row>
        <row r="50">
          <cell r="A50" t="str">
            <v>208012</v>
          </cell>
          <cell r="B50" t="str">
            <v>BENEFIT SWITCH EXPENSES</v>
          </cell>
          <cell r="C50">
            <v>3412.83</v>
          </cell>
        </row>
        <row r="51">
          <cell r="A51" t="str">
            <v>218001</v>
          </cell>
          <cell r="B51" t="str">
            <v>DEPRECIATION-ELECTRICAL &amp; O</v>
          </cell>
          <cell r="C51">
            <v>968.44100000000003</v>
          </cell>
        </row>
        <row r="52">
          <cell r="A52" t="str">
            <v>220012</v>
          </cell>
          <cell r="B52" t="str">
            <v>FURNITURE &amp; FIXTURES WOODEN</v>
          </cell>
          <cell r="C52">
            <v>356.25599999999997</v>
          </cell>
        </row>
        <row r="53">
          <cell r="A53" t="str">
            <v>221003</v>
          </cell>
          <cell r="B53" t="str">
            <v>DEPRECIATION-LEASE HOLD IMP</v>
          </cell>
          <cell r="C53">
            <v>390.36599999999999</v>
          </cell>
        </row>
        <row r="54">
          <cell r="A54" t="str">
            <v>222001</v>
          </cell>
          <cell r="B54" t="str">
            <v>DEPRECIATION IT HARDWARE-PC</v>
          </cell>
          <cell r="C54">
            <v>2247.114</v>
          </cell>
        </row>
        <row r="55">
          <cell r="A55" t="str">
            <v>225007</v>
          </cell>
          <cell r="B55" t="str">
            <v>REPAIRS - I T HARDWARE</v>
          </cell>
          <cell r="C55">
            <v>307.48599999999999</v>
          </cell>
        </row>
        <row r="56">
          <cell r="A56" t="str">
            <v>225008</v>
          </cell>
          <cell r="B56" t="str">
            <v>REPAIRS - CABLING</v>
          </cell>
          <cell r="C56">
            <v>2.2389999999999999</v>
          </cell>
        </row>
        <row r="57">
          <cell r="A57" t="str">
            <v>235001</v>
          </cell>
          <cell r="B57" t="str">
            <v>OFFICE STATIONERY</v>
          </cell>
          <cell r="C57">
            <v>2.4</v>
          </cell>
        </row>
        <row r="58">
          <cell r="A58" t="str">
            <v>235002</v>
          </cell>
          <cell r="B58" t="str">
            <v>SECURITY STATIONERY</v>
          </cell>
          <cell r="C58">
            <v>13.6</v>
          </cell>
        </row>
        <row r="59">
          <cell r="A59" t="str">
            <v>235004</v>
          </cell>
          <cell r="B59" t="str">
            <v>PRINTING STATIONERY</v>
          </cell>
          <cell r="C59">
            <v>182.51499999999999</v>
          </cell>
        </row>
        <row r="60">
          <cell r="A60" t="str">
            <v>237001</v>
          </cell>
          <cell r="B60" t="str">
            <v>OFFICE RUNNING EXPENSES</v>
          </cell>
          <cell r="C60">
            <v>65.86</v>
          </cell>
        </row>
        <row r="61">
          <cell r="A61" t="str">
            <v>237002</v>
          </cell>
          <cell r="B61" t="str">
            <v>JANITORIAL CHARGES</v>
          </cell>
          <cell r="C61">
            <v>70</v>
          </cell>
        </row>
        <row r="62">
          <cell r="A62" t="str">
            <v>240005</v>
          </cell>
          <cell r="B62" t="str">
            <v>BILLBOARDS AND SIGNAGE</v>
          </cell>
          <cell r="C62">
            <v>11.757</v>
          </cell>
        </row>
        <row r="63">
          <cell r="A63" t="str">
            <v>240009</v>
          </cell>
          <cell r="B63" t="str">
            <v>PRESS ADVERTISING</v>
          </cell>
          <cell r="C63">
            <v>78.762</v>
          </cell>
        </row>
        <row r="64">
          <cell r="A64" t="str">
            <v>240015</v>
          </cell>
          <cell r="B64" t="str">
            <v>MISCELLANEOUS</v>
          </cell>
          <cell r="C64">
            <v>863.07799999999997</v>
          </cell>
        </row>
        <row r="65">
          <cell r="A65" t="str">
            <v>245001</v>
          </cell>
          <cell r="B65" t="str">
            <v>ENTERTAINMENT</v>
          </cell>
          <cell r="C65">
            <v>128.57</v>
          </cell>
        </row>
        <row r="66">
          <cell r="A66" t="str">
            <v>260001</v>
          </cell>
          <cell r="B66" t="str">
            <v>SUBSCRIPTIONS PERIODICAL /</v>
          </cell>
          <cell r="C66">
            <v>8</v>
          </cell>
        </row>
        <row r="67">
          <cell r="A67" t="str">
            <v>271001</v>
          </cell>
          <cell r="B67" t="str">
            <v>SECURITY GUARDS CHARGES</v>
          </cell>
          <cell r="C67">
            <v>1752</v>
          </cell>
        </row>
        <row r="68">
          <cell r="A68" t="str">
            <v>272001</v>
          </cell>
          <cell r="B68" t="str">
            <v>CASH TRANSPORT CHARGES</v>
          </cell>
          <cell r="C68">
            <v>141.495</v>
          </cell>
        </row>
        <row r="69">
          <cell r="A69" t="str">
            <v>285042</v>
          </cell>
          <cell r="B69" t="str">
            <v>CHEQUE RETURN CHARGES</v>
          </cell>
          <cell r="C69">
            <v>80</v>
          </cell>
        </row>
        <row r="70">
          <cell r="A70" t="str">
            <v>285088</v>
          </cell>
          <cell r="B70" t="str">
            <v>CREDIT CARD &amp; CONSUMER LOAN</v>
          </cell>
          <cell r="C70">
            <v>963.54200000000003</v>
          </cell>
        </row>
        <row r="71">
          <cell r="A71" t="str">
            <v>285091</v>
          </cell>
          <cell r="B71" t="str">
            <v>MASTER CARD MISC EXPENSES</v>
          </cell>
          <cell r="C71">
            <v>302</v>
          </cell>
        </row>
        <row r="72">
          <cell r="A72" t="str">
            <v>288001</v>
          </cell>
          <cell r="B72" t="str">
            <v>HO SHARE OF EXPENSES</v>
          </cell>
          <cell r="C72">
            <v>2696</v>
          </cell>
        </row>
        <row r="73">
          <cell r="A73" t="str">
            <v>290011</v>
          </cell>
          <cell r="B73" t="str">
            <v>IT CHARGES PAID TO HO</v>
          </cell>
          <cell r="C73">
            <v>251.333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 val="March 110"/>
      <sheetName val="Feb"/>
      <sheetName val="MarchSL904"/>
      <sheetName val="BS-OV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Hyear-siraj"/>
      <sheetName val="Income Tax"/>
      <sheetName val="DTLBSNW"/>
      <sheetName val="BSNW"/>
      <sheetName val="Balance Sheet"/>
      <sheetName val="Assets Liab"/>
      <sheetName val="Other Income"/>
      <sheetName val="Cash Flow"/>
      <sheetName val="Adv to vendor"/>
      <sheetName val="Prov Liab"/>
      <sheetName val="Dealers Sumry"/>
      <sheetName val="Dealer Agencies"/>
      <sheetName val="PNL Taksh"/>
      <sheetName val="HOH Balance She"/>
      <sheetName val="HOH     P  L"/>
      <sheetName val="FixedAssets"/>
      <sheetName val="Budget 2001-02"/>
      <sheetName val="Ratio Analysis"/>
      <sheetName val="Statiscal Data"/>
      <sheetName val="CKD Tax Comput"/>
      <sheetName val="Final Accounts"/>
      <sheetName val="Deferred Tax"/>
      <sheetName val="Half yearly "/>
      <sheetName val="ProfitProv"/>
      <sheetName val="ProdlineNW"/>
      <sheetName val="DTLP&amp;LNW"/>
      <sheetName val="P&amp;LNW"/>
      <sheetName val="Profit Loss"/>
      <sheetName val="GP Analysis"/>
      <sheetName val="Summary Gp Anal"/>
      <sheetName val="FundsNW"/>
      <sheetName val="Stock_Quantity"/>
      <sheetName val="Stock_in_Trade"/>
      <sheetName val="Income_Tax"/>
      <sheetName val="Balance_Sheet"/>
      <sheetName val="Assets_Liab"/>
      <sheetName val="Other_Income"/>
      <sheetName val="Cash_Flow"/>
      <sheetName val="Adv_to_vendor"/>
      <sheetName val="Prov_Liab"/>
      <sheetName val="Dealers_Sumry"/>
      <sheetName val="Dealer_Agencies"/>
      <sheetName val="PNL_Taksh"/>
      <sheetName val="HOH_Balance_She"/>
      <sheetName val="HOH_____P__L"/>
      <sheetName val="Budget_2001-02"/>
      <sheetName val="Ratio_Analysis"/>
      <sheetName val="Statiscal_Data"/>
      <sheetName val="CKD_Tax_Comput"/>
      <sheetName val="Final_Accounts"/>
      <sheetName val="Deferred_Tax"/>
      <sheetName val="Half_yearly_"/>
      <sheetName val="Profit_Loss"/>
      <sheetName val="GP_Analysis"/>
      <sheetName val="Summary_Gp_Anal"/>
      <sheetName val="P&amp;L Commentary"/>
      <sheetName val="Acct"/>
      <sheetName val="others"/>
      <sheetName val="td"/>
      <sheetName val="cd "/>
      <sheetName val="adp_or"/>
      <sheetName val="c_b"/>
      <sheetName val="rc"/>
      <sheetName val="f_f"/>
      <sheetName val="CPJOB WISE"/>
      <sheetName val="25-Mar-09"/>
      <sheetName val="Cash Flow - CY Workings"/>
      <sheetName val="Financial Summary"/>
      <sheetName val="Revenue-Fire-Marine-Mo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March 110"/>
      <sheetName val="Feb"/>
      <sheetName val="MarchSL904"/>
      <sheetName val="BSDOMOVS"/>
      <sheetName val="INPU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IE-DEC-06-DOM"/>
      <sheetName val="BS-OV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FE - Summary - STD"/>
      <sheetName val="AL905"/>
      <sheetName val="BS-OVS"/>
      <sheetName val="IE-DEC-06-DOM"/>
      <sheetName val="EMOF Portfolio"/>
      <sheetName val="Toyota PL ckd"/>
      <sheetName val="TOTAL P&amp;L"/>
      <sheetName val="Input"/>
      <sheetName val="Invetory 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adjusted (SCGB)"/>
      <sheetName val="P &amp; L (SCGB)"/>
      <sheetName val="PL -adjusted"/>
      <sheetName val="BS -adjusted"/>
      <sheetName val="Notes (2)"/>
      <sheetName val="Analysis"/>
      <sheetName val="Statistics"/>
      <sheetName val="TRIAL BAL"/>
      <sheetName val="breakup"/>
      <sheetName val="CF brakup"/>
      <sheetName val="P &amp; L"/>
      <sheetName val="B - S"/>
      <sheetName val="Notes"/>
      <sheetName val="T - B"/>
      <sheetName val="C - Flow"/>
      <sheetName val="F-Flow"/>
      <sheetName val="TRIAL BAL -FEB'02"/>
      <sheetName val="TRIAL BAL -MAR'02"/>
      <sheetName val="TRIAL BAL -APR'02"/>
      <sheetName val="BS_-adjusted_(SCGB)"/>
      <sheetName val="P_&amp;_L_(SCGB)"/>
      <sheetName val="PL_-adjusted"/>
      <sheetName val="BS_-adjusted"/>
      <sheetName val="Notes_(2)"/>
      <sheetName val="TRIAL_BAL"/>
      <sheetName val="CF_brakup"/>
      <sheetName val="P_&amp;_L"/>
      <sheetName val="B_-_S"/>
      <sheetName val="T_-_B"/>
      <sheetName val="C_-_Flow"/>
      <sheetName val="TRIAL_BAL_-FEB'02"/>
      <sheetName val="TRIAL_BAL_-MAR'02"/>
      <sheetName val="TRIAL_BAL_-APR'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t²"/>
      <sheetName val="nt__2"/>
      <sheetName val="nt__3"/>
      <sheetName val="nt__4"/>
      <sheetName val="Total Adjustments"/>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Notes25-26.1"/>
      <sheetName val="Notes26.2-32"/>
      <sheetName val="Notes33-34"/>
      <sheetName val="Notes39-40"/>
      <sheetName val="Notes41-42.1"/>
      <sheetName val="Notes41-42.1 (2)"/>
      <sheetName val="Notes42.2-44"/>
      <sheetName val="Note 45"/>
      <sheetName val="Annexure"/>
      <sheetName val="affair"/>
      <sheetName val="inc-exp"/>
      <sheetName val="pinex"/>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PremiumMaturity"/>
      <sheetName val="NEWAD"/>
      <sheetName val="pinex (2)"/>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Total_Adjustments"/>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Note1_11"/>
      <sheetName val="Total_Adjustments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A"/>
      <sheetName val="CliftonMain-1003-P&amp;L"/>
      <sheetName val="CliftonMain-1003-EXP"/>
      <sheetName val="SALARY"/>
      <sheetName val="Parameters"/>
      <sheetName val="broker sheet-2"/>
      <sheetName val="pinex_(2)"/>
      <sheetName val="Rate_Input"/>
      <sheetName val="Profit_Worksheet"/>
      <sheetName val="acct"/>
      <sheetName val="2000_ Projects Summary"/>
      <sheetName val="Sheet5"/>
      <sheetName val="Augbkp98"/>
      <sheetName val="pinex_(2)1"/>
      <sheetName val="Rate_Input1"/>
      <sheetName val="Profit_Worksheet1"/>
      <sheetName val="SOURCE"/>
      <sheetName val="PDF1"/>
      <sheetName val="Currency"/>
      <sheetName val="DropDown"/>
      <sheetName val="Segment new 1"/>
      <sheetName val="Drop down"/>
      <sheetName val="16-Avg Sales Price"/>
      <sheetName val="Statement of Claims"/>
      <sheetName val="Notes _2_"/>
      <sheetName val="PL_Million_"/>
      <sheetName val="Fin_Histo_PL"/>
      <sheetName val="Deposit"/>
      <sheetName val="stdd costBPCS"/>
      <sheetName val="B-S(p)"/>
      <sheetName val="Code"/>
      <sheetName val="BS-OVS"/>
      <sheetName val="Abu Dhabi"/>
      <sheetName val="Total_Adjustments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pinex_(2)2"/>
      <sheetName val="Rate_Input2"/>
      <sheetName val="Profit_Worksheet2"/>
      <sheetName val="2000__Projects_Summary"/>
      <sheetName val="broker_sheet-2"/>
      <sheetName val="BSDOMOVS"/>
      <sheetName val="EDP_Euros"/>
      <sheetName val="Iberdrola_Euros"/>
      <sheetName val="BS"/>
      <sheetName val="Non-Statistical Sampling"/>
      <sheetName val="REV VAR INC"/>
      <sheetName val="Revenue-Fire-Marine-Motor"/>
      <sheetName val="Graphs 1"/>
      <sheetName val="Macro1"/>
      <sheetName val="Summary"/>
      <sheetName val="Grouping"/>
      <sheetName val="Notes__2_"/>
      <sheetName val="Non-Statistical_Sampling"/>
      <sheetName val="REV_VAR_INC"/>
      <sheetName val="Statement_of_Claims"/>
      <sheetName val="Report .1"/>
      <sheetName val="Final Accounts 2001As per Audit"/>
      <sheetName val="Segment_new_1"/>
      <sheetName val="Drop_down"/>
      <sheetName val="16-Avg_Sales_Price"/>
      <sheetName val="stdd_costBPCS"/>
      <sheetName val="Aylık"/>
      <sheetName val="Net"/>
      <sheetName val="Profiles"/>
      <sheetName val="ៀFinal Accou"/>
      <sheetName val="ḜFinal Accou"/>
      <sheetName val="⒐Final Accou"/>
      <sheetName val="nt__5"/>
      <sheetName val="nt__6"/>
      <sheetName val="nt__7"/>
      <sheetName val="nt__8"/>
      <sheetName val="nt__9"/>
      <sheetName val="DATABASE"/>
      <sheetName val="MMR"/>
      <sheetName val="Cash Flow"/>
      <sheetName val="Total_Adjustments3"/>
      <sheetName val="Assets_(2)3"/>
      <sheetName val="Balance_Sheet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Notes41-42_13"/>
      <sheetName val="Notes41-42_1_(2)3"/>
      <sheetName val="Notes42_2-443"/>
      <sheetName val="Note_453"/>
      <sheetName val="Deferred_(2)3"/>
      <sheetName val="Defeered_Work3"/>
      <sheetName val="Sheet2_(2)3"/>
      <sheetName val="Sheet3_(2)3"/>
      <sheetName val="Sheet1_(2)3"/>
      <sheetName val="pinex_(2)3"/>
      <sheetName val="Rate_Input3"/>
      <sheetName val="Profit_Worksheet3"/>
      <sheetName val="2000__Projects_Summary1"/>
      <sheetName val="broker_sheet-21"/>
      <sheetName val="cpur"/>
      <sheetName val="IGData"/>
      <sheetName val="Rate Verification"/>
      <sheetName val="Product Wise Breakup"/>
      <sheetName val="Monthly breakup"/>
      <sheetName val="Categoried of Deposit (2)"/>
      <sheetName val="PPC-ORD DTL"/>
      <sheetName val="Abu_Dhabi"/>
      <sheetName val="Adv to vendor"/>
      <sheetName val="GP Analysis"/>
      <sheetName val="FundsNW"/>
      <sheetName val="Stock in Trade"/>
      <sheetName val="A-C CODE &amp; NAME"/>
      <sheetName val="会社別"/>
      <sheetName val="B-6"/>
      <sheetName val="Global Data"/>
      <sheetName val="CHALLAN"/>
      <sheetName val="Validation"/>
      <sheetName val="Worksheet"/>
      <sheetName val="macro d'éval"/>
      <sheetName val="PL "/>
      <sheetName val="Notes"/>
      <sheetName val="Rentals-SAM KHI"/>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sheetData sheetId="11"/>
      <sheetData sheetId="12"/>
      <sheetData sheetId="13"/>
      <sheetData sheetId="14" refreshError="1"/>
      <sheetData sheetId="15"/>
      <sheetData sheetId="16"/>
      <sheetData sheetId="17" refreshError="1"/>
      <sheetData sheetId="18"/>
      <sheetData sheetId="19"/>
      <sheetData sheetId="20"/>
      <sheetData sheetId="21"/>
      <sheetData sheetId="22"/>
      <sheetData sheetId="23"/>
      <sheetData sheetId="24"/>
      <sheetData sheetId="25"/>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Notes"/>
    </sheetNames>
    <sheetDataSet>
      <sheetData sheetId="0">
        <row r="46">
          <cell r="B46">
            <v>13585181</v>
          </cell>
        </row>
      </sheetData>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1_5"/>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Links"/>
      <sheetName val="Value In Use - Trea"/>
      <sheetName val="Sheet1_(4)2"/>
      <sheetName val="Sheet1_(3)2"/>
      <sheetName val="Deferred_(2)2"/>
      <sheetName val="Defeered_Work2"/>
      <sheetName val="Total_Adjustments2"/>
      <sheetName val="Balance_Sheet2"/>
      <sheetName val="Sheet2_(2)2"/>
      <sheetName val="Sheet3_(2)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Sheet1_(2)2"/>
      <sheetName val="Notes41-42_12"/>
      <sheetName val="Notes42_2-442"/>
      <sheetName val="Note_452"/>
      <sheetName val="3.2"/>
      <sheetName val="Specific - Provision Financing"/>
      <sheetName val="Total"/>
      <sheetName val="SON"/>
      <sheetName val="Revenue-Fire-Marine-Motor"/>
      <sheetName val="Additions"/>
      <sheetName val="BS-OVS"/>
      <sheetName val="branch code"/>
      <sheetName val="Sheet1_(4)3"/>
      <sheetName val="Sheet1_(3)3"/>
      <sheetName val="Deferred_(2)3"/>
      <sheetName val="Defeered_Work3"/>
      <sheetName val="Total_Adjustments3"/>
      <sheetName val="Balance_Sheet3"/>
      <sheetName val="Sheet2_(2)3"/>
      <sheetName val="Sheet3_(2)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Sheet1_(2)3"/>
      <sheetName val="Notes41-42_13"/>
      <sheetName val="Notes42_2-443"/>
      <sheetName val="Note_453"/>
      <sheetName val="3_2"/>
      <sheetName val="Macro1"/>
      <sheetName val="E"/>
      <sheetName val="A-C CODE &amp; NAME"/>
      <sheetName val="MarchSL904"/>
      <sheetName val="BSDOMOVS"/>
      <sheetName val="Valuation"/>
      <sheetName val="LT loan"/>
      <sheetName val="working"/>
      <sheetName val="Addition"/>
      <sheetName val="Vendors"/>
      <sheetName val="A1"/>
      <sheetName val="Value_In_Use_-_Tre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sheetData sheetId="22"/>
      <sheetData sheetId="23"/>
      <sheetData sheetId="24"/>
      <sheetData sheetId="25" refreshError="1"/>
      <sheetData sheetId="26"/>
      <sheetData sheetId="27"/>
      <sheetData sheetId="28" refreshError="1"/>
      <sheetData sheetId="29" refreshError="1"/>
      <sheetData sheetId="30"/>
      <sheetData sheetId="31"/>
      <sheetData sheetId="32"/>
      <sheetData sheetId="33" refreshError="1"/>
      <sheetData sheetId="34"/>
      <sheetData sheetId="35" refreshError="1"/>
      <sheetData sheetId="36"/>
      <sheetData sheetId="37"/>
      <sheetData sheetId="38" refreshError="1"/>
      <sheetData sheetId="39" refreshError="1"/>
      <sheetData sheetId="40" refreshError="1"/>
      <sheetData sheetId="41" refreshError="1"/>
      <sheetData sheetId="42" refreshError="1"/>
      <sheetData sheetId="43"/>
      <sheetData sheetId="44"/>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BR"/>
    </sheetNames>
    <sheetDataSet>
      <sheetData sheetId="0" refreshError="1"/>
      <sheetData sheetId="1" refreshError="1">
        <row r="1">
          <cell r="F1" t="str">
            <v>Preliminary</v>
          </cell>
          <cell r="K1" t="str">
            <v>'2011</v>
          </cell>
        </row>
        <row r="3">
          <cell r="K3">
            <v>393495</v>
          </cell>
        </row>
        <row r="4">
          <cell r="K4">
            <v>24126341</v>
          </cell>
        </row>
        <row r="5">
          <cell r="K5">
            <v>24519836</v>
          </cell>
        </row>
        <row r="6">
          <cell r="K6">
            <v>0</v>
          </cell>
        </row>
        <row r="7">
          <cell r="K7">
            <v>99869645</v>
          </cell>
        </row>
        <row r="8">
          <cell r="K8">
            <v>99869645</v>
          </cell>
        </row>
        <row r="9">
          <cell r="K9">
            <v>0</v>
          </cell>
        </row>
        <row r="10">
          <cell r="K10">
            <v>202960</v>
          </cell>
        </row>
        <row r="11">
          <cell r="K11">
            <v>202960</v>
          </cell>
        </row>
        <row r="12">
          <cell r="K12">
            <v>0</v>
          </cell>
        </row>
        <row r="13">
          <cell r="K13">
            <v>2466602</v>
          </cell>
        </row>
        <row r="14">
          <cell r="K14">
            <v>2466602</v>
          </cell>
        </row>
        <row r="15">
          <cell r="K15">
            <v>1076923</v>
          </cell>
        </row>
        <row r="16">
          <cell r="K16">
            <v>0</v>
          </cell>
        </row>
        <row r="17">
          <cell r="K17">
            <v>0</v>
          </cell>
        </row>
        <row r="18">
          <cell r="K18">
            <v>8372</v>
          </cell>
        </row>
        <row r="19">
          <cell r="K19">
            <v>500000</v>
          </cell>
        </row>
        <row r="20">
          <cell r="K20">
            <v>2451927</v>
          </cell>
        </row>
        <row r="21">
          <cell r="K21">
            <v>0</v>
          </cell>
        </row>
        <row r="22">
          <cell r="K22">
            <v>2951927</v>
          </cell>
        </row>
        <row r="23">
          <cell r="K23">
            <v>51745614</v>
          </cell>
        </row>
        <row r="24">
          <cell r="K24">
            <v>0</v>
          </cell>
        </row>
        <row r="25">
          <cell r="K25">
            <v>0</v>
          </cell>
        </row>
        <row r="26">
          <cell r="K26">
            <v>0</v>
          </cell>
        </row>
        <row r="27">
          <cell r="K27">
            <v>-156706</v>
          </cell>
        </row>
        <row r="28">
          <cell r="K28">
            <v>-156706</v>
          </cell>
        </row>
        <row r="29">
          <cell r="K29">
            <v>0</v>
          </cell>
        </row>
        <row r="30">
          <cell r="K30">
            <v>-20672</v>
          </cell>
        </row>
        <row r="31">
          <cell r="K31">
            <v>-20672</v>
          </cell>
        </row>
        <row r="32">
          <cell r="K32">
            <v>0</v>
          </cell>
        </row>
        <row r="33">
          <cell r="K33">
            <v>-299936</v>
          </cell>
        </row>
        <row r="34">
          <cell r="K34">
            <v>-299936</v>
          </cell>
        </row>
        <row r="35">
          <cell r="K35">
            <v>0</v>
          </cell>
        </row>
        <row r="36">
          <cell r="K36">
            <v>-39374</v>
          </cell>
        </row>
        <row r="37">
          <cell r="K37">
            <v>-39374</v>
          </cell>
        </row>
        <row r="38">
          <cell r="K38">
            <v>0</v>
          </cell>
        </row>
        <row r="39">
          <cell r="K39">
            <v>-41372</v>
          </cell>
        </row>
        <row r="40">
          <cell r="K40">
            <v>-140003</v>
          </cell>
        </row>
        <row r="41">
          <cell r="K41">
            <v>-18200</v>
          </cell>
        </row>
        <row r="42">
          <cell r="K42">
            <v>0</v>
          </cell>
        </row>
        <row r="43">
          <cell r="K43">
            <v>-1914352</v>
          </cell>
        </row>
        <row r="44">
          <cell r="K44">
            <v>-2113927</v>
          </cell>
        </row>
        <row r="45">
          <cell r="K45">
            <v>0</v>
          </cell>
        </row>
        <row r="46">
          <cell r="K46">
            <v>-232</v>
          </cell>
        </row>
        <row r="47">
          <cell r="K47">
            <v>-232</v>
          </cell>
        </row>
        <row r="48">
          <cell r="K48">
            <v>3</v>
          </cell>
        </row>
        <row r="49">
          <cell r="K49">
            <v>-9636293</v>
          </cell>
        </row>
        <row r="50">
          <cell r="K50">
            <v>5194384</v>
          </cell>
        </row>
        <row r="51">
          <cell r="K51">
            <v>-109801004</v>
          </cell>
        </row>
        <row r="52">
          <cell r="K52">
            <v>549393</v>
          </cell>
        </row>
        <row r="53">
          <cell r="K53">
            <v>119974</v>
          </cell>
        </row>
        <row r="54">
          <cell r="K54">
            <v>-113573546</v>
          </cell>
        </row>
        <row r="55">
          <cell r="K55">
            <v>-8362</v>
          </cell>
        </row>
        <row r="56">
          <cell r="K56">
            <v>-4259129</v>
          </cell>
        </row>
        <row r="57">
          <cell r="K57">
            <v>-4259129</v>
          </cell>
        </row>
        <row r="58">
          <cell r="K58">
            <v>15580</v>
          </cell>
        </row>
        <row r="59">
          <cell r="K59">
            <v>0</v>
          </cell>
        </row>
        <row r="60">
          <cell r="K60">
            <v>0</v>
          </cell>
        </row>
        <row r="61">
          <cell r="K61">
            <v>-15727</v>
          </cell>
        </row>
        <row r="62">
          <cell r="K62">
            <v>0</v>
          </cell>
        </row>
        <row r="63">
          <cell r="K63">
            <v>0</v>
          </cell>
        </row>
        <row r="64">
          <cell r="K64">
            <v>0</v>
          </cell>
        </row>
        <row r="65">
          <cell r="K65">
            <v>-2364542</v>
          </cell>
        </row>
        <row r="66">
          <cell r="K66">
            <v>-2364542</v>
          </cell>
        </row>
        <row r="67">
          <cell r="K67">
            <v>2440</v>
          </cell>
        </row>
        <row r="68">
          <cell r="K68">
            <v>-2370585</v>
          </cell>
        </row>
        <row r="69">
          <cell r="K69">
            <v>-2370585</v>
          </cell>
        </row>
        <row r="70">
          <cell r="K70">
            <v>137503</v>
          </cell>
        </row>
        <row r="71">
          <cell r="K71">
            <v>-6252680</v>
          </cell>
        </row>
        <row r="72">
          <cell r="K72">
            <v>-6252680</v>
          </cell>
        </row>
        <row r="73">
          <cell r="K73">
            <v>0</v>
          </cell>
        </row>
        <row r="74">
          <cell r="K74">
            <v>-1023662</v>
          </cell>
        </row>
        <row r="75">
          <cell r="K75">
            <v>-1023662</v>
          </cell>
        </row>
        <row r="76">
          <cell r="K76">
            <v>8952</v>
          </cell>
        </row>
        <row r="77">
          <cell r="K77">
            <v>-1046793</v>
          </cell>
        </row>
        <row r="78">
          <cell r="K78">
            <v>-1046793</v>
          </cell>
        </row>
        <row r="79">
          <cell r="K79">
            <v>548</v>
          </cell>
        </row>
        <row r="80">
          <cell r="K80">
            <v>-120063</v>
          </cell>
        </row>
        <row r="81">
          <cell r="K81">
            <v>-120063</v>
          </cell>
        </row>
        <row r="82">
          <cell r="K82">
            <v>298</v>
          </cell>
        </row>
        <row r="83">
          <cell r="K83">
            <v>-327208</v>
          </cell>
        </row>
        <row r="84">
          <cell r="K84">
            <v>-327208</v>
          </cell>
        </row>
        <row r="85">
          <cell r="K85">
            <v>2461</v>
          </cell>
        </row>
        <row r="86">
          <cell r="K86">
            <v>1868624</v>
          </cell>
        </row>
        <row r="87">
          <cell r="K87">
            <v>1868624</v>
          </cell>
        </row>
        <row r="88">
          <cell r="K88">
            <v>0</v>
          </cell>
        </row>
        <row r="89">
          <cell r="K89">
            <v>-549393</v>
          </cell>
        </row>
        <row r="90">
          <cell r="K90">
            <v>-119974</v>
          </cell>
        </row>
        <row r="91">
          <cell r="K91">
            <v>-669367</v>
          </cell>
        </row>
        <row r="92">
          <cell r="K92">
            <v>10</v>
          </cell>
        </row>
        <row r="93">
          <cell r="K93">
            <v>0</v>
          </cell>
        </row>
        <row r="94">
          <cell r="K94">
            <v>638</v>
          </cell>
        </row>
        <row r="95">
          <cell r="K95">
            <v>1771805</v>
          </cell>
        </row>
        <row r="96">
          <cell r="K96">
            <v>1771805</v>
          </cell>
        </row>
        <row r="97">
          <cell r="K97">
            <v>138</v>
          </cell>
        </row>
        <row r="98">
          <cell r="K98">
            <v>234428</v>
          </cell>
        </row>
        <row r="99">
          <cell r="K99">
            <v>234428</v>
          </cell>
        </row>
        <row r="100">
          <cell r="K100">
            <v>0</v>
          </cell>
        </row>
        <row r="101">
          <cell r="K101">
            <v>39373</v>
          </cell>
        </row>
        <row r="102">
          <cell r="K102">
            <v>39373</v>
          </cell>
        </row>
        <row r="103">
          <cell r="K103">
            <v>35747724</v>
          </cell>
        </row>
        <row r="104">
          <cell r="K104">
            <v>295002</v>
          </cell>
        </row>
        <row r="105">
          <cell r="K105">
            <v>79932</v>
          </cell>
        </row>
        <row r="106">
          <cell r="K106">
            <v>0</v>
          </cell>
        </row>
        <row r="107">
          <cell r="K107">
            <v>12500</v>
          </cell>
        </row>
        <row r="108">
          <cell r="K108">
            <v>387434</v>
          </cell>
        </row>
        <row r="109">
          <cell r="K109">
            <v>3369425</v>
          </cell>
        </row>
        <row r="110">
          <cell r="K110">
            <v>28624</v>
          </cell>
        </row>
        <row r="111">
          <cell r="K111">
            <v>28624</v>
          </cell>
        </row>
        <row r="112">
          <cell r="K112">
            <v>30000000</v>
          </cell>
        </row>
        <row r="113">
          <cell r="K113">
            <v>30077</v>
          </cell>
        </row>
        <row r="114">
          <cell r="K114">
            <v>30077</v>
          </cell>
        </row>
        <row r="115">
          <cell r="K115">
            <v>0</v>
          </cell>
        </row>
        <row r="116">
          <cell r="K116">
            <v>0</v>
          </cell>
        </row>
        <row r="117">
          <cell r="K117">
            <v>0</v>
          </cell>
        </row>
        <row r="118">
          <cell r="K118">
            <v>0</v>
          </cell>
        </row>
        <row r="119">
          <cell r="K119">
            <v>366</v>
          </cell>
        </row>
        <row r="120">
          <cell r="K120">
            <v>366</v>
          </cell>
        </row>
        <row r="121">
          <cell r="K121">
            <v>54000000</v>
          </cell>
        </row>
        <row r="122">
          <cell r="K122">
            <v>140000</v>
          </cell>
        </row>
        <row r="123">
          <cell r="K123">
            <v>140000</v>
          </cell>
        </row>
        <row r="124">
          <cell r="K124">
            <v>0</v>
          </cell>
        </row>
        <row r="125">
          <cell r="K125">
            <v>4132</v>
          </cell>
        </row>
        <row r="126">
          <cell r="K126">
            <v>4132</v>
          </cell>
        </row>
        <row r="127">
          <cell r="K127">
            <v>0</v>
          </cell>
        </row>
        <row r="128">
          <cell r="K128">
            <v>30387</v>
          </cell>
        </row>
        <row r="129">
          <cell r="K129">
            <v>30387</v>
          </cell>
        </row>
        <row r="130">
          <cell r="K130">
            <v>0</v>
          </cell>
        </row>
        <row r="131">
          <cell r="K131">
            <v>0</v>
          </cell>
        </row>
        <row r="132">
          <cell r="K132">
            <v>0</v>
          </cell>
        </row>
        <row r="133">
          <cell r="K133">
            <v>0</v>
          </cell>
        </row>
        <row r="134">
          <cell r="K134">
            <v>92202</v>
          </cell>
        </row>
        <row r="135">
          <cell r="K135">
            <v>92202</v>
          </cell>
        </row>
        <row r="136">
          <cell r="K136">
            <v>0</v>
          </cell>
        </row>
        <row r="137">
          <cell r="K137">
            <v>0</v>
          </cell>
        </row>
        <row r="138">
          <cell r="K138">
            <v>0</v>
          </cell>
        </row>
        <row r="139">
          <cell r="K139">
            <v>0</v>
          </cell>
        </row>
        <row r="140">
          <cell r="K140">
            <v>7638750</v>
          </cell>
        </row>
        <row r="141">
          <cell r="K141">
            <v>0</v>
          </cell>
        </row>
        <row r="142">
          <cell r="K142">
            <v>0</v>
          </cell>
        </row>
        <row r="143">
          <cell r="K143">
            <v>0</v>
          </cell>
        </row>
        <row r="144">
          <cell r="K144">
            <v>0</v>
          </cell>
        </row>
        <row r="145">
          <cell r="K145">
            <v>0</v>
          </cell>
        </row>
        <row r="146">
          <cell r="K146">
            <v>0</v>
          </cell>
        </row>
        <row r="147">
          <cell r="K147">
            <v>0</v>
          </cell>
        </row>
        <row r="148">
          <cell r="K148">
            <v>0</v>
          </cell>
        </row>
        <row r="149">
          <cell r="K149">
            <v>12304848</v>
          </cell>
        </row>
        <row r="150">
          <cell r="K150">
            <v>0</v>
          </cell>
        </row>
        <row r="151">
          <cell r="K151">
            <v>32768</v>
          </cell>
        </row>
        <row r="152">
          <cell r="K152">
            <v>1</v>
          </cell>
        </row>
        <row r="153">
          <cell r="K153">
            <v>-1</v>
          </cell>
        </row>
        <row r="154">
          <cell r="K154">
            <v>767584</v>
          </cell>
        </row>
        <row r="155">
          <cell r="K155">
            <v>611247</v>
          </cell>
        </row>
        <row r="156">
          <cell r="K156">
            <v>1411599</v>
          </cell>
        </row>
        <row r="157">
          <cell r="K157">
            <v>0</v>
          </cell>
        </row>
        <row r="158">
          <cell r="K158">
            <v>835838</v>
          </cell>
        </row>
        <row r="159">
          <cell r="K159">
            <v>126600</v>
          </cell>
        </row>
        <row r="160">
          <cell r="K160">
            <v>0</v>
          </cell>
        </row>
        <row r="161">
          <cell r="K161">
            <v>962438</v>
          </cell>
        </row>
        <row r="162">
          <cell r="K162">
            <v>0</v>
          </cell>
        </row>
        <row r="163">
          <cell r="K163">
            <v>0</v>
          </cell>
        </row>
        <row r="164">
          <cell r="K164">
            <v>0</v>
          </cell>
        </row>
        <row r="165">
          <cell r="K165">
            <v>0</v>
          </cell>
        </row>
        <row r="166">
          <cell r="K166">
            <v>100000</v>
          </cell>
        </row>
        <row r="167">
          <cell r="K167">
            <v>3500000</v>
          </cell>
        </row>
        <row r="168">
          <cell r="K168">
            <v>0</v>
          </cell>
        </row>
        <row r="169">
          <cell r="K169">
            <v>3600000</v>
          </cell>
        </row>
        <row r="170">
          <cell r="K170">
            <v>0</v>
          </cell>
        </row>
        <row r="171">
          <cell r="K171">
            <v>0</v>
          </cell>
        </row>
        <row r="172">
          <cell r="K172">
            <v>0</v>
          </cell>
        </row>
        <row r="173">
          <cell r="K173">
            <v>27279</v>
          </cell>
        </row>
        <row r="174">
          <cell r="K174">
            <v>0</v>
          </cell>
        </row>
        <row r="175">
          <cell r="K175">
            <v>-1</v>
          </cell>
        </row>
        <row r="176">
          <cell r="K176">
            <v>12</v>
          </cell>
        </row>
        <row r="177">
          <cell r="K177">
            <v>0</v>
          </cell>
        </row>
        <row r="178">
          <cell r="K178">
            <v>0</v>
          </cell>
        </row>
        <row r="179">
          <cell r="K179">
            <v>0</v>
          </cell>
        </row>
        <row r="180">
          <cell r="K180">
            <v>0</v>
          </cell>
        </row>
        <row r="181">
          <cell r="K181">
            <v>0</v>
          </cell>
        </row>
        <row r="182">
          <cell r="K182">
            <v>0</v>
          </cell>
        </row>
        <row r="183">
          <cell r="K183">
            <v>0</v>
          </cell>
        </row>
        <row r="184">
          <cell r="K184">
            <v>0</v>
          </cell>
        </row>
        <row r="185">
          <cell r="K185">
            <v>0</v>
          </cell>
        </row>
        <row r="186">
          <cell r="K186">
            <v>0</v>
          </cell>
        </row>
        <row r="187">
          <cell r="K187">
            <v>2</v>
          </cell>
        </row>
        <row r="188">
          <cell r="K188">
            <v>0</v>
          </cell>
        </row>
        <row r="189">
          <cell r="K189">
            <v>0</v>
          </cell>
        </row>
        <row r="190">
          <cell r="K190">
            <v>14</v>
          </cell>
        </row>
        <row r="191">
          <cell r="K191">
            <v>0</v>
          </cell>
        </row>
        <row r="192">
          <cell r="K192">
            <v>-36704872</v>
          </cell>
        </row>
        <row r="193">
          <cell r="K193">
            <v>-11508656</v>
          </cell>
        </row>
        <row r="194">
          <cell r="K194">
            <v>-48213528</v>
          </cell>
        </row>
        <row r="195">
          <cell r="K195">
            <v>0</v>
          </cell>
        </row>
        <row r="196">
          <cell r="K196">
            <v>-4673050</v>
          </cell>
        </row>
        <row r="197">
          <cell r="K197">
            <v>1</v>
          </cell>
        </row>
        <row r="198">
          <cell r="K198">
            <v>0</v>
          </cell>
        </row>
        <row r="199">
          <cell r="K199">
            <v>-561511</v>
          </cell>
        </row>
        <row r="200">
          <cell r="K200">
            <v>-62303</v>
          </cell>
        </row>
        <row r="201">
          <cell r="K201">
            <v>-5296863</v>
          </cell>
        </row>
        <row r="202">
          <cell r="K202">
            <v>0</v>
          </cell>
        </row>
        <row r="203">
          <cell r="K203">
            <v>0</v>
          </cell>
        </row>
        <row r="204">
          <cell r="K204">
            <v>-17470</v>
          </cell>
        </row>
        <row r="205">
          <cell r="K205">
            <v>0</v>
          </cell>
        </row>
        <row r="206">
          <cell r="K206">
            <v>0</v>
          </cell>
        </row>
        <row r="207">
          <cell r="K207">
            <v>1</v>
          </cell>
        </row>
        <row r="208">
          <cell r="K208">
            <v>0</v>
          </cell>
        </row>
        <row r="209">
          <cell r="K209">
            <v>-10631</v>
          </cell>
        </row>
        <row r="210">
          <cell r="K210">
            <v>0</v>
          </cell>
        </row>
        <row r="211">
          <cell r="K211">
            <v>0</v>
          </cell>
        </row>
        <row r="212">
          <cell r="K212">
            <v>1</v>
          </cell>
        </row>
        <row r="213">
          <cell r="K213">
            <v>0</v>
          </cell>
        </row>
        <row r="214">
          <cell r="K214">
            <v>0</v>
          </cell>
        </row>
        <row r="215">
          <cell r="K215">
            <v>-28099</v>
          </cell>
        </row>
        <row r="216">
          <cell r="K216">
            <v>0</v>
          </cell>
        </row>
        <row r="217">
          <cell r="K217">
            <v>-237965</v>
          </cell>
        </row>
        <row r="218">
          <cell r="K218">
            <v>-237965</v>
          </cell>
        </row>
        <row r="219">
          <cell r="K219">
            <v>-1574139</v>
          </cell>
        </row>
        <row r="220">
          <cell r="K220">
            <v>-1470685</v>
          </cell>
        </row>
        <row r="221">
          <cell r="K221">
            <v>-1470685</v>
          </cell>
        </row>
        <row r="222">
          <cell r="K222">
            <v>0</v>
          </cell>
        </row>
        <row r="223">
          <cell r="K223">
            <v>0</v>
          </cell>
        </row>
        <row r="224">
          <cell r="K224">
            <v>-9991</v>
          </cell>
        </row>
        <row r="225">
          <cell r="K225">
            <v>-21</v>
          </cell>
        </row>
        <row r="226">
          <cell r="K226">
            <v>-102664</v>
          </cell>
        </row>
        <row r="227">
          <cell r="K227">
            <v>0</v>
          </cell>
        </row>
        <row r="228">
          <cell r="K228">
            <v>0</v>
          </cell>
        </row>
        <row r="229">
          <cell r="K229">
            <v>0</v>
          </cell>
        </row>
        <row r="230">
          <cell r="K230">
            <v>0</v>
          </cell>
        </row>
        <row r="231">
          <cell r="K231">
            <v>-1</v>
          </cell>
        </row>
        <row r="232">
          <cell r="K232">
            <v>-24819</v>
          </cell>
        </row>
        <row r="233">
          <cell r="K233">
            <v>-1</v>
          </cell>
        </row>
        <row r="234">
          <cell r="K234">
            <v>-96</v>
          </cell>
        </row>
        <row r="235">
          <cell r="K235">
            <v>-9350</v>
          </cell>
        </row>
        <row r="236">
          <cell r="K236">
            <v>4</v>
          </cell>
        </row>
        <row r="237">
          <cell r="K237">
            <v>1</v>
          </cell>
        </row>
        <row r="238">
          <cell r="K238">
            <v>-15323</v>
          </cell>
        </row>
        <row r="239">
          <cell r="K239">
            <v>-8832</v>
          </cell>
        </row>
        <row r="240">
          <cell r="K240">
            <v>-99644</v>
          </cell>
        </row>
        <row r="241">
          <cell r="K241">
            <v>-109976</v>
          </cell>
        </row>
        <row r="242">
          <cell r="K242">
            <v>-30351</v>
          </cell>
        </row>
        <row r="243">
          <cell r="K243">
            <v>0</v>
          </cell>
        </row>
        <row r="244">
          <cell r="K244">
            <v>0</v>
          </cell>
        </row>
        <row r="245">
          <cell r="K245">
            <v>0</v>
          </cell>
        </row>
        <row r="246">
          <cell r="K246">
            <v>0</v>
          </cell>
        </row>
        <row r="247">
          <cell r="K247">
            <v>-159001</v>
          </cell>
        </row>
        <row r="248">
          <cell r="K248">
            <v>-4825</v>
          </cell>
        </row>
        <row r="249">
          <cell r="K249">
            <v>-308680</v>
          </cell>
        </row>
        <row r="250">
          <cell r="K250">
            <v>0</v>
          </cell>
        </row>
        <row r="251">
          <cell r="K251">
            <v>-2712</v>
          </cell>
        </row>
        <row r="252">
          <cell r="K252">
            <v>-3254</v>
          </cell>
        </row>
        <row r="253">
          <cell r="K253">
            <v>0</v>
          </cell>
        </row>
        <row r="254">
          <cell r="K254">
            <v>-1</v>
          </cell>
        </row>
        <row r="255">
          <cell r="K255">
            <v>0</v>
          </cell>
        </row>
        <row r="256">
          <cell r="K256">
            <v>0</v>
          </cell>
        </row>
        <row r="257">
          <cell r="K257">
            <v>-889537</v>
          </cell>
        </row>
        <row r="258">
          <cell r="K258">
            <v>1</v>
          </cell>
        </row>
        <row r="259">
          <cell r="K259">
            <v>0</v>
          </cell>
        </row>
        <row r="260">
          <cell r="K260">
            <v>-43805</v>
          </cell>
        </row>
        <row r="261">
          <cell r="K261">
            <v>-43805</v>
          </cell>
        </row>
        <row r="262">
          <cell r="K262">
            <v>-1</v>
          </cell>
        </row>
        <row r="263">
          <cell r="K263">
            <v>-3203512890</v>
          </cell>
        </row>
        <row r="264">
          <cell r="K264">
            <v>-255000000</v>
          </cell>
        </row>
        <row r="265">
          <cell r="K265">
            <v>0</v>
          </cell>
        </row>
        <row r="266">
          <cell r="K266">
            <v>0</v>
          </cell>
        </row>
        <row r="267">
          <cell r="K267">
            <v>0</v>
          </cell>
        </row>
        <row r="268">
          <cell r="K268">
            <v>1928129255</v>
          </cell>
        </row>
        <row r="269">
          <cell r="K269">
            <v>123788</v>
          </cell>
        </row>
        <row r="270">
          <cell r="K270">
            <v>-1530259847</v>
          </cell>
        </row>
        <row r="271">
          <cell r="K271">
            <v>-3</v>
          </cell>
        </row>
        <row r="272">
          <cell r="K272">
            <v>-125757195</v>
          </cell>
        </row>
        <row r="273">
          <cell r="K273">
            <v>-125757195</v>
          </cell>
        </row>
        <row r="274">
          <cell r="K274">
            <v>-1</v>
          </cell>
        </row>
        <row r="275">
          <cell r="K275">
            <v>0</v>
          </cell>
        </row>
        <row r="276">
          <cell r="K276">
            <v>-3930750</v>
          </cell>
        </row>
        <row r="277">
          <cell r="K277">
            <v>0</v>
          </cell>
        </row>
        <row r="278">
          <cell r="K278">
            <v>0</v>
          </cell>
        </row>
        <row r="279">
          <cell r="K279">
            <v>-956500</v>
          </cell>
        </row>
        <row r="280">
          <cell r="K280">
            <v>0</v>
          </cell>
        </row>
        <row r="281">
          <cell r="K281">
            <v>-999450</v>
          </cell>
        </row>
        <row r="282">
          <cell r="K282">
            <v>0</v>
          </cell>
        </row>
        <row r="283">
          <cell r="K283">
            <v>0</v>
          </cell>
        </row>
        <row r="284">
          <cell r="K284">
            <v>0</v>
          </cell>
        </row>
        <row r="285">
          <cell r="K285">
            <v>-287500</v>
          </cell>
        </row>
        <row r="286">
          <cell r="K286">
            <v>-3533300</v>
          </cell>
        </row>
        <row r="287">
          <cell r="K287">
            <v>0</v>
          </cell>
        </row>
        <row r="288">
          <cell r="K288">
            <v>-8861395</v>
          </cell>
        </row>
        <row r="289">
          <cell r="K289">
            <v>0</v>
          </cell>
        </row>
        <row r="290">
          <cell r="K290">
            <v>-210000</v>
          </cell>
        </row>
        <row r="291">
          <cell r="K291">
            <v>-1349250</v>
          </cell>
        </row>
        <row r="292">
          <cell r="K292">
            <v>0</v>
          </cell>
        </row>
        <row r="293">
          <cell r="K293">
            <v>0</v>
          </cell>
        </row>
        <row r="294">
          <cell r="K294">
            <v>0</v>
          </cell>
        </row>
        <row r="295">
          <cell r="K295">
            <v>0</v>
          </cell>
        </row>
        <row r="296">
          <cell r="K296">
            <v>-733400</v>
          </cell>
        </row>
        <row r="297">
          <cell r="K297">
            <v>-5822750</v>
          </cell>
        </row>
        <row r="298">
          <cell r="K298">
            <v>-1800000</v>
          </cell>
        </row>
        <row r="299">
          <cell r="K299">
            <v>-1188850</v>
          </cell>
        </row>
        <row r="300">
          <cell r="K300">
            <v>0</v>
          </cell>
        </row>
        <row r="301">
          <cell r="K301">
            <v>-12288750</v>
          </cell>
        </row>
        <row r="302">
          <cell r="K302">
            <v>-1125000</v>
          </cell>
        </row>
        <row r="303">
          <cell r="K303">
            <v>-226350</v>
          </cell>
        </row>
        <row r="304">
          <cell r="K304">
            <v>0</v>
          </cell>
        </row>
        <row r="305">
          <cell r="K305">
            <v>-648375</v>
          </cell>
        </row>
        <row r="306">
          <cell r="K306">
            <v>-102000</v>
          </cell>
        </row>
        <row r="307">
          <cell r="K307">
            <v>-1281750</v>
          </cell>
        </row>
        <row r="308">
          <cell r="K308">
            <v>0</v>
          </cell>
        </row>
        <row r="309">
          <cell r="K309">
            <v>0</v>
          </cell>
        </row>
        <row r="310">
          <cell r="K310">
            <v>-401775</v>
          </cell>
        </row>
        <row r="311">
          <cell r="K311">
            <v>0</v>
          </cell>
        </row>
        <row r="312">
          <cell r="K312">
            <v>0</v>
          </cell>
        </row>
        <row r="313">
          <cell r="K313">
            <v>-900000</v>
          </cell>
        </row>
        <row r="314">
          <cell r="K314">
            <v>-400</v>
          </cell>
        </row>
        <row r="315">
          <cell r="K315">
            <v>-375000</v>
          </cell>
        </row>
        <row r="316">
          <cell r="K316">
            <v>0</v>
          </cell>
        </row>
        <row r="317">
          <cell r="K317">
            <v>0</v>
          </cell>
        </row>
        <row r="318">
          <cell r="K318">
            <v>0</v>
          </cell>
        </row>
        <row r="319">
          <cell r="K319">
            <v>-47022545</v>
          </cell>
        </row>
        <row r="320">
          <cell r="K320">
            <v>-900000</v>
          </cell>
        </row>
        <row r="321">
          <cell r="K321">
            <v>-140424306</v>
          </cell>
        </row>
        <row r="322">
          <cell r="K322">
            <v>-140424306</v>
          </cell>
        </row>
        <row r="323">
          <cell r="K323">
            <v>-61750</v>
          </cell>
        </row>
        <row r="324">
          <cell r="K324">
            <v>-3437732</v>
          </cell>
        </row>
        <row r="325">
          <cell r="K325">
            <v>-146191</v>
          </cell>
        </row>
        <row r="326">
          <cell r="K326">
            <v>0</v>
          </cell>
        </row>
        <row r="327">
          <cell r="K327">
            <v>-2636726</v>
          </cell>
        </row>
        <row r="328">
          <cell r="K328">
            <v>-13991289</v>
          </cell>
        </row>
        <row r="329">
          <cell r="K329">
            <v>-20211938</v>
          </cell>
        </row>
        <row r="330">
          <cell r="K330">
            <v>-10499318</v>
          </cell>
        </row>
        <row r="331">
          <cell r="K331">
            <v>0</v>
          </cell>
        </row>
        <row r="332">
          <cell r="K332">
            <v>0</v>
          </cell>
        </row>
        <row r="333">
          <cell r="K333">
            <v>-1349250</v>
          </cell>
        </row>
        <row r="334">
          <cell r="K334">
            <v>-756625</v>
          </cell>
        </row>
        <row r="335">
          <cell r="K335">
            <v>-756625</v>
          </cell>
        </row>
        <row r="336">
          <cell r="K336">
            <v>0</v>
          </cell>
        </row>
        <row r="337">
          <cell r="K337">
            <v>-942437</v>
          </cell>
        </row>
        <row r="338">
          <cell r="K338">
            <v>-942437</v>
          </cell>
        </row>
        <row r="339">
          <cell r="K339">
            <v>0</v>
          </cell>
        </row>
        <row r="340">
          <cell r="K340">
            <v>0</v>
          </cell>
        </row>
        <row r="341">
          <cell r="K341">
            <v>0</v>
          </cell>
        </row>
        <row r="342">
          <cell r="K342">
            <v>0</v>
          </cell>
        </row>
        <row r="343">
          <cell r="K343">
            <v>0</v>
          </cell>
        </row>
        <row r="344">
          <cell r="K344">
            <v>0</v>
          </cell>
        </row>
        <row r="345">
          <cell r="K345">
            <v>-467790</v>
          </cell>
        </row>
        <row r="346">
          <cell r="K346">
            <v>-415208943</v>
          </cell>
        </row>
        <row r="347">
          <cell r="K347">
            <v>264821223</v>
          </cell>
        </row>
        <row r="348">
          <cell r="K348">
            <v>-150387720</v>
          </cell>
        </row>
        <row r="349">
          <cell r="K349">
            <v>-630000</v>
          </cell>
        </row>
        <row r="350">
          <cell r="K350">
            <v>118131736</v>
          </cell>
        </row>
        <row r="351">
          <cell r="K351">
            <v>0</v>
          </cell>
        </row>
        <row r="352">
          <cell r="K352">
            <v>0</v>
          </cell>
        </row>
        <row r="353">
          <cell r="K353">
            <v>118131736</v>
          </cell>
        </row>
        <row r="354">
          <cell r="K354">
            <v>0</v>
          </cell>
        </row>
        <row r="355">
          <cell r="K355">
            <v>0</v>
          </cell>
        </row>
        <row r="356">
          <cell r="K356">
            <v>0</v>
          </cell>
        </row>
        <row r="357">
          <cell r="K357">
            <v>0</v>
          </cell>
        </row>
        <row r="358">
          <cell r="K358">
            <v>44120552</v>
          </cell>
        </row>
        <row r="359">
          <cell r="K359">
            <v>44120552</v>
          </cell>
        </row>
        <row r="360">
          <cell r="K360">
            <v>-426250</v>
          </cell>
        </row>
        <row r="361">
          <cell r="K361">
            <v>2469331</v>
          </cell>
        </row>
        <row r="362">
          <cell r="K362">
            <v>2469331</v>
          </cell>
        </row>
        <row r="363">
          <cell r="K363">
            <v>0</v>
          </cell>
        </row>
        <row r="364">
          <cell r="K364">
            <v>1470685</v>
          </cell>
        </row>
        <row r="365">
          <cell r="K365">
            <v>1470685</v>
          </cell>
        </row>
        <row r="366">
          <cell r="K366">
            <v>-56740135</v>
          </cell>
        </row>
        <row r="367">
          <cell r="K367">
            <v>578016</v>
          </cell>
        </row>
        <row r="368">
          <cell r="K368">
            <v>828626</v>
          </cell>
        </row>
        <row r="369">
          <cell r="K369">
            <v>333676</v>
          </cell>
        </row>
        <row r="370">
          <cell r="K370">
            <v>0</v>
          </cell>
        </row>
        <row r="371">
          <cell r="K371">
            <v>591773</v>
          </cell>
        </row>
        <row r="372">
          <cell r="K372">
            <v>866101</v>
          </cell>
        </row>
        <row r="373">
          <cell r="K373">
            <v>0</v>
          </cell>
        </row>
        <row r="374">
          <cell r="K374">
            <v>288983</v>
          </cell>
        </row>
        <row r="375">
          <cell r="K375">
            <v>102666</v>
          </cell>
        </row>
        <row r="376">
          <cell r="K376">
            <v>486484</v>
          </cell>
        </row>
        <row r="377">
          <cell r="K377">
            <v>457979</v>
          </cell>
        </row>
        <row r="378">
          <cell r="K378">
            <v>8250</v>
          </cell>
        </row>
        <row r="379">
          <cell r="K379">
            <v>406385</v>
          </cell>
        </row>
        <row r="380">
          <cell r="K380">
            <v>233973</v>
          </cell>
        </row>
        <row r="381">
          <cell r="K381">
            <v>536045</v>
          </cell>
        </row>
        <row r="382">
          <cell r="K382">
            <v>24859</v>
          </cell>
        </row>
        <row r="383">
          <cell r="K383">
            <v>492087</v>
          </cell>
        </row>
        <row r="384">
          <cell r="K384">
            <v>478681</v>
          </cell>
        </row>
        <row r="385">
          <cell r="K385">
            <v>6000</v>
          </cell>
        </row>
        <row r="386">
          <cell r="K386">
            <v>81803</v>
          </cell>
        </row>
        <row r="387">
          <cell r="K387">
            <v>8230</v>
          </cell>
        </row>
        <row r="388">
          <cell r="K388">
            <v>55630</v>
          </cell>
        </row>
        <row r="389">
          <cell r="K389">
            <v>0</v>
          </cell>
        </row>
        <row r="390">
          <cell r="K390">
            <v>0</v>
          </cell>
        </row>
        <row r="391">
          <cell r="K391">
            <v>6866247</v>
          </cell>
        </row>
        <row r="392">
          <cell r="K392">
            <v>-103397</v>
          </cell>
        </row>
        <row r="393">
          <cell r="K393">
            <v>0</v>
          </cell>
        </row>
        <row r="394">
          <cell r="K394">
            <v>-312345200</v>
          </cell>
        </row>
        <row r="395">
          <cell r="K395">
            <v>13999</v>
          </cell>
        </row>
        <row r="396">
          <cell r="K396">
            <v>13999</v>
          </cell>
        </row>
        <row r="397">
          <cell r="K397">
            <v>330485923</v>
          </cell>
        </row>
        <row r="398">
          <cell r="K398">
            <v>0</v>
          </cell>
        </row>
        <row r="399">
          <cell r="K399">
            <v>0</v>
          </cell>
        </row>
        <row r="400">
          <cell r="K400">
            <v>333469883</v>
          </cell>
        </row>
        <row r="401">
          <cell r="K401">
            <v>189501</v>
          </cell>
        </row>
        <row r="402">
          <cell r="K402">
            <v>189501</v>
          </cell>
        </row>
        <row r="403">
          <cell r="K403">
            <v>0</v>
          </cell>
        </row>
        <row r="404">
          <cell r="K404">
            <v>0</v>
          </cell>
        </row>
        <row r="405">
          <cell r="K405">
            <v>34494041</v>
          </cell>
        </row>
        <row r="406">
          <cell r="K406">
            <v>0</v>
          </cell>
        </row>
        <row r="407">
          <cell r="K407">
            <v>-460045</v>
          </cell>
        </row>
        <row r="408">
          <cell r="K408">
            <v>2048515</v>
          </cell>
        </row>
        <row r="409">
          <cell r="K409">
            <v>2048515</v>
          </cell>
        </row>
        <row r="410">
          <cell r="K410">
            <v>2048515</v>
          </cell>
        </row>
        <row r="411">
          <cell r="K411">
            <v>1122921</v>
          </cell>
        </row>
        <row r="412">
          <cell r="K412">
            <v>1122921</v>
          </cell>
        </row>
        <row r="413">
          <cell r="K413">
            <v>1122921</v>
          </cell>
        </row>
        <row r="414">
          <cell r="K414">
            <v>75285</v>
          </cell>
        </row>
        <row r="415">
          <cell r="K415">
            <v>0</v>
          </cell>
        </row>
        <row r="416">
          <cell r="K416">
            <v>234119</v>
          </cell>
        </row>
        <row r="417">
          <cell r="K417">
            <v>92535</v>
          </cell>
        </row>
        <row r="418">
          <cell r="K418">
            <v>9000</v>
          </cell>
        </row>
        <row r="419">
          <cell r="K419">
            <v>66876</v>
          </cell>
        </row>
        <row r="420">
          <cell r="K420">
            <v>114730</v>
          </cell>
        </row>
        <row r="421">
          <cell r="K421">
            <v>329</v>
          </cell>
        </row>
        <row r="422">
          <cell r="K422">
            <v>140394</v>
          </cell>
        </row>
        <row r="423">
          <cell r="K423">
            <v>18860</v>
          </cell>
        </row>
        <row r="424">
          <cell r="K424">
            <v>27451</v>
          </cell>
        </row>
        <row r="425">
          <cell r="K425">
            <v>141903</v>
          </cell>
        </row>
        <row r="426">
          <cell r="K426">
            <v>33999</v>
          </cell>
        </row>
        <row r="427">
          <cell r="K427">
            <v>102175</v>
          </cell>
        </row>
        <row r="428">
          <cell r="K428">
            <v>0</v>
          </cell>
        </row>
        <row r="429">
          <cell r="K429">
            <v>250707</v>
          </cell>
        </row>
        <row r="430">
          <cell r="K430">
            <v>7747</v>
          </cell>
        </row>
        <row r="431">
          <cell r="K431">
            <v>172158</v>
          </cell>
        </row>
        <row r="432">
          <cell r="K432">
            <v>48072</v>
          </cell>
        </row>
        <row r="433">
          <cell r="K433">
            <v>0</v>
          </cell>
        </row>
        <row r="434">
          <cell r="K434">
            <v>2862</v>
          </cell>
        </row>
        <row r="435">
          <cell r="K435">
            <v>26170</v>
          </cell>
        </row>
        <row r="436">
          <cell r="K436">
            <v>27015</v>
          </cell>
        </row>
        <row r="437">
          <cell r="K437">
            <v>212539</v>
          </cell>
        </row>
        <row r="438">
          <cell r="K438">
            <v>43305</v>
          </cell>
        </row>
        <row r="439">
          <cell r="K439">
            <v>0</v>
          </cell>
        </row>
        <row r="440">
          <cell r="K440">
            <v>0</v>
          </cell>
        </row>
        <row r="441">
          <cell r="K441">
            <v>0</v>
          </cell>
        </row>
        <row r="442">
          <cell r="K442">
            <v>0</v>
          </cell>
        </row>
        <row r="443">
          <cell r="K443">
            <v>0</v>
          </cell>
        </row>
        <row r="444">
          <cell r="K444">
            <v>0</v>
          </cell>
        </row>
        <row r="445">
          <cell r="K445">
            <v>0</v>
          </cell>
        </row>
        <row r="446">
          <cell r="K446">
            <v>0</v>
          </cell>
        </row>
        <row r="447">
          <cell r="K447">
            <v>1848231</v>
          </cell>
        </row>
        <row r="448">
          <cell r="K448">
            <v>0</v>
          </cell>
        </row>
        <row r="449">
          <cell r="K449">
            <v>0</v>
          </cell>
        </row>
        <row r="451">
          <cell r="K451">
            <v>0</v>
          </cell>
        </row>
        <row r="452">
          <cell r="K452">
            <v>0</v>
          </cell>
        </row>
        <row r="453">
          <cell r="K453">
            <v>0</v>
          </cell>
        </row>
        <row r="454">
          <cell r="K454">
            <v>0</v>
          </cell>
        </row>
        <row r="455">
          <cell r="K455">
            <v>0</v>
          </cell>
        </row>
        <row r="456">
          <cell r="K456">
            <v>0</v>
          </cell>
        </row>
        <row r="457">
          <cell r="K457">
            <v>240000</v>
          </cell>
        </row>
        <row r="458">
          <cell r="K458">
            <v>240000</v>
          </cell>
        </row>
        <row r="459">
          <cell r="K459">
            <v>240000</v>
          </cell>
        </row>
        <row r="460">
          <cell r="K460">
            <v>0</v>
          </cell>
        </row>
        <row r="462">
          <cell r="K462">
            <v>0</v>
          </cell>
        </row>
        <row r="464">
          <cell r="K464">
            <v>56398</v>
          </cell>
        </row>
        <row r="465">
          <cell r="K465">
            <v>57588</v>
          </cell>
        </row>
        <row r="466">
          <cell r="K466">
            <v>0</v>
          </cell>
        </row>
        <row r="467">
          <cell r="K467">
            <v>50000</v>
          </cell>
        </row>
        <row r="468">
          <cell r="K468">
            <v>35000</v>
          </cell>
        </row>
        <row r="469">
          <cell r="K469">
            <v>0</v>
          </cell>
        </row>
        <row r="470">
          <cell r="K470">
            <v>36380</v>
          </cell>
        </row>
        <row r="471">
          <cell r="K471">
            <v>140288</v>
          </cell>
        </row>
        <row r="472">
          <cell r="K472">
            <v>0</v>
          </cell>
        </row>
        <row r="473">
          <cell r="K473">
            <v>0</v>
          </cell>
        </row>
        <row r="474">
          <cell r="K474">
            <v>0</v>
          </cell>
        </row>
        <row r="475">
          <cell r="K475">
            <v>298558</v>
          </cell>
        </row>
        <row r="476">
          <cell r="K476">
            <v>674212</v>
          </cell>
        </row>
        <row r="477">
          <cell r="K477">
            <v>0</v>
          </cell>
        </row>
        <row r="478">
          <cell r="K478">
            <v>674212</v>
          </cell>
        </row>
        <row r="480">
          <cell r="K480">
            <v>0</v>
          </cell>
        </row>
        <row r="481">
          <cell r="K481">
            <v>0</v>
          </cell>
        </row>
        <row r="482">
          <cell r="K482">
            <v>0</v>
          </cell>
        </row>
      </sheetData>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polate _ _200"/>
      <sheetName val="E_Learn Simulation"/>
      <sheetName val="Documentation"/>
      <sheetName val="CC"/>
      <sheetName val="First Sample Results"/>
      <sheetName val="Target Testing_AFS_ _2_"/>
      <sheetName val="HFT valuation (final)"/>
      <sheetName val="marked to market (hft)"/>
      <sheetName val="CDC Reconciliation _2_"/>
      <sheetName val="marked to market(afs)"/>
      <sheetName val="afs valuation (Final)"/>
      <sheetName val="unrealised gain or (loss)"/>
      <sheetName val="right shares"/>
      <sheetName val="bonus working"/>
      <sheetName val="market value"/>
      <sheetName val="cum dividend "/>
      <sheetName val="market value (own sheet)"/>
      <sheetName val="Moving Average _HFT_ "/>
      <sheetName val="dividend"/>
      <sheetName val="Margin"/>
      <sheetName val="Target Testing_CG_"/>
      <sheetName val="Target Testing_Der_"/>
      <sheetName val="Unprotected Worksheet"/>
      <sheetName val="Extended Sample Tables"/>
      <sheetName val="Required Documentation"/>
      <sheetName val="CDC Reconciliation"/>
      <sheetName val="Compatibility Report"/>
      <sheetName val="Capital-US$"/>
      <sheetName val="Sheet1"/>
      <sheetName val="BAHRAIN"/>
      <sheetName val="Note-14"/>
      <sheetName val="DOHA QATAR "/>
      <sheetName val="PAKISTAN"/>
      <sheetName val="UAE"/>
      <sheetName val="Brokers"/>
      <sheetName val="OS_Purchase"/>
      <sheetName val="Purchase"/>
      <sheetName val="Sale"/>
      <sheetName val="Symbols"/>
      <sheetName val="rate "/>
      <sheetName val="Interpolate____200"/>
      <sheetName val="E_Learn_Simulation"/>
      <sheetName val="First_Sample_Results"/>
      <sheetName val="Target_Testing_AFS___2_"/>
      <sheetName val="HFT_valuation_(final)"/>
      <sheetName val="marked_to_market_(hft)"/>
      <sheetName val="CDC_Reconciliation__2_"/>
      <sheetName val="marked_to_market(afs)"/>
      <sheetName val="afs_valuation_(Final)"/>
      <sheetName val="unrealised_gain_or_(loss)"/>
      <sheetName val="right_shares"/>
      <sheetName val="bonus_working"/>
      <sheetName val="market_value"/>
      <sheetName val="cum_dividend_"/>
      <sheetName val="market_value_(own_sheet)"/>
      <sheetName val="Moving_Average__HFT__"/>
      <sheetName val="Target_Testing_CG_"/>
      <sheetName val="Target_Testing_Der_"/>
      <sheetName val="Unprotected_Worksheet"/>
      <sheetName val="Extended_Sample_Tables"/>
      <sheetName val="Required_Documentation"/>
      <sheetName val="CDC_Reconciliation"/>
      <sheetName val="Compatibility_Repor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CH"/>
      <sheetName val="Provision2003"/>
      <sheetName val="GOVT BONDS"/>
      <sheetName val="FINANCE CODE"/>
      <sheetName val="SUMMARY OF LOANS CODE 65"/>
      <sheetName val="Sheet1"/>
      <sheetName val="LTTFCs"/>
      <sheetName val="65"/>
      <sheetName val="05-051"/>
      <sheetName val="SBPCRLINE (2)"/>
      <sheetName val="SBPCRLINE"/>
      <sheetName val="05-061 TO 05-229"/>
      <sheetName val="10-525 TO 10-640"/>
      <sheetName val="55-061"/>
      <sheetName val="CREDIT LINES"/>
      <sheetName val="35-021"/>
      <sheetName val="35-022"/>
      <sheetName val="35-023"/>
      <sheetName val="35-024"/>
      <sheetName val="35-025"/>
      <sheetName val="35-026"/>
      <sheetName val="35-027"/>
      <sheetName val="OTHER CHARGES (2)"/>
      <sheetName val="OTHER CHARGES"/>
      <sheetName val="INTEREST MARKUP RECEIVABLE"/>
      <sheetName val="55-072 (LEGAL CHARGES-ICP)"/>
      <sheetName val="35-041"/>
      <sheetName val="35-042"/>
      <sheetName val="35-043"/>
      <sheetName val="35-044"/>
      <sheetName val="35-045"/>
      <sheetName val="35-046"/>
      <sheetName val="35-047"/>
      <sheetName val="35-048"/>
      <sheetName val="35-049"/>
      <sheetName val="OTHER DEP (35-030)"/>
      <sheetName val="waiver"/>
      <sheetName val="writeoff"/>
      <sheetName val="PROVpart"/>
      <sheetName val="35-284 &amp; 285 (Payable) (6)"/>
      <sheetName val="LINE SBP"/>
      <sheetName val="35-284 &amp; 285 (Payable) (3)"/>
      <sheetName val="35-284 &amp; 285 (Payable) (5)"/>
      <sheetName val="35-284 &amp; 285 (Payable) (4)"/>
      <sheetName val="35-284 &amp; 285 (Payable) (2)"/>
      <sheetName val="GOVT BONDS (2)"/>
      <sheetName val="Provision mdae 2003  (2)"/>
      <sheetName val="INT SUS WR BK"/>
      <sheetName val="write back"/>
      <sheetName val="suspended interest (F)"/>
      <sheetName val="suspended interest"/>
      <sheetName val="Provision mdae 2003 "/>
      <sheetName val="INTERST SUSPENSE"/>
      <sheetName val="Sheet2"/>
      <sheetName val="JUNE 2001"/>
      <sheetName val="MARCH 2001"/>
      <sheetName val="35-284 &amp; 285 (Payable) (7)"/>
      <sheetName val="ProvSep2003 "/>
      <sheetName val="ProvSep3 "/>
      <sheetName val="Titel"/>
      <sheetName val="GOVT_BONDS"/>
      <sheetName val="FINANCE_CODE"/>
      <sheetName val="SUMMARY_OF_LOANS_CODE_65"/>
      <sheetName val="SBPCRLINE_(2)"/>
      <sheetName val="05-061_TO_05-229"/>
      <sheetName val="10-525_TO_10-640"/>
      <sheetName val="CREDIT_LINES"/>
      <sheetName val="OTHER_CHARGES_(2)"/>
      <sheetName val="OTHER_CHARGES"/>
      <sheetName val="INTEREST_MARKUP_RECEIVABLE"/>
      <sheetName val="55-072_(LEGAL_CHARGES-ICP)"/>
      <sheetName val="OTHER_DEP_(35-030)"/>
      <sheetName val="35-284_&amp;_285_(Payable)_(6)"/>
      <sheetName val="LINE_SBP"/>
      <sheetName val="35-284_&amp;_285_(Payable)_(3)"/>
      <sheetName val="35-284_&amp;_285_(Payable)_(5)"/>
      <sheetName val="35-284_&amp;_285_(Payable)_(4)"/>
      <sheetName val="35-284_&amp;_285_(Payable)_(2)"/>
      <sheetName val="GOVT_BONDS_(2)"/>
      <sheetName val="Provision_mdae_2003__(2)"/>
      <sheetName val="INT_SUS_WR_BK"/>
      <sheetName val="write_back"/>
      <sheetName val="suspended_interest_(F)"/>
      <sheetName val="suspended_interest"/>
      <sheetName val="Provision_mdae_2003_"/>
      <sheetName val="INTERST_SUSPENSE"/>
      <sheetName val="JUNE_2001"/>
      <sheetName val="MARCH_2001"/>
      <sheetName val="35-284_&amp;_285_(Payable)_(7)"/>
      <sheetName val="ProvSep2003_"/>
      <sheetName val="ProvSep3_"/>
      <sheetName val="Notes1_5"/>
      <sheetName val="Notes1-5"/>
      <sheetName val="Documentation"/>
      <sheetName val="Additions"/>
      <sheetName val="Revenue-Fire-Marine-Mo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Notes1_5"/>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Links"/>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Macro1"/>
      <sheetName val="E"/>
      <sheetName val="Sheet1_(4)2"/>
      <sheetName val="Sheet1_(3)2"/>
      <sheetName val="Deferred_(2)2"/>
      <sheetName val="Defeered_Work2"/>
      <sheetName val="Total_Adjustments2"/>
      <sheetName val="Balance_Sheet2"/>
      <sheetName val="Sheet2_(2)2"/>
      <sheetName val="Sheet3_(2)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Sheet1_(2)2"/>
      <sheetName val="Notes41-42_12"/>
      <sheetName val="Notes42_2-442"/>
      <sheetName val="Note_452"/>
      <sheetName val="A-C CODE &amp; NAME"/>
      <sheetName val="MarchSL904"/>
      <sheetName val="BSDOMOVS"/>
      <sheetName val="Notes1_5_old_"/>
      <sheetName val="Value In Use - Trea"/>
      <sheetName val="3.2"/>
      <sheetName val="PL"/>
      <sheetName val="Cwip"/>
      <sheetName val="Touimi Tarek"/>
      <sheetName val="Elim"/>
      <sheetName val="Specific - Provision Financing"/>
      <sheetName val="Add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sheetData sheetId="21"/>
      <sheetData sheetId="22"/>
      <sheetData sheetId="23"/>
      <sheetData sheetId="24" refreshError="1"/>
      <sheetData sheetId="25"/>
      <sheetData sheetId="26"/>
      <sheetData sheetId="27" refreshError="1"/>
      <sheetData sheetId="28" refreshError="1"/>
      <sheetData sheetId="29"/>
      <sheetData sheetId="30"/>
      <sheetData sheetId="31"/>
      <sheetData sheetId="32" refreshError="1"/>
      <sheetData sheetId="33"/>
      <sheetData sheetId="34" refreshError="1"/>
      <sheetData sheetId="35"/>
      <sheetData sheetId="36"/>
      <sheetData sheetId="37" refreshError="1"/>
      <sheetData sheetId="38" refreshError="1"/>
      <sheetData sheetId="39" refreshError="1"/>
      <sheetData sheetId="40" refreshError="1"/>
      <sheetData sheetId="41" refreshError="1"/>
      <sheetData sheetId="42"/>
      <sheetData sheetId="43"/>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10th-June-06"/>
      <sheetName val="WSP"/>
      <sheetName val="A"/>
      <sheetName val="B"/>
      <sheetName val="Schedules"/>
      <sheetName val="Public &amp; Brokers Exposure"/>
      <sheetName val="Investment"/>
      <sheetName val="LIQUIDITY SCHEDULE"/>
      <sheetName val="F-I's"/>
      <sheetName val="I kaliya "/>
      <sheetName val="Advances Working"/>
      <sheetName val="Surplus"/>
      <sheetName val="Control Sheet"/>
      <sheetName val="Public_&amp;_Brokers_Exposure"/>
      <sheetName val="LIQUIDITY_SCHEDULE"/>
      <sheetName val="I_kaliya_"/>
      <sheetName val="Advances_Working"/>
      <sheetName val="Control_Sheet"/>
      <sheetName val="Public_&amp;_Brokers_Exposure1"/>
      <sheetName val="LIQUIDITY_SCHEDULE1"/>
      <sheetName val="I_kaliya_1"/>
      <sheetName val="Advances_Working1"/>
      <sheetName val="Control_Sheet1"/>
      <sheetName val="A-C CODE &amp; NAME"/>
      <sheetName val="March 110"/>
      <sheetName val="Feb"/>
      <sheetName val="MarchSL9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BSDOMOVS"/>
      <sheetName val="AL905"/>
      <sheetName val="Abu Dhabi"/>
      <sheetName val="BS-OVS"/>
      <sheetName val="Sheet4"/>
      <sheetName val="SCRR+CRR"/>
      <sheetName val="N-OUR"/>
      <sheetName val="PKRV"/>
      <sheetName val="Updated  Rates"/>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HEET"/>
      <sheetName val="Cashflow"/>
      <sheetName val="SCE"/>
      <sheetName val="Cost of sales"/>
      <sheetName val="RevCost of sales"/>
      <sheetName val="gpanalysis"/>
      <sheetName val="AdminSelling"/>
      <sheetName val="Fin Chgs"/>
      <sheetName val="CWIP"/>
      <sheetName val="STOCK"/>
      <sheetName val="LTDEPOSIT"/>
      <sheetName val="Trade Debts"/>
      <sheetName val="Loanadv."/>
      <sheetName val="Other Rec"/>
      <sheetName val="Bank"/>
      <sheetName val="OD"/>
      <sheetName val="CREDITORS"/>
      <sheetName val="RESERVES"/>
      <sheetName val="ltloan"/>
      <sheetName val="ProfitProv"/>
      <sheetName val="Cost_of_sales"/>
      <sheetName val="RevCost_of_sales"/>
      <sheetName val="Fin_Chgs"/>
      <sheetName val="Trade_Debts"/>
      <sheetName val="Loanadv_"/>
      <sheetName val="Other_Rec"/>
      <sheetName val="Revenue-Fire-Marine-Motor"/>
      <sheetName val="II- INV CO"/>
      <sheetName val="NOTES"/>
      <sheetName val="td"/>
      <sheetName val="Cost_of_sales1"/>
      <sheetName val="RevCost_of_sales1"/>
      <sheetName val="Fin_Chgs1"/>
      <sheetName val="Trade_Debts1"/>
      <sheetName val="Loanadv_1"/>
      <sheetName val="Other_Rec1"/>
      <sheetName val="Premier"/>
      <sheetName val="Half year -schedule-SAP"/>
      <sheetName val="28-Feb-09"/>
      <sheetName val="Labels"/>
      <sheetName val="Labour Summary"/>
      <sheetName val="BATCHS"/>
      <sheetName val="Sheet1"/>
      <sheetName val="Deposit"/>
      <sheetName val="lg_oilservice"/>
      <sheetName val="Amortization Table"/>
      <sheetName val="Fixed Assets"/>
      <sheetName val="Drop down"/>
      <sheetName val="pkage01"/>
      <sheetName val="Input"/>
      <sheetName val="Invetory level"/>
      <sheetName val="II-_INV_CO"/>
      <sheetName val="Template"/>
      <sheetName val="Parameters"/>
      <sheetName val="IRR_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BUD"/>
      <sheetName val="H-L(1)"/>
      <sheetName val="H-L(2)"/>
      <sheetName val="H-L(3)"/>
      <sheetName val="H-L(4)"/>
      <sheetName val="INV-TTL"/>
      <sheetName val="EVEGRPH"/>
      <sheetName val="KSE VS SHR"/>
      <sheetName val="KVS 2"/>
      <sheetName val="KVS3"/>
      <sheetName val="GAIN-LOSS"/>
      <sheetName val="SAL-PUR"/>
      <sheetName val="SAL-PUR(2)"/>
      <sheetName val="SAL-PUR(3)"/>
      <sheetName val="PORT G"/>
      <sheetName val="PORT-FOL(1)"/>
      <sheetName val="PORT-FOL(2)"/>
      <sheetName val="PORT-FOL(3)"/>
      <sheetName val="PORT-FOL(4)"/>
      <sheetName val="PORT-FOL(5)"/>
      <sheetName val="PORT-FOL(6)"/>
      <sheetName val="INV-POSITION"/>
      <sheetName val="ASSUM"/>
      <sheetName val="ASSUM (2)"/>
      <sheetName val="PL"/>
      <sheetName val="RAT"/>
      <sheetName val="BAL"/>
      <sheetName val="ROE97-98"/>
      <sheetName val="ROE98-99"/>
      <sheetName val="TEN YEAR PER"/>
      <sheetName val="TEN YEARS PER(1)"/>
      <sheetName val="PERF"/>
      <sheetName val="SUMM"/>
      <sheetName val="RECEIPT"/>
      <sheetName val="PAY-CO"/>
      <sheetName val="PAY-FARM-FAM"/>
      <sheetName val="HRD TITLE"/>
      <sheetName val="HRD-1"/>
      <sheetName val="HRD-2"/>
      <sheetName val="HRD-3"/>
      <sheetName val="ASSUM (3)"/>
      <sheetName val="ROE(4)"/>
      <sheetName val="RO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Lead"/>
      <sheetName val="Distribution statement"/>
      <sheetName val="Statement Movement"/>
      <sheetName val="Cash Flow"/>
      <sheetName val="Notes 1 - 5.1.1"/>
      <sheetName val="Notes 4.1.1"/>
      <sheetName val="Notes "/>
      <sheetName val="Notes 7.1.3.1-7.2.1"/>
      <sheetName val="Notes 1"/>
      <sheetName val="Notes 6"/>
      <sheetName val="Note 9 - 11"/>
      <sheetName val="Realization Entry"/>
      <sheetName val="Ready"/>
      <sheetName val="stata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M"/>
      <sheetName val="DALY"/>
      <sheetName val="O-N"/>
      <sheetName val="F-HL"/>
      <sheetName val="F-RR"/>
      <sheetName val="F-REP"/>
      <sheetName val="T-HL"/>
      <sheetName val="T.REP"/>
      <sheetName val="T.RR"/>
      <sheetName val="P-HL"/>
      <sheetName val="P-RR"/>
      <sheetName val="P-REP"/>
      <sheetName val="TFC-H"/>
      <sheetName val="TFC-RR"/>
      <sheetName val="NIT"/>
      <sheetName val="COI"/>
      <sheetName val="SHR"/>
      <sheetName val="SHR-RR"/>
      <sheetName val="TENOR"/>
      <sheetName val="SUM"/>
      <sheetName val="SUM1"/>
      <sheetName val="SHAMS"/>
      <sheetName val="BR"/>
      <sheetName val="AMOR"/>
      <sheetName val="MTM"/>
      <sheetName val="AVA"/>
      <sheetName val="KH-32"/>
      <sheetName val="PREV"/>
      <sheetName val="HO"/>
      <sheetName val="ACCT"/>
      <sheetName val="ANA"/>
      <sheetName val="IN-EX"/>
      <sheetName val="TBPRICE"/>
      <sheetName val="BK"/>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Distribution statement"/>
      <sheetName val="UHF"/>
      <sheetName val="Income Statement"/>
      <sheetName val="Income certification"/>
      <sheetName val="Cash Flow"/>
      <sheetName val="Adjust-entry"/>
      <sheetName val="Lead"/>
      <sheetName val="Notes 4.1.1.1-2"/>
      <sheetName val="Notes 4.1.4 - 5 (2)"/>
      <sheetName val="Notes 16-19"/>
      <sheetName val="Notes 8-11.1"/>
      <sheetName val="Notes 1 - 7.1.1"/>
      <sheetName val="Notes 7.1.1.2"/>
      <sheetName val="Note 7.1.2"/>
      <sheetName val="Notes 1-3.1"/>
      <sheetName val="Notes 4.1.1 old"/>
      <sheetName val="Notes 4.1.2old"/>
      <sheetName val="Notes 4.1.4-5, 4.2"/>
      <sheetName val="Notes 4.1.4-5 old"/>
      <sheetName val="Notes 5-8 old"/>
      <sheetName val="Links"/>
      <sheetName val="Notes 6 old"/>
      <sheetName val="Notes 6 old "/>
      <sheetName val="Notes 6.1 old"/>
      <sheetName val="Notes 4"/>
      <sheetName val="Notes 4.1.4 - 5"/>
      <sheetName val="Note 4.1.2-4.1.3.1 old"/>
      <sheetName val="Note 6"/>
      <sheetName val="Note 6 - 8"/>
      <sheetName val="Tickmarks"/>
      <sheetName val="Sheet2"/>
      <sheetName val="Rentals-SAM KHI"/>
      <sheetName val="Salary"/>
      <sheetName val="c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J1" t="str">
            <v>Final</v>
          </cell>
        </row>
        <row r="3">
          <cell r="J3">
            <v>50</v>
          </cell>
        </row>
        <row r="4">
          <cell r="J4">
            <v>7740</v>
          </cell>
        </row>
        <row r="5">
          <cell r="J5">
            <v>10</v>
          </cell>
        </row>
        <row r="6">
          <cell r="J6">
            <v>50</v>
          </cell>
        </row>
        <row r="7">
          <cell r="J7">
            <v>49</v>
          </cell>
        </row>
        <row r="8">
          <cell r="J8">
            <v>47</v>
          </cell>
        </row>
        <row r="9">
          <cell r="J9">
            <v>3227</v>
          </cell>
        </row>
        <row r="10">
          <cell r="J10">
            <v>55</v>
          </cell>
        </row>
        <row r="11">
          <cell r="J11">
            <v>50</v>
          </cell>
        </row>
        <row r="12">
          <cell r="J12">
            <v>33</v>
          </cell>
        </row>
        <row r="13">
          <cell r="J13">
            <v>52</v>
          </cell>
        </row>
        <row r="14">
          <cell r="J14">
            <v>50</v>
          </cell>
        </row>
        <row r="15">
          <cell r="J15">
            <v>141311</v>
          </cell>
        </row>
        <row r="16">
          <cell r="J16">
            <v>152724</v>
          </cell>
        </row>
        <row r="18">
          <cell r="J18">
            <v>60</v>
          </cell>
        </row>
        <row r="19">
          <cell r="J19">
            <v>60</v>
          </cell>
        </row>
        <row r="21">
          <cell r="J21">
            <v>400000</v>
          </cell>
        </row>
        <row r="22">
          <cell r="J22">
            <v>1170000</v>
          </cell>
        </row>
        <row r="23">
          <cell r="J23">
            <v>0</v>
          </cell>
        </row>
        <row r="24">
          <cell r="J24">
            <v>0</v>
          </cell>
        </row>
        <row r="25">
          <cell r="J25">
            <v>0</v>
          </cell>
        </row>
        <row r="26">
          <cell r="J26">
            <v>0</v>
          </cell>
        </row>
        <row r="27">
          <cell r="J27">
            <v>1570000</v>
          </cell>
        </row>
        <row r="29">
          <cell r="J29">
            <v>267569</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267569</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3046</v>
          </cell>
        </row>
        <row r="66">
          <cell r="J66">
            <v>7497</v>
          </cell>
        </row>
        <row r="67">
          <cell r="J67">
            <v>10543</v>
          </cell>
        </row>
        <row r="69">
          <cell r="J69">
            <v>100000</v>
          </cell>
        </row>
        <row r="70">
          <cell r="J70">
            <v>50000</v>
          </cell>
        </row>
        <row r="71">
          <cell r="J71">
            <v>200000</v>
          </cell>
        </row>
        <row r="72">
          <cell r="J72">
            <v>34000</v>
          </cell>
        </row>
        <row r="73">
          <cell r="J73">
            <v>384000</v>
          </cell>
        </row>
        <row r="75">
          <cell r="J75">
            <v>0</v>
          </cell>
        </row>
        <row r="76">
          <cell r="J76">
            <v>0</v>
          </cell>
        </row>
        <row r="78">
          <cell r="J78">
            <v>0</v>
          </cell>
        </row>
        <row r="79">
          <cell r="J79">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5072</v>
          </cell>
        </row>
        <row r="90">
          <cell r="J90">
            <v>41152</v>
          </cell>
        </row>
        <row r="91">
          <cell r="J91">
            <v>0</v>
          </cell>
        </row>
        <row r="92">
          <cell r="J92">
            <v>126987</v>
          </cell>
        </row>
        <row r="93">
          <cell r="J93">
            <v>0</v>
          </cell>
        </row>
        <row r="94">
          <cell r="J94">
            <v>0</v>
          </cell>
        </row>
        <row r="95">
          <cell r="J95">
            <v>0</v>
          </cell>
        </row>
        <row r="96">
          <cell r="J96">
            <v>194853</v>
          </cell>
        </row>
        <row r="97">
          <cell r="J97">
            <v>25265</v>
          </cell>
        </row>
        <row r="98">
          <cell r="J98">
            <v>0</v>
          </cell>
        </row>
        <row r="99">
          <cell r="J99">
            <v>47419</v>
          </cell>
        </row>
        <row r="100">
          <cell r="J100">
            <v>0</v>
          </cell>
        </row>
        <row r="101">
          <cell r="J101">
            <v>0</v>
          </cell>
        </row>
        <row r="102">
          <cell r="J102">
            <v>60300</v>
          </cell>
        </row>
        <row r="103">
          <cell r="J103">
            <v>101750</v>
          </cell>
        </row>
        <row r="104">
          <cell r="J104">
            <v>25576</v>
          </cell>
        </row>
        <row r="105">
          <cell r="J105">
            <v>99580</v>
          </cell>
        </row>
        <row r="106">
          <cell r="J106">
            <v>0</v>
          </cell>
        </row>
        <row r="107">
          <cell r="J107">
            <v>35182</v>
          </cell>
        </row>
        <row r="108">
          <cell r="J108">
            <v>0</v>
          </cell>
        </row>
        <row r="109">
          <cell r="J109">
            <v>763136</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3">
          <cell r="J123">
            <v>0</v>
          </cell>
        </row>
        <row r="124">
          <cell r="J124">
            <v>0</v>
          </cell>
        </row>
        <row r="125">
          <cell r="J125">
            <v>0</v>
          </cell>
        </row>
        <row r="126">
          <cell r="J126">
            <v>0</v>
          </cell>
        </row>
        <row r="127">
          <cell r="J127">
            <v>0</v>
          </cell>
        </row>
        <row r="128">
          <cell r="J128">
            <v>0</v>
          </cell>
        </row>
        <row r="129">
          <cell r="J129">
            <v>0</v>
          </cell>
        </row>
        <row r="130">
          <cell r="J130">
            <v>0</v>
          </cell>
        </row>
        <row r="131">
          <cell r="J131">
            <v>0</v>
          </cell>
        </row>
        <row r="132">
          <cell r="J132">
            <v>0</v>
          </cell>
        </row>
        <row r="133">
          <cell r="J133">
            <v>0</v>
          </cell>
        </row>
        <row r="134">
          <cell r="J134">
            <v>0</v>
          </cell>
        </row>
        <row r="135">
          <cell r="J135">
            <v>0</v>
          </cell>
        </row>
        <row r="136">
          <cell r="J136">
            <v>0</v>
          </cell>
        </row>
        <row r="137">
          <cell r="J137">
            <v>0</v>
          </cell>
        </row>
        <row r="138">
          <cell r="J138">
            <v>0</v>
          </cell>
        </row>
        <row r="139">
          <cell r="J139">
            <v>0</v>
          </cell>
        </row>
        <row r="140">
          <cell r="J140">
            <v>0</v>
          </cell>
        </row>
        <row r="141">
          <cell r="J141">
            <v>0</v>
          </cell>
        </row>
        <row r="142">
          <cell r="J142">
            <v>2583</v>
          </cell>
        </row>
        <row r="143">
          <cell r="J143">
            <v>0</v>
          </cell>
        </row>
        <row r="144">
          <cell r="J144">
            <v>0</v>
          </cell>
        </row>
        <row r="145">
          <cell r="J145">
            <v>0</v>
          </cell>
        </row>
        <row r="146">
          <cell r="J146">
            <v>0</v>
          </cell>
        </row>
        <row r="147">
          <cell r="J147">
            <v>0</v>
          </cell>
        </row>
        <row r="148">
          <cell r="J148">
            <v>0</v>
          </cell>
        </row>
        <row r="149">
          <cell r="J149">
            <v>0</v>
          </cell>
        </row>
        <row r="150">
          <cell r="J150">
            <v>0</v>
          </cell>
        </row>
        <row r="151">
          <cell r="J151">
            <v>2583</v>
          </cell>
        </row>
        <row r="153">
          <cell r="J153">
            <v>0</v>
          </cell>
        </row>
        <row r="154">
          <cell r="J154">
            <v>0</v>
          </cell>
        </row>
        <row r="155">
          <cell r="J155">
            <v>0</v>
          </cell>
        </row>
        <row r="157">
          <cell r="J157">
            <v>0</v>
          </cell>
        </row>
        <row r="159">
          <cell r="J159">
            <v>75045</v>
          </cell>
        </row>
        <row r="160">
          <cell r="J160">
            <v>60402</v>
          </cell>
        </row>
        <row r="161">
          <cell r="J161">
            <v>50200</v>
          </cell>
        </row>
        <row r="162">
          <cell r="J162">
            <v>120868</v>
          </cell>
        </row>
        <row r="163">
          <cell r="J163">
            <v>226305</v>
          </cell>
        </row>
        <row r="164">
          <cell r="J164">
            <v>96822</v>
          </cell>
        </row>
        <row r="165">
          <cell r="J165">
            <v>152175</v>
          </cell>
        </row>
        <row r="166">
          <cell r="J166">
            <v>75563</v>
          </cell>
        </row>
        <row r="167">
          <cell r="J167">
            <v>857380</v>
          </cell>
        </row>
        <row r="169">
          <cell r="J169">
            <v>0</v>
          </cell>
        </row>
        <row r="170">
          <cell r="J170">
            <v>0</v>
          </cell>
        </row>
        <row r="171">
          <cell r="J171">
            <v>0</v>
          </cell>
        </row>
        <row r="172">
          <cell r="J172">
            <v>48154</v>
          </cell>
        </row>
        <row r="173">
          <cell r="J173">
            <v>49941</v>
          </cell>
        </row>
        <row r="174">
          <cell r="J174">
            <v>0</v>
          </cell>
        </row>
        <row r="175">
          <cell r="J175">
            <v>0</v>
          </cell>
        </row>
        <row r="176">
          <cell r="J176">
            <v>0</v>
          </cell>
        </row>
        <row r="177">
          <cell r="J177">
            <v>24901</v>
          </cell>
        </row>
        <row r="178">
          <cell r="J178">
            <v>9681</v>
          </cell>
        </row>
        <row r="179">
          <cell r="J179">
            <v>132677</v>
          </cell>
        </row>
        <row r="181">
          <cell r="J181">
            <v>200000</v>
          </cell>
        </row>
        <row r="182">
          <cell r="J182">
            <v>150000</v>
          </cell>
        </row>
        <row r="183">
          <cell r="J183">
            <v>200000</v>
          </cell>
        </row>
        <row r="184">
          <cell r="J184">
            <v>0</v>
          </cell>
        </row>
        <row r="185">
          <cell r="J185">
            <v>200000</v>
          </cell>
        </row>
        <row r="186">
          <cell r="J186">
            <v>750000</v>
          </cell>
        </row>
        <row r="188">
          <cell r="J188">
            <v>207</v>
          </cell>
        </row>
        <row r="189">
          <cell r="J189">
            <v>389</v>
          </cell>
        </row>
        <row r="190">
          <cell r="J190">
            <v>0</v>
          </cell>
        </row>
        <row r="191">
          <cell r="J191">
            <v>0</v>
          </cell>
        </row>
        <row r="192">
          <cell r="J192">
            <v>2</v>
          </cell>
        </row>
        <row r="193">
          <cell r="J193">
            <v>0</v>
          </cell>
        </row>
        <row r="194">
          <cell r="J194">
            <v>0</v>
          </cell>
        </row>
        <row r="195">
          <cell r="J195">
            <v>0</v>
          </cell>
        </row>
        <row r="196">
          <cell r="J196">
            <v>126</v>
          </cell>
        </row>
        <row r="197">
          <cell r="J197">
            <v>41077</v>
          </cell>
        </row>
        <row r="198">
          <cell r="J198">
            <v>16</v>
          </cell>
        </row>
        <row r="199">
          <cell r="J199">
            <v>0</v>
          </cell>
        </row>
        <row r="200">
          <cell r="J200">
            <v>0</v>
          </cell>
        </row>
        <row r="201">
          <cell r="J201">
            <v>0</v>
          </cell>
        </row>
        <row r="202">
          <cell r="J202">
            <v>0</v>
          </cell>
        </row>
        <row r="203">
          <cell r="J203">
            <v>41817</v>
          </cell>
        </row>
        <row r="205">
          <cell r="J205">
            <v>138</v>
          </cell>
        </row>
        <row r="206">
          <cell r="J206">
            <v>138</v>
          </cell>
        </row>
        <row r="208">
          <cell r="J208">
            <v>0</v>
          </cell>
        </row>
        <row r="209">
          <cell r="J209">
            <v>0</v>
          </cell>
        </row>
        <row r="210">
          <cell r="J210">
            <v>110</v>
          </cell>
        </row>
        <row r="211">
          <cell r="J211">
            <v>0</v>
          </cell>
        </row>
        <row r="212">
          <cell r="J212">
            <v>0</v>
          </cell>
        </row>
        <row r="213">
          <cell r="J213">
            <v>0</v>
          </cell>
        </row>
        <row r="214">
          <cell r="J214">
            <v>0</v>
          </cell>
        </row>
        <row r="215">
          <cell r="J215">
            <v>0</v>
          </cell>
        </row>
        <row r="216">
          <cell r="J216">
            <v>0</v>
          </cell>
        </row>
        <row r="217">
          <cell r="J217">
            <v>0</v>
          </cell>
        </row>
        <row r="218">
          <cell r="J218">
            <v>0</v>
          </cell>
        </row>
        <row r="219">
          <cell r="J219">
            <v>0</v>
          </cell>
        </row>
        <row r="220">
          <cell r="J220">
            <v>0</v>
          </cell>
        </row>
        <row r="221">
          <cell r="J221">
            <v>0</v>
          </cell>
        </row>
        <row r="222">
          <cell r="J222">
            <v>0</v>
          </cell>
        </row>
        <row r="223">
          <cell r="J223">
            <v>0</v>
          </cell>
        </row>
        <row r="224">
          <cell r="J224">
            <v>110</v>
          </cell>
        </row>
        <row r="226">
          <cell r="J226">
            <v>3462</v>
          </cell>
        </row>
        <row r="227">
          <cell r="J227">
            <v>87</v>
          </cell>
        </row>
        <row r="228">
          <cell r="J228">
            <v>0</v>
          </cell>
        </row>
        <row r="229">
          <cell r="J229">
            <v>3549</v>
          </cell>
        </row>
        <row r="231">
          <cell r="J231">
            <v>0</v>
          </cell>
        </row>
        <row r="232">
          <cell r="J232">
            <v>0</v>
          </cell>
        </row>
        <row r="233">
          <cell r="J233">
            <v>0</v>
          </cell>
        </row>
        <row r="234">
          <cell r="J234">
            <v>0</v>
          </cell>
        </row>
        <row r="235">
          <cell r="J235">
            <v>0</v>
          </cell>
        </row>
        <row r="236">
          <cell r="J236">
            <v>0</v>
          </cell>
        </row>
        <row r="237">
          <cell r="J237">
            <v>0</v>
          </cell>
        </row>
        <row r="238">
          <cell r="J238">
            <v>0</v>
          </cell>
        </row>
        <row r="239">
          <cell r="J239">
            <v>74</v>
          </cell>
        </row>
        <row r="240">
          <cell r="J240">
            <v>1475</v>
          </cell>
        </row>
        <row r="241">
          <cell r="J241">
            <v>0</v>
          </cell>
        </row>
        <row r="242">
          <cell r="J242">
            <v>1933</v>
          </cell>
        </row>
        <row r="243">
          <cell r="J243">
            <v>0</v>
          </cell>
        </row>
        <row r="244">
          <cell r="J244">
            <v>0</v>
          </cell>
        </row>
        <row r="245">
          <cell r="J245">
            <v>0</v>
          </cell>
        </row>
        <row r="246">
          <cell r="J246">
            <v>2496</v>
          </cell>
        </row>
        <row r="247">
          <cell r="J247">
            <v>1430</v>
          </cell>
        </row>
        <row r="248">
          <cell r="J248">
            <v>0</v>
          </cell>
        </row>
        <row r="249">
          <cell r="J249">
            <v>1897</v>
          </cell>
        </row>
        <row r="250">
          <cell r="J250">
            <v>0</v>
          </cell>
        </row>
        <row r="251">
          <cell r="J251">
            <v>0</v>
          </cell>
        </row>
        <row r="252">
          <cell r="J252">
            <v>970</v>
          </cell>
        </row>
        <row r="253">
          <cell r="J253">
            <v>908</v>
          </cell>
        </row>
        <row r="254">
          <cell r="J254">
            <v>2895</v>
          </cell>
        </row>
        <row r="255">
          <cell r="J255">
            <v>0</v>
          </cell>
        </row>
        <row r="256">
          <cell r="J256">
            <v>511</v>
          </cell>
        </row>
        <row r="257">
          <cell r="J257">
            <v>3466</v>
          </cell>
        </row>
        <row r="258">
          <cell r="J258">
            <v>268</v>
          </cell>
        </row>
        <row r="259">
          <cell r="J259">
            <v>18323</v>
          </cell>
        </row>
        <row r="261">
          <cell r="J261">
            <v>1594</v>
          </cell>
        </row>
        <row r="262">
          <cell r="J262">
            <v>2005</v>
          </cell>
        </row>
        <row r="263">
          <cell r="J263">
            <v>0</v>
          </cell>
        </row>
        <row r="264">
          <cell r="J264">
            <v>3768</v>
          </cell>
        </row>
        <row r="265">
          <cell r="J265">
            <v>8952</v>
          </cell>
        </row>
        <row r="266">
          <cell r="J266">
            <v>0</v>
          </cell>
        </row>
        <row r="267">
          <cell r="J267">
            <v>0</v>
          </cell>
        </row>
        <row r="268">
          <cell r="J268">
            <v>0</v>
          </cell>
        </row>
        <row r="269">
          <cell r="J269">
            <v>0</v>
          </cell>
        </row>
        <row r="270">
          <cell r="J270">
            <v>0</v>
          </cell>
        </row>
        <row r="271">
          <cell r="J271">
            <v>0</v>
          </cell>
        </row>
        <row r="272">
          <cell r="J272">
            <v>0</v>
          </cell>
        </row>
        <row r="273">
          <cell r="J273">
            <v>917</v>
          </cell>
        </row>
        <row r="274">
          <cell r="J274">
            <v>0</v>
          </cell>
        </row>
        <row r="275">
          <cell r="J275">
            <v>17236</v>
          </cell>
        </row>
        <row r="277">
          <cell r="J277">
            <v>957</v>
          </cell>
        </row>
        <row r="278">
          <cell r="J278">
            <v>1356</v>
          </cell>
        </row>
        <row r="279">
          <cell r="J279">
            <v>1734</v>
          </cell>
        </row>
        <row r="280">
          <cell r="J280">
            <v>3496</v>
          </cell>
        </row>
        <row r="281">
          <cell r="J281">
            <v>2296</v>
          </cell>
        </row>
        <row r="282">
          <cell r="J282">
            <v>435</v>
          </cell>
        </row>
        <row r="283">
          <cell r="J283">
            <v>9375</v>
          </cell>
        </row>
        <row r="284">
          <cell r="J284">
            <v>8786</v>
          </cell>
        </row>
        <row r="285">
          <cell r="J285">
            <v>327</v>
          </cell>
        </row>
        <row r="286">
          <cell r="J286">
            <v>28762</v>
          </cell>
        </row>
        <row r="288">
          <cell r="J288">
            <v>0</v>
          </cell>
        </row>
        <row r="289">
          <cell r="J289">
            <v>0</v>
          </cell>
        </row>
        <row r="291">
          <cell r="J291">
            <v>100</v>
          </cell>
        </row>
        <row r="292">
          <cell r="J292">
            <v>100</v>
          </cell>
        </row>
        <row r="294">
          <cell r="J294">
            <v>3500</v>
          </cell>
        </row>
        <row r="295">
          <cell r="J295">
            <v>3500</v>
          </cell>
        </row>
        <row r="297">
          <cell r="J297">
            <v>0</v>
          </cell>
        </row>
        <row r="298">
          <cell r="J298">
            <v>0</v>
          </cell>
        </row>
        <row r="300">
          <cell r="J300">
            <v>0</v>
          </cell>
        </row>
        <row r="301">
          <cell r="J301">
            <v>0</v>
          </cell>
        </row>
        <row r="302">
          <cell r="J302">
            <v>0</v>
          </cell>
        </row>
        <row r="303">
          <cell r="J303">
            <v>0</v>
          </cell>
        </row>
        <row r="304">
          <cell r="J304">
            <v>0</v>
          </cell>
        </row>
        <row r="305">
          <cell r="J305">
            <v>0</v>
          </cell>
        </row>
        <row r="306">
          <cell r="J306">
            <v>828</v>
          </cell>
        </row>
        <row r="307">
          <cell r="J307">
            <v>248</v>
          </cell>
        </row>
        <row r="308">
          <cell r="J308">
            <v>1076</v>
          </cell>
        </row>
        <row r="310">
          <cell r="J310">
            <v>1008</v>
          </cell>
        </row>
        <row r="311">
          <cell r="J311">
            <v>1008</v>
          </cell>
        </row>
        <row r="313">
          <cell r="J313">
            <v>-34495</v>
          </cell>
        </row>
        <row r="314">
          <cell r="J314">
            <v>0</v>
          </cell>
        </row>
        <row r="315">
          <cell r="J315">
            <v>0</v>
          </cell>
        </row>
        <row r="316">
          <cell r="J316">
            <v>0</v>
          </cell>
        </row>
        <row r="317">
          <cell r="J317">
            <v>0</v>
          </cell>
        </row>
        <row r="318">
          <cell r="J318">
            <v>0</v>
          </cell>
        </row>
        <row r="319">
          <cell r="J319">
            <v>0</v>
          </cell>
        </row>
        <row r="320">
          <cell r="J320">
            <v>0</v>
          </cell>
        </row>
        <row r="321">
          <cell r="J321">
            <v>0</v>
          </cell>
        </row>
        <row r="322">
          <cell r="J322">
            <v>0</v>
          </cell>
        </row>
        <row r="323">
          <cell r="J323">
            <v>0</v>
          </cell>
        </row>
        <row r="324">
          <cell r="J324">
            <v>0</v>
          </cell>
        </row>
        <row r="325">
          <cell r="J325">
            <v>0</v>
          </cell>
        </row>
        <row r="326">
          <cell r="J326">
            <v>0</v>
          </cell>
        </row>
        <row r="327">
          <cell r="J327">
            <v>0</v>
          </cell>
        </row>
        <row r="328">
          <cell r="J328">
            <v>0</v>
          </cell>
        </row>
        <row r="329">
          <cell r="J329">
            <v>0</v>
          </cell>
        </row>
        <row r="330">
          <cell r="J330">
            <v>0</v>
          </cell>
        </row>
        <row r="331">
          <cell r="J331">
            <v>-34495</v>
          </cell>
        </row>
        <row r="333">
          <cell r="J333">
            <v>-4633</v>
          </cell>
        </row>
        <row r="334">
          <cell r="J334">
            <v>-4633</v>
          </cell>
        </row>
        <row r="336">
          <cell r="J336">
            <v>-55</v>
          </cell>
        </row>
        <row r="337">
          <cell r="J337">
            <v>0</v>
          </cell>
        </row>
        <row r="338">
          <cell r="J338">
            <v>-55</v>
          </cell>
        </row>
        <row r="340">
          <cell r="J340">
            <v>-443</v>
          </cell>
        </row>
        <row r="341">
          <cell r="J341">
            <v>-443</v>
          </cell>
        </row>
        <row r="343">
          <cell r="J343">
            <v>-25</v>
          </cell>
        </row>
        <row r="344">
          <cell r="J344">
            <v>-25</v>
          </cell>
        </row>
        <row r="346">
          <cell r="J346">
            <v>-5771</v>
          </cell>
        </row>
        <row r="347">
          <cell r="J347">
            <v>-5771</v>
          </cell>
        </row>
        <row r="349">
          <cell r="J349">
            <v>15</v>
          </cell>
        </row>
        <row r="350">
          <cell r="J350">
            <v>15</v>
          </cell>
        </row>
        <row r="352">
          <cell r="J352">
            <v>-175</v>
          </cell>
        </row>
        <row r="353">
          <cell r="J353">
            <v>0</v>
          </cell>
        </row>
        <row r="354">
          <cell r="J354">
            <v>-175</v>
          </cell>
        </row>
        <row r="356">
          <cell r="J356">
            <v>0</v>
          </cell>
        </row>
        <row r="358">
          <cell r="J358">
            <v>0</v>
          </cell>
        </row>
        <row r="359">
          <cell r="J359">
            <v>0</v>
          </cell>
        </row>
        <row r="361">
          <cell r="J361">
            <v>0</v>
          </cell>
        </row>
        <row r="362">
          <cell r="J362">
            <v>0</v>
          </cell>
        </row>
        <row r="363">
          <cell r="J363">
            <v>0</v>
          </cell>
        </row>
        <row r="364">
          <cell r="J364">
            <v>0</v>
          </cell>
        </row>
        <row r="365">
          <cell r="J365">
            <v>0</v>
          </cell>
        </row>
        <row r="366">
          <cell r="J366">
            <v>0</v>
          </cell>
        </row>
        <row r="367">
          <cell r="J367">
            <v>0</v>
          </cell>
        </row>
        <row r="368">
          <cell r="J368">
            <v>0</v>
          </cell>
        </row>
        <row r="369">
          <cell r="J369">
            <v>0</v>
          </cell>
        </row>
        <row r="370">
          <cell r="J370">
            <v>0</v>
          </cell>
        </row>
        <row r="371">
          <cell r="J371">
            <v>0</v>
          </cell>
        </row>
        <row r="372">
          <cell r="J372">
            <v>0</v>
          </cell>
        </row>
        <row r="373">
          <cell r="J373">
            <v>0</v>
          </cell>
        </row>
        <row r="374">
          <cell r="J374">
            <v>0</v>
          </cell>
        </row>
        <row r="375">
          <cell r="J375">
            <v>0</v>
          </cell>
        </row>
        <row r="376">
          <cell r="J376">
            <v>0</v>
          </cell>
        </row>
        <row r="377">
          <cell r="J377">
            <v>0</v>
          </cell>
        </row>
        <row r="378">
          <cell r="J378">
            <v>0</v>
          </cell>
        </row>
        <row r="379">
          <cell r="J379">
            <v>0</v>
          </cell>
        </row>
        <row r="380">
          <cell r="J380">
            <v>0</v>
          </cell>
        </row>
        <row r="381">
          <cell r="J381">
            <v>0</v>
          </cell>
        </row>
        <row r="382">
          <cell r="J382">
            <v>0</v>
          </cell>
        </row>
        <row r="383">
          <cell r="J383">
            <v>0</v>
          </cell>
        </row>
        <row r="384">
          <cell r="J384">
            <v>-3</v>
          </cell>
        </row>
        <row r="385">
          <cell r="J385">
            <v>0</v>
          </cell>
        </row>
        <row r="386">
          <cell r="J386">
            <v>-174</v>
          </cell>
        </row>
        <row r="387">
          <cell r="J387">
            <v>0</v>
          </cell>
        </row>
        <row r="388">
          <cell r="J388">
            <v>0</v>
          </cell>
        </row>
        <row r="389">
          <cell r="J389">
            <v>0</v>
          </cell>
        </row>
        <row r="390">
          <cell r="J390">
            <v>0</v>
          </cell>
        </row>
        <row r="391">
          <cell r="J391">
            <v>0</v>
          </cell>
        </row>
        <row r="392">
          <cell r="J392">
            <v>0</v>
          </cell>
        </row>
        <row r="393">
          <cell r="J393">
            <v>-7</v>
          </cell>
        </row>
        <row r="394">
          <cell r="J394">
            <v>0</v>
          </cell>
        </row>
        <row r="395">
          <cell r="J395">
            <v>0</v>
          </cell>
        </row>
        <row r="396">
          <cell r="J396">
            <v>0</v>
          </cell>
        </row>
        <row r="397">
          <cell r="J397">
            <v>0</v>
          </cell>
        </row>
        <row r="398">
          <cell r="J398">
            <v>0</v>
          </cell>
        </row>
        <row r="399">
          <cell r="J399">
            <v>0</v>
          </cell>
        </row>
        <row r="400">
          <cell r="J400">
            <v>0</v>
          </cell>
        </row>
        <row r="401">
          <cell r="J401">
            <v>0</v>
          </cell>
        </row>
        <row r="402">
          <cell r="J402">
            <v>0</v>
          </cell>
        </row>
        <row r="403">
          <cell r="J403">
            <v>0</v>
          </cell>
        </row>
        <row r="404">
          <cell r="J404">
            <v>0</v>
          </cell>
        </row>
        <row r="405">
          <cell r="J405">
            <v>0</v>
          </cell>
        </row>
        <row r="406">
          <cell r="J406">
            <v>0</v>
          </cell>
        </row>
        <row r="407">
          <cell r="J407">
            <v>0</v>
          </cell>
        </row>
        <row r="408">
          <cell r="J408">
            <v>0</v>
          </cell>
        </row>
        <row r="409">
          <cell r="J409">
            <v>0</v>
          </cell>
        </row>
        <row r="410">
          <cell r="J410">
            <v>0</v>
          </cell>
        </row>
        <row r="411">
          <cell r="J411">
            <v>0</v>
          </cell>
        </row>
        <row r="412">
          <cell r="J412">
            <v>0</v>
          </cell>
        </row>
        <row r="413">
          <cell r="J413">
            <v>0</v>
          </cell>
        </row>
        <row r="414">
          <cell r="J414">
            <v>0</v>
          </cell>
        </row>
        <row r="415">
          <cell r="J415">
            <v>0</v>
          </cell>
        </row>
        <row r="416">
          <cell r="J416">
            <v>0</v>
          </cell>
        </row>
        <row r="417">
          <cell r="J417">
            <v>0</v>
          </cell>
        </row>
        <row r="418">
          <cell r="J418">
            <v>0</v>
          </cell>
        </row>
        <row r="419">
          <cell r="J419">
            <v>0</v>
          </cell>
        </row>
        <row r="420">
          <cell r="J420">
            <v>0</v>
          </cell>
        </row>
        <row r="421">
          <cell r="J421">
            <v>0</v>
          </cell>
        </row>
        <row r="422">
          <cell r="J422">
            <v>0</v>
          </cell>
        </row>
        <row r="423">
          <cell r="J423">
            <v>0</v>
          </cell>
        </row>
        <row r="424">
          <cell r="J424">
            <v>0</v>
          </cell>
        </row>
        <row r="425">
          <cell r="J425">
            <v>0</v>
          </cell>
        </row>
        <row r="426">
          <cell r="J426">
            <v>0</v>
          </cell>
        </row>
        <row r="427">
          <cell r="J427">
            <v>0</v>
          </cell>
        </row>
        <row r="428">
          <cell r="J428">
            <v>0</v>
          </cell>
        </row>
        <row r="429">
          <cell r="J429">
            <v>0</v>
          </cell>
        </row>
        <row r="430">
          <cell r="J430">
            <v>0</v>
          </cell>
        </row>
        <row r="431">
          <cell r="J431">
            <v>0</v>
          </cell>
        </row>
        <row r="432">
          <cell r="J432">
            <v>0</v>
          </cell>
        </row>
        <row r="433">
          <cell r="J433">
            <v>0</v>
          </cell>
        </row>
        <row r="434">
          <cell r="J434">
            <v>0</v>
          </cell>
        </row>
        <row r="435">
          <cell r="J435">
            <v>0</v>
          </cell>
        </row>
        <row r="436">
          <cell r="J436">
            <v>-184</v>
          </cell>
        </row>
        <row r="438">
          <cell r="J438">
            <v>-75</v>
          </cell>
        </row>
        <row r="439">
          <cell r="J439">
            <v>-54989</v>
          </cell>
        </row>
        <row r="440">
          <cell r="J440">
            <v>0</v>
          </cell>
        </row>
        <row r="441">
          <cell r="J441">
            <v>-11</v>
          </cell>
        </row>
        <row r="442">
          <cell r="J442">
            <v>-98</v>
          </cell>
        </row>
        <row r="443">
          <cell r="J443">
            <v>-69</v>
          </cell>
        </row>
        <row r="444">
          <cell r="J444">
            <v>-19</v>
          </cell>
        </row>
        <row r="445">
          <cell r="J445">
            <v>-2283</v>
          </cell>
        </row>
        <row r="446">
          <cell r="J446">
            <v>0</v>
          </cell>
        </row>
        <row r="447">
          <cell r="J447">
            <v>-57</v>
          </cell>
        </row>
        <row r="448">
          <cell r="J448">
            <v>0</v>
          </cell>
        </row>
        <row r="449">
          <cell r="J449">
            <v>0</v>
          </cell>
        </row>
        <row r="450">
          <cell r="J450">
            <v>-57601</v>
          </cell>
        </row>
        <row r="452">
          <cell r="J452">
            <v>-4537717</v>
          </cell>
        </row>
        <row r="453">
          <cell r="J453">
            <v>-20436</v>
          </cell>
        </row>
        <row r="454">
          <cell r="J454">
            <v>213282</v>
          </cell>
        </row>
        <row r="455">
          <cell r="J455">
            <v>-4254</v>
          </cell>
        </row>
        <row r="456">
          <cell r="J456">
            <v>-4349125</v>
          </cell>
        </row>
        <row r="458">
          <cell r="J458">
            <v>-4343</v>
          </cell>
        </row>
        <row r="459">
          <cell r="J459">
            <v>0</v>
          </cell>
        </row>
        <row r="460">
          <cell r="J460">
            <v>-134</v>
          </cell>
        </row>
        <row r="461">
          <cell r="J461">
            <v>-51533</v>
          </cell>
        </row>
        <row r="462">
          <cell r="J462">
            <v>-3060</v>
          </cell>
        </row>
        <row r="463">
          <cell r="J463">
            <v>0</v>
          </cell>
        </row>
        <row r="464">
          <cell r="J464">
            <v>-45</v>
          </cell>
        </row>
        <row r="465">
          <cell r="J465">
            <v>-194</v>
          </cell>
        </row>
        <row r="466">
          <cell r="J466">
            <v>-261</v>
          </cell>
        </row>
        <row r="467">
          <cell r="J467">
            <v>-1302</v>
          </cell>
        </row>
        <row r="468">
          <cell r="J468">
            <v>-60872</v>
          </cell>
        </row>
        <row r="470">
          <cell r="J470">
            <v>0</v>
          </cell>
        </row>
        <row r="471">
          <cell r="J471">
            <v>-4</v>
          </cell>
        </row>
        <row r="472">
          <cell r="J472">
            <v>-1</v>
          </cell>
        </row>
        <row r="473">
          <cell r="J473">
            <v>0</v>
          </cell>
        </row>
        <row r="474">
          <cell r="J474">
            <v>0</v>
          </cell>
        </row>
        <row r="475">
          <cell r="J475">
            <v>-83</v>
          </cell>
        </row>
        <row r="476">
          <cell r="J476">
            <v>0</v>
          </cell>
        </row>
        <row r="477">
          <cell r="J477">
            <v>-3146</v>
          </cell>
        </row>
        <row r="478">
          <cell r="J478">
            <v>0</v>
          </cell>
        </row>
        <row r="479">
          <cell r="J479">
            <v>-7926</v>
          </cell>
        </row>
        <row r="480">
          <cell r="J480">
            <v>-962</v>
          </cell>
        </row>
        <row r="481">
          <cell r="J481">
            <v>-1</v>
          </cell>
        </row>
        <row r="482">
          <cell r="J482">
            <v>0</v>
          </cell>
        </row>
        <row r="483">
          <cell r="J483">
            <v>0</v>
          </cell>
        </row>
        <row r="484">
          <cell r="J484">
            <v>0</v>
          </cell>
        </row>
        <row r="485">
          <cell r="J485">
            <v>0</v>
          </cell>
        </row>
        <row r="486">
          <cell r="J486">
            <v>-95</v>
          </cell>
        </row>
        <row r="487">
          <cell r="J487">
            <v>0</v>
          </cell>
        </row>
        <row r="488">
          <cell r="J488">
            <v>-1694</v>
          </cell>
        </row>
        <row r="489">
          <cell r="J489">
            <v>-10</v>
          </cell>
        </row>
        <row r="490">
          <cell r="J490">
            <v>-940</v>
          </cell>
        </row>
        <row r="491">
          <cell r="J491">
            <v>0</v>
          </cell>
        </row>
        <row r="492">
          <cell r="J492">
            <v>-549</v>
          </cell>
        </row>
        <row r="493">
          <cell r="J493">
            <v>0</v>
          </cell>
        </row>
        <row r="494">
          <cell r="J494">
            <v>0</v>
          </cell>
        </row>
        <row r="495">
          <cell r="J495">
            <v>-12</v>
          </cell>
        </row>
        <row r="496">
          <cell r="J496">
            <v>-2317</v>
          </cell>
        </row>
        <row r="497">
          <cell r="J497">
            <v>-3341</v>
          </cell>
        </row>
        <row r="498">
          <cell r="J498">
            <v>-91</v>
          </cell>
        </row>
        <row r="499">
          <cell r="J499">
            <v>-13</v>
          </cell>
        </row>
        <row r="500">
          <cell r="J500">
            <v>-5758</v>
          </cell>
        </row>
        <row r="501">
          <cell r="J501">
            <v>-7531</v>
          </cell>
        </row>
        <row r="502">
          <cell r="J502">
            <v>-5375</v>
          </cell>
        </row>
        <row r="503">
          <cell r="J503">
            <v>-2083</v>
          </cell>
        </row>
        <row r="504">
          <cell r="J504">
            <v>-59</v>
          </cell>
        </row>
        <row r="505">
          <cell r="J505">
            <v>-136</v>
          </cell>
        </row>
        <row r="506">
          <cell r="J506">
            <v>0</v>
          </cell>
        </row>
        <row r="507">
          <cell r="J507">
            <v>-3451</v>
          </cell>
        </row>
        <row r="508">
          <cell r="J508">
            <v>0</v>
          </cell>
        </row>
        <row r="509">
          <cell r="J509">
            <v>0</v>
          </cell>
        </row>
        <row r="510">
          <cell r="J510">
            <v>0</v>
          </cell>
        </row>
        <row r="511">
          <cell r="J511">
            <v>0</v>
          </cell>
        </row>
        <row r="512">
          <cell r="J512">
            <v>-45578</v>
          </cell>
        </row>
        <row r="514">
          <cell r="J514">
            <v>-4558</v>
          </cell>
        </row>
        <row r="515">
          <cell r="J515">
            <v>-114041</v>
          </cell>
        </row>
        <row r="516">
          <cell r="J516">
            <v>-35398</v>
          </cell>
        </row>
        <row r="517">
          <cell r="J517">
            <v>-17988</v>
          </cell>
        </row>
        <row r="518">
          <cell r="J518">
            <v>-168</v>
          </cell>
        </row>
        <row r="519">
          <cell r="J519">
            <v>-111</v>
          </cell>
        </row>
        <row r="520">
          <cell r="J520">
            <v>-1223</v>
          </cell>
        </row>
        <row r="521">
          <cell r="J521">
            <v>-359</v>
          </cell>
        </row>
        <row r="522">
          <cell r="J522">
            <v>-10830</v>
          </cell>
        </row>
        <row r="523">
          <cell r="J523">
            <v>-1685</v>
          </cell>
        </row>
        <row r="524">
          <cell r="J524">
            <v>-187</v>
          </cell>
        </row>
        <row r="525">
          <cell r="J525">
            <v>-33</v>
          </cell>
        </row>
        <row r="526">
          <cell r="J526">
            <v>-186581</v>
          </cell>
        </row>
        <row r="528">
          <cell r="J528">
            <v>0</v>
          </cell>
        </row>
        <row r="529">
          <cell r="J529">
            <v>-18204</v>
          </cell>
        </row>
        <row r="530">
          <cell r="J530">
            <v>-23853</v>
          </cell>
        </row>
        <row r="531">
          <cell r="J531">
            <v>-1405</v>
          </cell>
        </row>
        <row r="532">
          <cell r="J532">
            <v>-20953</v>
          </cell>
        </row>
        <row r="533">
          <cell r="J533">
            <v>-20704</v>
          </cell>
        </row>
        <row r="534">
          <cell r="J534">
            <v>-85119</v>
          </cell>
        </row>
        <row r="536">
          <cell r="J536">
            <v>0</v>
          </cell>
        </row>
        <row r="537">
          <cell r="J537">
            <v>-353</v>
          </cell>
        </row>
        <row r="538">
          <cell r="J538">
            <v>-6</v>
          </cell>
        </row>
        <row r="539">
          <cell r="J539">
            <v>-273</v>
          </cell>
        </row>
        <row r="540">
          <cell r="J540">
            <v>-434</v>
          </cell>
        </row>
        <row r="541">
          <cell r="J541">
            <v>0</v>
          </cell>
        </row>
        <row r="542">
          <cell r="J542">
            <v>-273</v>
          </cell>
        </row>
        <row r="543">
          <cell r="J543">
            <v>-151</v>
          </cell>
        </row>
        <row r="544">
          <cell r="J544">
            <v>0</v>
          </cell>
        </row>
        <row r="545">
          <cell r="J545">
            <v>-2494</v>
          </cell>
        </row>
        <row r="546">
          <cell r="J546">
            <v>-656</v>
          </cell>
        </row>
        <row r="547">
          <cell r="J547">
            <v>-5017</v>
          </cell>
        </row>
        <row r="548">
          <cell r="J548">
            <v>0</v>
          </cell>
        </row>
        <row r="549">
          <cell r="J549">
            <v>-4744</v>
          </cell>
        </row>
        <row r="550">
          <cell r="J550">
            <v>-1248</v>
          </cell>
        </row>
        <row r="551">
          <cell r="J551">
            <v>-15356</v>
          </cell>
        </row>
        <row r="552">
          <cell r="J552">
            <v>-2842</v>
          </cell>
        </row>
        <row r="553">
          <cell r="J553">
            <v>-12851</v>
          </cell>
        </row>
        <row r="554">
          <cell r="J554">
            <v>-480</v>
          </cell>
        </row>
        <row r="555">
          <cell r="J555">
            <v>-24729</v>
          </cell>
        </row>
        <row r="556">
          <cell r="J556">
            <v>-2843</v>
          </cell>
        </row>
        <row r="557">
          <cell r="J557">
            <v>-9341</v>
          </cell>
        </row>
        <row r="558">
          <cell r="J558">
            <v>-10179</v>
          </cell>
        </row>
        <row r="559">
          <cell r="J559">
            <v>-5447</v>
          </cell>
        </row>
        <row r="560">
          <cell r="J560">
            <v>-1320</v>
          </cell>
        </row>
        <row r="561">
          <cell r="J561">
            <v>-6058</v>
          </cell>
        </row>
        <row r="562">
          <cell r="J562">
            <v>-8834</v>
          </cell>
        </row>
        <row r="563">
          <cell r="J563">
            <v>-2311</v>
          </cell>
        </row>
        <row r="564">
          <cell r="J564">
            <v>-7678</v>
          </cell>
        </row>
        <row r="565">
          <cell r="J565">
            <v>-1973</v>
          </cell>
        </row>
        <row r="566">
          <cell r="J566">
            <v>-1440</v>
          </cell>
        </row>
        <row r="567">
          <cell r="J567">
            <v>-2528</v>
          </cell>
        </row>
        <row r="568">
          <cell r="J568">
            <v>0</v>
          </cell>
        </row>
        <row r="569">
          <cell r="J569">
            <v>-114</v>
          </cell>
        </row>
        <row r="570">
          <cell r="J570">
            <v>-131973</v>
          </cell>
        </row>
        <row r="572">
          <cell r="J572">
            <v>-1723</v>
          </cell>
        </row>
        <row r="573">
          <cell r="J573">
            <v>-85</v>
          </cell>
        </row>
        <row r="574">
          <cell r="J574">
            <v>-1808</v>
          </cell>
        </row>
        <row r="576">
          <cell r="J576">
            <v>-9219</v>
          </cell>
        </row>
        <row r="577">
          <cell r="J577">
            <v>-6923</v>
          </cell>
        </row>
        <row r="578">
          <cell r="J578">
            <v>-4596</v>
          </cell>
        </row>
        <row r="579">
          <cell r="J579">
            <v>-5707</v>
          </cell>
        </row>
        <row r="580">
          <cell r="J580">
            <v>-14196</v>
          </cell>
        </row>
        <row r="581">
          <cell r="J581">
            <v>-6531</v>
          </cell>
        </row>
        <row r="582">
          <cell r="J582">
            <v>-9375</v>
          </cell>
        </row>
        <row r="583">
          <cell r="J583">
            <v>-327</v>
          </cell>
        </row>
        <row r="584">
          <cell r="J584">
            <v>-56874</v>
          </cell>
        </row>
        <row r="586">
          <cell r="J586">
            <v>-1035</v>
          </cell>
        </row>
        <row r="587">
          <cell r="J587">
            <v>-3933</v>
          </cell>
        </row>
        <row r="588">
          <cell r="J588">
            <v>-2140</v>
          </cell>
        </row>
        <row r="589">
          <cell r="J589">
            <v>-5849</v>
          </cell>
        </row>
        <row r="590">
          <cell r="J590">
            <v>-3504</v>
          </cell>
        </row>
        <row r="591">
          <cell r="J591">
            <v>-252</v>
          </cell>
        </row>
        <row r="592">
          <cell r="J592">
            <v>-3275</v>
          </cell>
        </row>
        <row r="593">
          <cell r="J593">
            <v>-2499</v>
          </cell>
        </row>
        <row r="594">
          <cell r="J594">
            <v>-1139</v>
          </cell>
        </row>
        <row r="595">
          <cell r="J595">
            <v>-180</v>
          </cell>
        </row>
        <row r="596">
          <cell r="J596">
            <v>-23806</v>
          </cell>
        </row>
        <row r="598">
          <cell r="J598">
            <v>-4924</v>
          </cell>
        </row>
        <row r="599">
          <cell r="J599">
            <v>-458</v>
          </cell>
        </row>
        <row r="600">
          <cell r="J600">
            <v>-400</v>
          </cell>
        </row>
        <row r="601">
          <cell r="J601">
            <v>-5782</v>
          </cell>
        </row>
        <row r="603">
          <cell r="J603">
            <v>0</v>
          </cell>
        </row>
        <row r="604">
          <cell r="J604">
            <v>-840</v>
          </cell>
        </row>
        <row r="605">
          <cell r="J605">
            <v>0</v>
          </cell>
        </row>
        <row r="606">
          <cell r="J606">
            <v>-34191</v>
          </cell>
        </row>
        <row r="607">
          <cell r="J607">
            <v>-20880</v>
          </cell>
        </row>
        <row r="608">
          <cell r="J608">
            <v>-15008</v>
          </cell>
        </row>
        <row r="609">
          <cell r="J609">
            <v>-56</v>
          </cell>
        </row>
        <row r="610">
          <cell r="J610">
            <v>4635</v>
          </cell>
        </row>
        <row r="611">
          <cell r="J611">
            <v>-529</v>
          </cell>
        </row>
        <row r="612">
          <cell r="J612">
            <v>430</v>
          </cell>
        </row>
        <row r="613">
          <cell r="J613">
            <v>-1222</v>
          </cell>
        </row>
        <row r="614">
          <cell r="J614">
            <v>-67661</v>
          </cell>
        </row>
        <row r="616">
          <cell r="J616">
            <v>0</v>
          </cell>
        </row>
        <row r="617">
          <cell r="J617">
            <v>0</v>
          </cell>
        </row>
        <row r="618">
          <cell r="J618">
            <v>0</v>
          </cell>
        </row>
        <row r="619">
          <cell r="J619">
            <v>0</v>
          </cell>
        </row>
        <row r="620">
          <cell r="J620">
            <v>0</v>
          </cell>
        </row>
        <row r="621">
          <cell r="J621">
            <v>0</v>
          </cell>
        </row>
        <row r="622">
          <cell r="J622">
            <v>0</v>
          </cell>
        </row>
        <row r="623">
          <cell r="J623">
            <v>0</v>
          </cell>
        </row>
        <row r="624">
          <cell r="J624">
            <v>0</v>
          </cell>
        </row>
        <row r="625">
          <cell r="J625">
            <v>0</v>
          </cell>
        </row>
        <row r="626">
          <cell r="J626">
            <v>0</v>
          </cell>
        </row>
        <row r="627">
          <cell r="J627">
            <v>0</v>
          </cell>
        </row>
        <row r="628">
          <cell r="J628">
            <v>0</v>
          </cell>
        </row>
        <row r="629">
          <cell r="J629">
            <v>0</v>
          </cell>
        </row>
        <row r="630">
          <cell r="J630">
            <v>0</v>
          </cell>
        </row>
        <row r="631">
          <cell r="J631">
            <v>0</v>
          </cell>
        </row>
        <row r="632">
          <cell r="J632">
            <v>0</v>
          </cell>
        </row>
        <row r="633">
          <cell r="J633">
            <v>0</v>
          </cell>
        </row>
        <row r="634">
          <cell r="J634">
            <v>0</v>
          </cell>
        </row>
        <row r="635">
          <cell r="J635">
            <v>0</v>
          </cell>
        </row>
        <row r="636">
          <cell r="J636">
            <v>0</v>
          </cell>
        </row>
        <row r="637">
          <cell r="J637">
            <v>0</v>
          </cell>
        </row>
        <row r="638">
          <cell r="J638">
            <v>0</v>
          </cell>
        </row>
        <row r="639">
          <cell r="J639">
            <v>0</v>
          </cell>
        </row>
        <row r="640">
          <cell r="J640">
            <v>0</v>
          </cell>
        </row>
        <row r="641">
          <cell r="J641">
            <v>0</v>
          </cell>
        </row>
        <row r="642">
          <cell r="J642">
            <v>0</v>
          </cell>
        </row>
        <row r="643">
          <cell r="J643">
            <v>0</v>
          </cell>
        </row>
        <row r="644">
          <cell r="J644">
            <v>0</v>
          </cell>
        </row>
        <row r="645">
          <cell r="J645">
            <v>0</v>
          </cell>
        </row>
        <row r="646">
          <cell r="J646">
            <v>0</v>
          </cell>
        </row>
        <row r="648">
          <cell r="J648">
            <v>-433</v>
          </cell>
        </row>
        <row r="649">
          <cell r="J649">
            <v>8313</v>
          </cell>
        </row>
        <row r="650">
          <cell r="J650">
            <v>0</v>
          </cell>
        </row>
        <row r="651">
          <cell r="J651">
            <v>0</v>
          </cell>
        </row>
        <row r="652">
          <cell r="J652">
            <v>0</v>
          </cell>
        </row>
        <row r="653">
          <cell r="J653">
            <v>7880</v>
          </cell>
        </row>
        <row r="655">
          <cell r="J655">
            <v>0</v>
          </cell>
        </row>
        <row r="657">
          <cell r="J657">
            <v>72156</v>
          </cell>
        </row>
        <row r="658">
          <cell r="J658">
            <v>72156</v>
          </cell>
        </row>
        <row r="660">
          <cell r="J660">
            <v>6773</v>
          </cell>
        </row>
        <row r="661">
          <cell r="J661">
            <v>6773</v>
          </cell>
        </row>
        <row r="663">
          <cell r="J663">
            <v>5771</v>
          </cell>
        </row>
        <row r="664">
          <cell r="J664">
            <v>5771</v>
          </cell>
        </row>
        <row r="666">
          <cell r="J666">
            <v>155</v>
          </cell>
        </row>
        <row r="667">
          <cell r="J667">
            <v>58</v>
          </cell>
        </row>
        <row r="668">
          <cell r="J668">
            <v>25</v>
          </cell>
        </row>
        <row r="669">
          <cell r="J669">
            <v>238</v>
          </cell>
        </row>
        <row r="671">
          <cell r="J671">
            <v>3454</v>
          </cell>
        </row>
        <row r="672">
          <cell r="J672">
            <v>7061</v>
          </cell>
        </row>
        <row r="673">
          <cell r="J673">
            <v>520</v>
          </cell>
        </row>
        <row r="674">
          <cell r="J674">
            <v>0</v>
          </cell>
        </row>
        <row r="675">
          <cell r="J675">
            <v>0</v>
          </cell>
        </row>
        <row r="676">
          <cell r="J676">
            <v>1405</v>
          </cell>
        </row>
        <row r="677">
          <cell r="J677">
            <v>0</v>
          </cell>
        </row>
        <row r="678">
          <cell r="J678">
            <v>1</v>
          </cell>
        </row>
        <row r="679">
          <cell r="J679">
            <v>0</v>
          </cell>
        </row>
        <row r="680">
          <cell r="J680">
            <v>0</v>
          </cell>
        </row>
        <row r="681">
          <cell r="J681">
            <v>0</v>
          </cell>
        </row>
        <row r="682">
          <cell r="J682">
            <v>0</v>
          </cell>
        </row>
        <row r="683">
          <cell r="J683">
            <v>0</v>
          </cell>
        </row>
        <row r="684">
          <cell r="J684">
            <v>0</v>
          </cell>
        </row>
        <row r="685">
          <cell r="J685">
            <v>0</v>
          </cell>
        </row>
        <row r="686">
          <cell r="J686">
            <v>7</v>
          </cell>
        </row>
        <row r="687">
          <cell r="J687">
            <v>0</v>
          </cell>
        </row>
        <row r="688">
          <cell r="J688">
            <v>15</v>
          </cell>
        </row>
        <row r="689">
          <cell r="J689">
            <v>0</v>
          </cell>
        </row>
        <row r="690">
          <cell r="J690">
            <v>0</v>
          </cell>
        </row>
        <row r="691">
          <cell r="J691">
            <v>0</v>
          </cell>
        </row>
        <row r="692">
          <cell r="J692">
            <v>0</v>
          </cell>
        </row>
        <row r="693">
          <cell r="J693">
            <v>0</v>
          </cell>
        </row>
        <row r="694">
          <cell r="J694">
            <v>0</v>
          </cell>
        </row>
        <row r="695">
          <cell r="J695">
            <v>0</v>
          </cell>
        </row>
        <row r="696">
          <cell r="J696">
            <v>0</v>
          </cell>
        </row>
        <row r="697">
          <cell r="J697">
            <v>0</v>
          </cell>
        </row>
        <row r="698">
          <cell r="J698">
            <v>1932</v>
          </cell>
        </row>
        <row r="699">
          <cell r="J699">
            <v>43</v>
          </cell>
        </row>
        <row r="700">
          <cell r="J700">
            <v>775</v>
          </cell>
        </row>
        <row r="701">
          <cell r="J701">
            <v>191</v>
          </cell>
        </row>
        <row r="702">
          <cell r="J702">
            <v>2164</v>
          </cell>
        </row>
        <row r="703">
          <cell r="J703">
            <v>17568</v>
          </cell>
        </row>
        <row r="705">
          <cell r="J705">
            <v>406</v>
          </cell>
        </row>
        <row r="706">
          <cell r="J706">
            <v>0</v>
          </cell>
        </row>
        <row r="707">
          <cell r="J707">
            <v>170</v>
          </cell>
        </row>
        <row r="708">
          <cell r="J708">
            <v>32</v>
          </cell>
        </row>
        <row r="709">
          <cell r="J709">
            <v>35</v>
          </cell>
        </row>
        <row r="710">
          <cell r="J710">
            <v>375</v>
          </cell>
        </row>
        <row r="711">
          <cell r="J711">
            <v>42</v>
          </cell>
        </row>
        <row r="712">
          <cell r="J712">
            <v>108</v>
          </cell>
        </row>
        <row r="713">
          <cell r="J713">
            <v>172</v>
          </cell>
        </row>
        <row r="714">
          <cell r="J714">
            <v>73</v>
          </cell>
        </row>
        <row r="715">
          <cell r="J715">
            <v>75</v>
          </cell>
        </row>
        <row r="716">
          <cell r="J716">
            <v>1488</v>
          </cell>
        </row>
        <row r="718">
          <cell r="J718">
            <v>381</v>
          </cell>
        </row>
        <row r="719">
          <cell r="J719">
            <v>381</v>
          </cell>
        </row>
        <row r="721">
          <cell r="J721">
            <v>0</v>
          </cell>
        </row>
        <row r="722">
          <cell r="J722">
            <v>0</v>
          </cell>
        </row>
        <row r="65536">
          <cell r="J65536" t="str">
            <v>Final</v>
          </cell>
        </row>
      </sheetData>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Sheet2"/>
      <sheetName val="Sheet3"/>
      <sheetName val="Ranges"/>
      <sheetName val="December 06"/>
      <sheetName val="November 06"/>
      <sheetName val="I- INV CO"/>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3"/>
      <sheetName val="I-B"/>
      <sheetName val="I-BR"/>
      <sheetName val="FA Coading"/>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bkp98"/>
      <sheetName val="Revenue-Fire-Marine-Motor"/>
      <sheetName val="Sheet1"/>
      <sheetName val="TRAN"/>
      <sheetName val="Drop Down"/>
      <sheetName val="Cover sheet"/>
      <sheetName val="Consolidated"/>
      <sheetName val="Data Submission"/>
      <sheetName val="Lookup Tables"/>
      <sheetName val="Current Tax"/>
      <sheetName val="Sub HMC"/>
      <sheetName val="TRIL9900"/>
      <sheetName val="T-ADD98"/>
      <sheetName val="books"/>
      <sheetName val="Drop_Down"/>
      <sheetName val="Cover_sheet"/>
      <sheetName val="Current_Tax"/>
      <sheetName val="SON"/>
      <sheetName val="AKUH"/>
      <sheetName val="td"/>
      <sheetName val="cd "/>
      <sheetName val="adp_or"/>
      <sheetName val="c_b"/>
      <sheetName val="rc"/>
      <sheetName val="f_f"/>
      <sheetName val="tax"/>
      <sheetName val="others"/>
      <sheetName val="SH___Match_Manually"/>
      <sheetName val="SH___Prior_Month_Data"/>
      <sheetName val="SAP___Unmatched_Data"/>
      <sheetName val="SAP___Current_Month_Data"/>
      <sheetName val="B-S(p)"/>
      <sheetName val="Acct"/>
      <sheetName val="16"/>
      <sheetName val="CHALLAN"/>
      <sheetName val="Projections"/>
      <sheetName val="Currency"/>
      <sheetName val="DropDown"/>
      <sheetName val="Non-Statistical Sampling"/>
      <sheetName val="Drop_Down1"/>
      <sheetName val="Cover_sheet1"/>
      <sheetName val="Current_Tax1"/>
      <sheetName val="PVG15K(Non-Red)"/>
      <sheetName val="Main"/>
      <sheetName val="Sub_HMC"/>
      <sheetName val="Data_Submission"/>
      <sheetName val="Lookup_Tables"/>
      <sheetName val="Sub_HMC1"/>
      <sheetName val="Data_Submission1"/>
      <sheetName val="Lookup_Tables1"/>
      <sheetName val="Sub_HMC2"/>
      <sheetName val="Data_Submission2"/>
      <sheetName val="Lookup_Tables2"/>
      <sheetName val="Current_Tax2"/>
      <sheetName val="Sub_HMC3"/>
      <sheetName val="Data_Submission3"/>
      <sheetName val="Lookup_Tables3"/>
      <sheetName val="Current_Tax3"/>
      <sheetName val="Sub_HMC4"/>
      <sheetName val="Data_Submission4"/>
      <sheetName val="Lookup_Tables4"/>
      <sheetName val="Current_Tax4"/>
      <sheetName val="Sub_HMC5"/>
      <sheetName val="Data_Submission5"/>
      <sheetName val="Lookup_Tables5"/>
      <sheetName val="Current_Tax5"/>
      <sheetName val="Sub_HMC6"/>
      <sheetName val="Data_Submission6"/>
      <sheetName val="Lookup_Tables6"/>
      <sheetName val="Current_Tax6"/>
      <sheetName val="Sub_HMC8"/>
      <sheetName val="Data_Submission8"/>
      <sheetName val="Lookup_Tables8"/>
      <sheetName val="Current_Tax8"/>
      <sheetName val="Sub_HMC7"/>
      <sheetName val="Data_Submission7"/>
      <sheetName val="Lookup_Tables7"/>
      <sheetName val="Current_Tax7"/>
      <sheetName val="Sub_HMC9"/>
      <sheetName val="Data_Submission9"/>
      <sheetName val="Lookup_Tables9"/>
      <sheetName val="Current_Tax9"/>
      <sheetName val="Sub_HMC10"/>
      <sheetName val="Data_Submission10"/>
      <sheetName val="Lookup_Tables10"/>
      <sheetName val="Current_Tax10"/>
      <sheetName val="Sub_HMC11"/>
      <sheetName val="Data_Submission11"/>
      <sheetName val="Lookup_Tables11"/>
      <sheetName val="Current_Tax11"/>
      <sheetName val="JOURNAL"/>
      <sheetName val="Sub_HMC13"/>
      <sheetName val="Data_Submission13"/>
      <sheetName val="Lookup_Tables13"/>
      <sheetName val="Current_Tax13"/>
      <sheetName val="Drop_Down2"/>
      <sheetName val="Cover_sheet2"/>
      <sheetName val="Sub_HMC12"/>
      <sheetName val="Data_Submission12"/>
      <sheetName val="Lookup_Tables12"/>
      <sheetName val="Current_Tax12"/>
      <sheetName val="B.S AND P &amp; L"/>
      <sheetName val="Raw Combined Trial"/>
      <sheetName val="TDS"/>
      <sheetName val="Balance Sheet"/>
      <sheetName val="Income Statement"/>
      <sheetName val="Data Entry"/>
      <sheetName val="Data Chart"/>
      <sheetName val="Asset Chart"/>
      <sheetName val="Income Chart"/>
      <sheetName val="Cash Flow Statement"/>
      <sheetName val="Parameters"/>
      <sheetName val="Dec"/>
      <sheetName val="Cutt"/>
      <sheetName val="Note3-24"/>
      <sheetName val="HideSheet"/>
      <sheetName val="bs&amp;Pl"/>
      <sheetName val="NORMAL"/>
      <sheetName val="Input"/>
      <sheetName val="Sub_HMC14"/>
      <sheetName val="Data_Submission14"/>
      <sheetName val="Lookup_Tables14"/>
      <sheetName val="Current_Tax14"/>
      <sheetName val="Drop_Down3"/>
      <sheetName val="Cover_sheet3"/>
      <sheetName val="11"/>
      <sheetName val="Total"/>
      <sheetName val="DATCH  NEW  ORDERS"/>
      <sheetName val="BS-OVS"/>
      <sheetName val="Top"/>
      <sheetName val="FS Notes"/>
      <sheetName val="Loan to Employees"/>
      <sheetName val="Movement - LTE"/>
      <sheetName val="ATE"/>
      <sheetName val="Rec from Curr Emp"/>
      <sheetName val="Loan Circularisation"/>
      <sheetName val="Advance to Employees"/>
      <sheetName val="Advance to Employees TOD"/>
      <sheetName val="Advance to employees full break"/>
      <sheetName val="Add_ATE"/>
      <sheetName val="Adv to Supplier"/>
      <sheetName val="Prepayment Summary"/>
      <sheetName val="Prepaid Insurance"/>
      <sheetName val="Prepaid Rent"/>
      <sheetName val="Prepayment others"/>
      <sheetName val="Breakup other receivable"/>
      <sheetName val="Other Receivable - Profit"/>
      <sheetName val="ATS_clearance"/>
      <sheetName val="Adv to supplier - Addition TOD"/>
      <sheetName val="Categoried of Deposit (2)"/>
      <sheetName val="BSDOMOVS"/>
      <sheetName val="E"/>
      <sheetName val="PL"/>
    </sheetNames>
    <sheetDataSet>
      <sheetData sheetId="0" refreshError="1">
        <row r="5">
          <cell r="BH5" t="str">
            <v>Segment-wise summary of additions for the month</v>
          </cell>
        </row>
        <row r="6">
          <cell r="Z6" t="str">
            <v>MARKET</v>
          </cell>
        </row>
        <row r="7">
          <cell r="Z7" t="str">
            <v>LI</v>
          </cell>
          <cell r="AB7" t="str">
            <v>Bld.</v>
          </cell>
          <cell r="AD7" t="str">
            <v>BE</v>
          </cell>
          <cell r="AF7" t="str">
            <v>P&amp;M</v>
          </cell>
          <cell r="AH7" t="str">
            <v>F&amp;F</v>
          </cell>
          <cell r="AJ7" t="str">
            <v>OM&amp;E</v>
          </cell>
          <cell r="AL7" t="str">
            <v>CE</v>
          </cell>
          <cell r="AN7" t="str">
            <v>CWIP</v>
          </cell>
        </row>
        <row r="8">
          <cell r="Z8" t="str">
            <v>Rupees</v>
          </cell>
          <cell r="AA8" t="str">
            <v>Dollars</v>
          </cell>
          <cell r="AB8" t="str">
            <v>Rupees</v>
          </cell>
          <cell r="AC8" t="str">
            <v>Dollars</v>
          </cell>
          <cell r="AD8" t="str">
            <v>Rupees</v>
          </cell>
          <cell r="AE8" t="str">
            <v>Dollars</v>
          </cell>
          <cell r="AF8" t="str">
            <v>Rupees</v>
          </cell>
          <cell r="AG8" t="str">
            <v>Dollars</v>
          </cell>
          <cell r="AH8" t="str">
            <v>Rupees</v>
          </cell>
          <cell r="AI8" t="str">
            <v>Dollars</v>
          </cell>
          <cell r="AJ8" t="str">
            <v>Rupees</v>
          </cell>
          <cell r="AK8" t="str">
            <v>Dollars</v>
          </cell>
          <cell r="AL8" t="str">
            <v>Rupees</v>
          </cell>
          <cell r="AM8" t="str">
            <v>Dollars</v>
          </cell>
          <cell r="AN8" t="str">
            <v>Rupees</v>
          </cell>
          <cell r="AO8" t="str">
            <v>Dollars</v>
          </cell>
        </row>
        <row r="10">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row>
        <row r="11">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row>
        <row r="12">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row>
        <row r="13">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row>
        <row r="14">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row>
        <row r="15">
          <cell r="Z15">
            <v>0</v>
          </cell>
          <cell r="AA15">
            <v>0</v>
          </cell>
          <cell r="AB15">
            <v>0</v>
          </cell>
          <cell r="AC15">
            <v>0</v>
          </cell>
          <cell r="AD15">
            <v>0</v>
          </cell>
          <cell r="AE15">
            <v>0</v>
          </cell>
          <cell r="AF15">
            <v>0</v>
          </cell>
          <cell r="AG15">
            <v>0</v>
          </cell>
          <cell r="AH15">
            <v>0</v>
          </cell>
          <cell r="AI15">
            <v>0</v>
          </cell>
          <cell r="AJ15">
            <v>0</v>
          </cell>
          <cell r="AK15">
            <v>0</v>
          </cell>
          <cell r="AL15">
            <v>231438</v>
          </cell>
          <cell r="AM15">
            <v>5042.108268</v>
          </cell>
          <cell r="AN15">
            <v>0</v>
          </cell>
          <cell r="AO15">
            <v>0</v>
          </cell>
        </row>
        <row r="16">
          <cell r="Z16">
            <v>0</v>
          </cell>
          <cell r="AA16">
            <v>0</v>
          </cell>
          <cell r="AB16">
            <v>0</v>
          </cell>
          <cell r="AC16">
            <v>0</v>
          </cell>
          <cell r="AD16">
            <v>0</v>
          </cell>
          <cell r="AE16">
            <v>0</v>
          </cell>
          <cell r="AF16">
            <v>0</v>
          </cell>
          <cell r="AG16">
            <v>0</v>
          </cell>
          <cell r="AH16">
            <v>0</v>
          </cell>
          <cell r="AI16">
            <v>0</v>
          </cell>
          <cell r="AJ16">
            <v>0</v>
          </cell>
          <cell r="AK16">
            <v>0</v>
          </cell>
          <cell r="AL16">
            <v>215000</v>
          </cell>
          <cell r="AM16">
            <v>4683.99</v>
          </cell>
          <cell r="AN16">
            <v>0</v>
          </cell>
          <cell r="AO16">
            <v>0</v>
          </cell>
        </row>
        <row r="17">
          <cell r="Z17">
            <v>0</v>
          </cell>
          <cell r="AA17">
            <v>0</v>
          </cell>
          <cell r="AB17">
            <v>0</v>
          </cell>
          <cell r="AC17">
            <v>0</v>
          </cell>
          <cell r="AD17">
            <v>0</v>
          </cell>
          <cell r="AE17">
            <v>0</v>
          </cell>
          <cell r="AF17">
            <v>0</v>
          </cell>
          <cell r="AG17">
            <v>0</v>
          </cell>
          <cell r="AH17">
            <v>0</v>
          </cell>
          <cell r="AI17">
            <v>0</v>
          </cell>
          <cell r="AJ17">
            <v>0</v>
          </cell>
          <cell r="AK17">
            <v>0</v>
          </cell>
          <cell r="AL17">
            <v>180000</v>
          </cell>
          <cell r="AM17">
            <v>3921.48</v>
          </cell>
          <cell r="AN17">
            <v>0</v>
          </cell>
          <cell r="AO17">
            <v>0</v>
          </cell>
        </row>
        <row r="18">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row>
        <row r="20">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row>
        <row r="21">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row>
        <row r="22">
          <cell r="Z22">
            <v>0</v>
          </cell>
          <cell r="AA22">
            <v>0</v>
          </cell>
          <cell r="AB22">
            <v>0</v>
          </cell>
          <cell r="AC22">
            <v>0</v>
          </cell>
          <cell r="AD22">
            <v>0</v>
          </cell>
          <cell r="AE22">
            <v>0</v>
          </cell>
          <cell r="AF22">
            <v>0</v>
          </cell>
          <cell r="AG22">
            <v>0</v>
          </cell>
          <cell r="AH22">
            <v>5000</v>
          </cell>
          <cell r="AI22">
            <v>108.92999999999999</v>
          </cell>
          <cell r="AJ22">
            <v>0</v>
          </cell>
          <cell r="AK22">
            <v>0</v>
          </cell>
          <cell r="AL22">
            <v>0</v>
          </cell>
          <cell r="AM22">
            <v>0</v>
          </cell>
          <cell r="AN22">
            <v>0</v>
          </cell>
          <cell r="AO22">
            <v>0</v>
          </cell>
        </row>
        <row r="23">
          <cell r="Z23">
            <v>0</v>
          </cell>
          <cell r="AA23">
            <v>0</v>
          </cell>
          <cell r="AB23">
            <v>0</v>
          </cell>
          <cell r="AC23">
            <v>0</v>
          </cell>
          <cell r="AD23">
            <v>0</v>
          </cell>
          <cell r="AE23">
            <v>0</v>
          </cell>
          <cell r="AF23">
            <v>0</v>
          </cell>
          <cell r="AG23">
            <v>0</v>
          </cell>
          <cell r="AH23">
            <v>0</v>
          </cell>
          <cell r="AI23">
            <v>0</v>
          </cell>
          <cell r="AJ23">
            <v>4600</v>
          </cell>
          <cell r="AK23">
            <v>100.21559999999999</v>
          </cell>
          <cell r="AL23">
            <v>0</v>
          </cell>
          <cell r="AM23">
            <v>0</v>
          </cell>
          <cell r="AN23">
            <v>0</v>
          </cell>
          <cell r="AO23">
            <v>0</v>
          </cell>
        </row>
        <row r="24">
          <cell r="Z24">
            <v>0</v>
          </cell>
          <cell r="AA24">
            <v>0</v>
          </cell>
          <cell r="AB24">
            <v>0</v>
          </cell>
          <cell r="AC24">
            <v>0</v>
          </cell>
          <cell r="AD24">
            <v>0</v>
          </cell>
          <cell r="AE24">
            <v>0</v>
          </cell>
          <cell r="AF24">
            <v>0</v>
          </cell>
          <cell r="AG24">
            <v>0</v>
          </cell>
          <cell r="AH24">
            <v>0</v>
          </cell>
          <cell r="AI24">
            <v>0</v>
          </cell>
          <cell r="AJ24">
            <v>5500</v>
          </cell>
          <cell r="AK24">
            <v>119.82299999999999</v>
          </cell>
          <cell r="AL24">
            <v>0</v>
          </cell>
          <cell r="AM24">
            <v>0</v>
          </cell>
          <cell r="AN24">
            <v>0</v>
          </cell>
          <cell r="AO24">
            <v>0</v>
          </cell>
        </row>
        <row r="25">
          <cell r="Z25">
            <v>0</v>
          </cell>
          <cell r="AA25">
            <v>0</v>
          </cell>
          <cell r="AB25">
            <v>0</v>
          </cell>
          <cell r="AC25">
            <v>0</v>
          </cell>
          <cell r="AD25">
            <v>0</v>
          </cell>
          <cell r="AE25">
            <v>0</v>
          </cell>
          <cell r="AF25">
            <v>0</v>
          </cell>
          <cell r="AG25">
            <v>0</v>
          </cell>
          <cell r="AH25">
            <v>5000</v>
          </cell>
          <cell r="AI25">
            <v>108.92999999999999</v>
          </cell>
          <cell r="AJ25">
            <v>10100</v>
          </cell>
          <cell r="AK25">
            <v>220.03859999999997</v>
          </cell>
          <cell r="AL25">
            <v>626438</v>
          </cell>
          <cell r="AM25">
            <v>13647.578267999999</v>
          </cell>
          <cell r="AN25">
            <v>0</v>
          </cell>
          <cell r="AO2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refreshError="1"/>
      <sheetData sheetId="55" refreshError="1"/>
      <sheetData sheetId="56" refreshError="1"/>
      <sheetData sheetId="57" refreshError="1"/>
      <sheetData sheetId="58"/>
      <sheetData sheetId="59"/>
      <sheetData sheetId="60"/>
      <sheetData sheetId="61"/>
      <sheetData sheetId="62" refreshError="1"/>
      <sheetData sheetId="63" refreshError="1"/>
      <sheetData sheetId="64" refreshError="1"/>
      <sheetData sheetId="65" refreshError="1"/>
      <sheetData sheetId="66"/>
      <sheetData sheetId="67"/>
      <sheetData sheetId="68"/>
      <sheetData sheetId="69"/>
      <sheetData sheetId="70" refreshError="1"/>
      <sheetData sheetId="71" refreshError="1"/>
      <sheetData sheetId="72" refreshError="1"/>
      <sheetData sheetId="73" refreshError="1"/>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3)"/>
      <sheetName val="Market Rates"/>
      <sheetName val="Trading Portfolio"/>
      <sheetName val="Strat. Portfolio"/>
      <sheetName val="Trading Rea (HFT)"/>
      <sheetName val="Trading Rea (AFS)"/>
      <sheetName val="Arbitrage"/>
      <sheetName val="Short Sell"/>
      <sheetName val="Strategic Rea Gain "/>
      <sheetName val="Strategic Unquoted"/>
      <sheetName val="SBP Weekly"/>
      <sheetName val="T-BILL"/>
      <sheetName val="Abu Dhabi"/>
      <sheetName val="Macro1"/>
      <sheetName val="Sheet3"/>
      <sheetName val="CFR-5"/>
    </sheetNames>
    <sheetDataSet>
      <sheetData sheetId="0"/>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Sheet4"/>
      <sheetName val="Macro1"/>
      <sheetName val="INPUT"/>
      <sheetName val="Ranges"/>
      <sheetName val="I-BR"/>
      <sheetName val="I-B"/>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al-All"/>
      <sheetName val="Implied Rate"/>
      <sheetName val="FWD EXPIRED CONT "/>
      <sheetName val="CFC Reval"/>
      <sheetName val="Exp Fbps"/>
      <sheetName val="Fwd-conts"/>
      <sheetName val="WORKING SBP RATES"/>
      <sheetName val="Summary"/>
      <sheetName val="V-Org- Ent"/>
      <sheetName val="V-Rev- Ent"/>
      <sheetName val="Fwd-Reval"/>
      <sheetName val="FWD FX"/>
      <sheetName val="Sheet2"/>
      <sheetName val="BSDOMOVS"/>
      <sheetName val="Source"/>
      <sheetName val="NB Source"/>
      <sheetName val="Hiring"/>
      <sheetName val="Merit"/>
      <sheetName val="New Hiring"/>
      <sheetName val="Even Allow"/>
      <sheetName val="New Branch"/>
      <sheetName val="Existing"/>
      <sheetName val="Variance"/>
      <sheetName val="Sheet1"/>
      <sheetName val="Ranges"/>
      <sheetName val="TABLES"/>
      <sheetName val="Sheet4"/>
      <sheetName val="BS-OVS"/>
      <sheetName val="Market Rates"/>
      <sheetName val="HIRING SUMM"/>
      <sheetName val="Sheet3"/>
      <sheetName val="A-C CODE &amp; NAME"/>
      <sheetName val="Data-922"/>
      <sheetName val="December 06"/>
      <sheetName val="November 06"/>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Rates"/>
      <sheetName val="TRADING-AFS"/>
      <sheetName val="Limits"/>
      <sheetName val="BS-OVS"/>
      <sheetName val="Implied Rate"/>
      <sheetName val="Rate Input"/>
      <sheetName val="TABLES"/>
      <sheetName val="Lookups"/>
      <sheetName val="Market Rates"/>
      <sheetName val="BS-DOM"/>
      <sheetName val="recon-c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ification"/>
      <sheetName val="CMA_Selections"/>
      <sheetName val="CMA_Calculations"/>
      <sheetName val="Population"/>
      <sheetName val="Tickmarks"/>
      <sheetName val="CMA_SampleDesign"/>
      <sheetName val="DialogInsert"/>
      <sheetName val="Population1"/>
      <sheetName val="Population (2)"/>
      <sheetName val="EVL1296O"/>
      <sheetName val="EVL1296X"/>
      <sheetName val="EVL1297O"/>
      <sheetName val="EVL1297X"/>
    </sheetNames>
    <sheetDataSet>
      <sheetData sheetId="0"/>
      <sheetData sheetId="1"/>
      <sheetData sheetId="2">
        <row r="2">
          <cell r="D2">
            <v>550908970.47020006</v>
          </cell>
        </row>
        <row r="122">
          <cell r="D122">
            <v>550908970.47020006</v>
          </cell>
          <cell r="F122">
            <v>11</v>
          </cell>
        </row>
      </sheetData>
      <sheetData sheetId="3"/>
      <sheetData sheetId="4"/>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DD110"/>
      <sheetName val="Stt of Cond"/>
      <sheetName val="Sheet4"/>
      <sheetName val="FEb"/>
      <sheetName val="December 06"/>
      <sheetName val="November 06"/>
      <sheetName val="March 110"/>
      <sheetName val="MarchSL904"/>
      <sheetName val="BSDOMOVS"/>
      <sheetName val="BS-OVS"/>
      <sheetName val="Lookup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FEb"/>
      <sheetName val="Sheet4"/>
      <sheetName val="Macro1"/>
      <sheetName val="December 06"/>
      <sheetName val="November 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Sheet2"/>
      <sheetName val="last qrt2001"/>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A"/>
      <sheetName val="Adj"/>
      <sheetName val="Eli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ured-Sold history"/>
      <sheetName val="carrying Value"/>
      <sheetName val="broker sheet-2"/>
      <sheetName val="LINK-SHEET"/>
      <sheetName val="Chart1"/>
      <sheetName val="OUTPUT"/>
      <sheetName val="Repo-EM"/>
      <sheetName val="Rev.Repo-EM"/>
    </sheetNames>
    <sheetDataSet>
      <sheetData sheetId="0"/>
      <sheetData sheetId="1"/>
      <sheetData sheetId="2" refreshError="1">
        <row r="7">
          <cell r="F7">
            <v>0</v>
          </cell>
          <cell r="G7">
            <v>5.1799999999999999E-2</v>
          </cell>
        </row>
        <row r="8">
          <cell r="F8">
            <v>8</v>
          </cell>
          <cell r="G8">
            <v>4.19E-2</v>
          </cell>
        </row>
        <row r="9">
          <cell r="F9">
            <v>16</v>
          </cell>
          <cell r="G9">
            <v>3.1800000000000002E-2</v>
          </cell>
        </row>
        <row r="10">
          <cell r="F10">
            <v>31</v>
          </cell>
          <cell r="G10">
            <v>2.58E-2</v>
          </cell>
        </row>
        <row r="11">
          <cell r="F11">
            <v>61</v>
          </cell>
          <cell r="G11">
            <v>2.4E-2</v>
          </cell>
        </row>
        <row r="12">
          <cell r="F12">
            <v>91</v>
          </cell>
          <cell r="G12">
            <v>2.3E-2</v>
          </cell>
        </row>
        <row r="13">
          <cell r="F13">
            <v>121</v>
          </cell>
          <cell r="G13">
            <v>2.23E-2</v>
          </cell>
        </row>
        <row r="14">
          <cell r="F14">
            <v>181</v>
          </cell>
          <cell r="G14">
            <v>2.23E-2</v>
          </cell>
        </row>
        <row r="15">
          <cell r="F15">
            <v>271</v>
          </cell>
          <cell r="G15">
            <v>2.29E-2</v>
          </cell>
        </row>
        <row r="16">
          <cell r="F16">
            <v>366</v>
          </cell>
          <cell r="G16">
            <v>3.2399999999999998E-2</v>
          </cell>
        </row>
        <row r="17">
          <cell r="F17">
            <v>732</v>
          </cell>
          <cell r="G17">
            <v>3.9600000000000003E-2</v>
          </cell>
        </row>
        <row r="18">
          <cell r="F18">
            <v>1097</v>
          </cell>
          <cell r="G18">
            <v>4.7100000000000003E-2</v>
          </cell>
        </row>
        <row r="19">
          <cell r="F19">
            <v>1462</v>
          </cell>
          <cell r="G19">
            <v>5.0900000000000001E-2</v>
          </cell>
        </row>
        <row r="20">
          <cell r="F20">
            <v>1828</v>
          </cell>
          <cell r="G20">
            <v>5.79E-2</v>
          </cell>
        </row>
        <row r="21">
          <cell r="F21">
            <v>2193</v>
          </cell>
          <cell r="G21">
            <v>5.79E-2</v>
          </cell>
        </row>
        <row r="22">
          <cell r="F22">
            <v>2558</v>
          </cell>
          <cell r="G22">
            <v>0.06</v>
          </cell>
        </row>
        <row r="23">
          <cell r="F23">
            <v>2923</v>
          </cell>
          <cell r="G23">
            <v>6.3500000000000001E-2</v>
          </cell>
        </row>
        <row r="24">
          <cell r="F24">
            <v>3289</v>
          </cell>
          <cell r="G24">
            <v>6.4000000000000001E-2</v>
          </cell>
        </row>
      </sheetData>
      <sheetData sheetId="3"/>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lculation OF ME FX contracts"/>
      <sheetName val="OUTSTANDING FX-SWAP"/>
      <sheetName val="TABLES"/>
      <sheetName val="Macro1"/>
      <sheetName val="Lookups"/>
      <sheetName val="BAHRAIN"/>
      <sheetName val="DOHA QATAR "/>
      <sheetName val="PAKISTAN"/>
      <sheetName val="rate "/>
      <sheetName val="UAE"/>
      <sheetName val="BSDOMOVS"/>
      <sheetName val="OUTSTANDING FX_SWAP"/>
      <sheetName val="SOA "/>
      <sheetName val="Rates"/>
      <sheetName val="Month Control"/>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pinex (2)"/>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pinex"/>
      <sheetName val="Notes25-26.1"/>
      <sheetName val="Notes26.2-32"/>
      <sheetName val="Notes33-34"/>
      <sheetName val="Notes39-40"/>
      <sheetName val="Notes41-42.1"/>
      <sheetName val="Notes41-42.1 (2)"/>
      <sheetName val="Notes42.2-44"/>
      <sheetName val="Note 45"/>
      <sheetName val="Annexure"/>
      <sheetName val="affair"/>
      <sheetName val="inc-exp"/>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Total Adjustments"/>
      <sheetName val="PremiumMaturity"/>
      <sheetName val="NEWAD"/>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nt²"/>
      <sheetName val="nt__2"/>
      <sheetName val="nt__3"/>
      <sheetName val="nt__4"/>
      <sheetName val="A"/>
      <sheetName val="CliftonMain-1003-P&amp;L"/>
      <sheetName val="CliftonMain-1003-EXP"/>
      <sheetName val="SALARY"/>
      <sheetName val="Parameters"/>
      <sheetName val="broker sheet-2"/>
      <sheetName val="pinex_(2)"/>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Total_Adjustments"/>
      <sheetName val="Rate_Input"/>
      <sheetName val="Profit_Worksheet"/>
      <sheetName val="acct"/>
      <sheetName val="pinex_(2)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Total_Adjustments1"/>
      <sheetName val="Rate_Input1"/>
      <sheetName val="Profit_Worksheet1"/>
      <sheetName val="SOURCE"/>
      <sheetName val="Note1_11"/>
      <sheetName val="PDF1"/>
      <sheetName val="2000_ Projects Summary"/>
      <sheetName val="Notes _2_"/>
      <sheetName val="PL_Million_"/>
      <sheetName val="Fin_Histo_PL"/>
      <sheetName val="Deposit"/>
      <sheetName val="Non-Statistical Sampling"/>
      <sheetName val="REV VAR INC"/>
      <sheetName val="Sheet5"/>
      <sheetName val="Augbkp98"/>
      <sheetName val="Statement of Claims"/>
      <sheetName val="Revenue-Fire-Marine-Motor"/>
      <sheetName val="Graphs 1"/>
      <sheetName val="Macro1"/>
      <sheetName val="Summary"/>
      <sheetName val="Grouping"/>
      <sheetName val="pinex_(2)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Total_Adjustments2"/>
      <sheetName val="Rate_Input2"/>
      <sheetName val="Profit_Worksheet2"/>
      <sheetName val="broker_sheet-2"/>
      <sheetName val="Notes__2_"/>
      <sheetName val="2000__Projects_Summary"/>
      <sheetName val="Non-Statistical_Sampling"/>
      <sheetName val="REV_VAR_INC"/>
      <sheetName val="Statement_of_Claims"/>
      <sheetName val="Report .1"/>
      <sheetName val="Final Accounts 2001As per Audit"/>
      <sheetName val="Net"/>
      <sheetName val="Profiles"/>
      <sheetName val="Currency"/>
      <sheetName val="DropDown"/>
      <sheetName val="Segment new 1"/>
      <sheetName val="Drop down"/>
      <sheetName val="16-Avg Sales Price"/>
      <sheetName val="stdd costBPCS"/>
      <sheetName val="ៀFinal Accou"/>
      <sheetName val="ḜFinal Accou"/>
      <sheetName val="⒐Final Accou"/>
      <sheetName val="nt__5"/>
      <sheetName val="nt__6"/>
      <sheetName val="nt__7"/>
      <sheetName val="nt__8"/>
      <sheetName val="nt__9"/>
      <sheetName val="DATABASE"/>
      <sheetName val="A-C CODE &amp; NAME"/>
      <sheetName val="Code"/>
      <sheetName val="Abu Dhabi"/>
      <sheetName val="B-S(p)"/>
      <sheetName val="BS-OVS"/>
      <sheetName val="BSDOMOVS"/>
      <sheetName val="PPC-ORD DTL"/>
      <sheetName val="会社別"/>
      <sheetName val="Lead"/>
      <sheetName val="Note Line"/>
      <sheetName val="SETUP"/>
      <sheetName val="pinex_(2)3"/>
      <sheetName val="Assets_(2)3"/>
      <sheetName val="Balance_Sheet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Notes41-42_13"/>
      <sheetName val="Notes41-42_1_(2)3"/>
      <sheetName val="Notes42_2-443"/>
      <sheetName val="Note_453"/>
      <sheetName val="Deferred_(2)3"/>
      <sheetName val="Defeered_Work3"/>
      <sheetName val="Sheet2_(2)3"/>
      <sheetName val="Sheet3_(2)3"/>
      <sheetName val="Sheet1_(2)3"/>
      <sheetName val="Total_Adjustments3"/>
      <sheetName val="Rate_Input3"/>
      <sheetName val="Profit_Worksheet3"/>
      <sheetName val="broker_sheet-21"/>
      <sheetName val="Notes__2_1"/>
      <sheetName val="2000__Projects_Summary1"/>
      <sheetName val="Non-Statistical_Sampling1"/>
      <sheetName val="REV_VAR_INC1"/>
      <sheetName val="Statement_of_Claims1"/>
      <sheetName val="Graphs_1"/>
      <sheetName val="Final_Accounts_2001As_per_Audit"/>
      <sheetName val="Report__1"/>
      <sheetName val="Segment_new_1"/>
      <sheetName val="Drop_down"/>
      <sheetName val="16-Avg_Sales_Price"/>
      <sheetName val="stdd_costBPCS"/>
      <sheetName val="P &amp; L"/>
      <sheetName val="Finance Cost Top Sheet"/>
      <sheetName val="Payroll Costs"/>
      <sheetName val="Neat 9"/>
      <sheetName val="New Employ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Sheet4"/>
      <sheetName val="PKRV "/>
      <sheetName val="A"/>
      <sheetName val="Notes1-5"/>
      <sheetName val="Brokers"/>
      <sheetName val="OS_Purchase"/>
      <sheetName val="Purchase"/>
      <sheetName val="Sale"/>
      <sheetName val="Symbols"/>
      <sheetName val="PKRV_"/>
      <sheetName val="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F"/>
      <sheetName val="SCE"/>
      <sheetName val="1-4.14"/>
      <sheetName val="5-5.3"/>
      <sheetName val="6-29.2"/>
      <sheetName val="30-33"/>
      <sheetName val="34-38.2"/>
      <sheetName val="39-43"/>
      <sheetName val="P&amp;L Commentary"/>
      <sheetName val="34_38_2"/>
      <sheetName val="1-4_14"/>
      <sheetName val="5-5_3"/>
      <sheetName val="6-29_2"/>
      <sheetName val="34-38_2"/>
      <sheetName val="Sheet2"/>
      <sheetName val="Acct"/>
      <sheetName val="Furniture"/>
      <sheetName val="Master Exch Rate &amp; Discount"/>
      <sheetName val="UA-30"/>
      <sheetName val="IS"/>
      <sheetName val="FHBM 706"/>
      <sheetName val="Merit draft accounts FINAL 28-0"/>
      <sheetName val="Sep"/>
      <sheetName val="CLV assumptions"/>
      <sheetName val="KeyData"/>
      <sheetName val="F&amp;F"/>
      <sheetName val="OCF wtg"/>
      <sheetName val="Detail"/>
      <sheetName val="Historical"/>
      <sheetName val="Sheet5"/>
      <sheetName val="Consol with Adjustments  (2)"/>
      <sheetName val="NORMAL"/>
      <sheetName val="ASSUMPTION"/>
      <sheetName val="1-4_141"/>
      <sheetName val="5-5_31"/>
      <sheetName val="6-29_21"/>
      <sheetName val="34-38_21"/>
      <sheetName val="Range data"/>
      <sheetName val="Exc-Smy (Mn)"/>
      <sheetName val="Input"/>
      <sheetName val="POWER HOUSE"/>
      <sheetName val="PUR&amp;SAL"/>
      <sheetName val="purchase"/>
      <sheetName val="KP1590_E"/>
      <sheetName val="3.2"/>
      <sheetName val="AL905"/>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INANCE AS AFF"/>
      <sheetName val="Sheet1"/>
      <sheetName val="A-C CODE &amp; NAME"/>
      <sheetName val="Sheet2"/>
      <sheetName val="BS-OVS"/>
      <sheetName val="BSDOMOVS"/>
      <sheetName val="Updated  Rates"/>
      <sheetName val="Sheet4"/>
      <sheetName val="OUTSTANDING FX-SWAP"/>
      <sheetName val="Lookups"/>
      <sheetName val="PARTWISE BRE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gains"/>
      <sheetName val="07-08"/>
      <sheetName val="08-09"/>
      <sheetName val="09-10"/>
      <sheetName val="10-11"/>
      <sheetName val="CGT"/>
      <sheetName val="Revised CGT"/>
      <sheetName val="Bonus"/>
      <sheetName val="Ex bonus rates"/>
      <sheetName val="Summary"/>
      <sheetName val="Sheet2"/>
      <sheetName val="WHT ON sale of shares"/>
      <sheetName val="Magnus-capital gain-TY 2011"/>
    </sheetNames>
    <definedNames>
      <definedName name="wacc"/>
    </definedNames>
    <sheetDataSet>
      <sheetData sheetId="0">
        <row r="12">
          <cell r="L12">
            <v>4867393</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1"/>
      <sheetName val="List"/>
      <sheetName val="Implied Rate"/>
      <sheetName val="Sheet4"/>
      <sheetName val="PARTWISE BREAKUP"/>
      <sheetName val="BS-OVS"/>
      <sheetName val="OUTSTANDING FX-SWAP"/>
      <sheetName val="A-C CODE &amp; NAME"/>
      <sheetName val="Sheet2"/>
      <sheetName val="Data-904"/>
      <sheetName val="Lookups"/>
      <sheetName val="Sheet3"/>
      <sheetName val="I-B"/>
      <sheetName val="I-BR"/>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rporate-Funded"/>
      <sheetName val="Corporate-Non Funded"/>
      <sheetName val="Commercial-Funded"/>
      <sheetName val="Commercial-Non Funded"/>
      <sheetName val="FI-Funded"/>
      <sheetName val="FI-Non Funded"/>
      <sheetName val="IBG-Funded"/>
      <sheetName val="IBG-Non Funded"/>
      <sheetName val="Retail"/>
      <sheetName val="Investments"/>
      <sheetName val="Cash Balances &amp; Placements"/>
      <sheetName val="Lookups"/>
      <sheetName val="T-BILL"/>
      <sheetName val="BS-OVS"/>
      <sheetName val="FX"/>
      <sheetName val="Sheet1"/>
      <sheetName val="Sheet4"/>
      <sheetName val="BSDOMOV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  note - Lease rental"/>
      <sheetName val="Mov Sch - Provision"/>
      <sheetName val="Pro - Rec"/>
      <sheetName val="Mov Sch - Suspense"/>
      <sheetName val="Susp - Rec"/>
      <sheetName val="Tickmarks"/>
      <sheetName val="LS"/>
      <sheetName val="Entry"/>
    </sheetNames>
    <sheetDataSet>
      <sheetData sheetId="0"/>
      <sheetData sheetId="1" refreshError="1"/>
      <sheetData sheetId="2">
        <row r="11">
          <cell r="C11">
            <v>6327232</v>
          </cell>
        </row>
      </sheetData>
      <sheetData sheetId="3" refreshError="1"/>
      <sheetData sheetId="4"/>
      <sheetData sheetId="5" refreshError="1"/>
      <sheetData sheetId="6" refreshError="1"/>
      <sheetData sheetId="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ickmarks"/>
    </sheetNames>
    <sheetDataSet>
      <sheetData sheetId="0">
        <row r="11">
          <cell r="C11">
            <v>137.70100000000002</v>
          </cell>
        </row>
        <row r="13">
          <cell r="C13">
            <v>23.835000000000001</v>
          </cell>
        </row>
        <row r="19">
          <cell r="C19">
            <v>19.626000000000001</v>
          </cell>
        </row>
        <row r="21">
          <cell r="C21">
            <v>220.054</v>
          </cell>
        </row>
      </sheetData>
      <sheetData sheetId="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ior loans"/>
      <sheetName val="SRF"/>
      <sheetName val="ECO-USD"/>
      <sheetName val="ECO-YEN"/>
      <sheetName val="ECO-FRF Conversion"/>
      <sheetName val="ECO-ECU"/>
      <sheetName val="JEXIM-YEN"/>
      <sheetName val="COFACE-ECU"/>
      <sheetName val="MITI-JPY"/>
      <sheetName val="SACE-ECU"/>
      <sheetName val="CDC-GBP"/>
      <sheetName val="Reasoning"/>
      <sheetName val="Tickmarks"/>
      <sheetName val="for Siddiqui Sahib A"/>
    </sheetNames>
    <sheetDataSet>
      <sheetData sheetId="0" refreshError="1"/>
      <sheetData sheetId="1" refreshError="1">
        <row r="25">
          <cell r="I25">
            <v>114553725.34000003</v>
          </cell>
        </row>
        <row r="27">
          <cell r="I27">
            <v>114553725.34</v>
          </cell>
        </row>
        <row r="33">
          <cell r="A33" t="str">
            <v>Change is due to repayment of principal as per repayment schedule amounting Rs.271,521,238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June09"/>
      <sheetName val="Verification Purchases"/>
      <sheetName val="Verification of Sales"/>
      <sheetName val="Dividend"/>
      <sheetName val="Tickmarks"/>
      <sheetName val="Movement"/>
      <sheetName val="MOvement Sched."/>
    </sheetNames>
    <sheetDataSet>
      <sheetData sheetId="0" refreshError="1"/>
      <sheetData sheetId="1" refreshError="1"/>
      <sheetData sheetId="2">
        <row r="3">
          <cell r="E3">
            <v>966404653</v>
          </cell>
        </row>
      </sheetData>
      <sheetData sheetId="3" refreshError="1"/>
      <sheetData sheetId="4" refreshError="1"/>
      <sheetData sheetId="5" refreshError="1"/>
      <sheetData sheetId="6"/>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tion"/>
      <sheetName val="full year policy"/>
      <sheetName val="proportionate policy"/>
      <sheetName val="Depreciation"/>
      <sheetName val="Adjustments"/>
      <sheetName val="dep-add"/>
      <sheetName val="Total Additions"/>
      <sheetName val="Fully depreciated asset"/>
      <sheetName val="Leased assets"/>
      <sheetName val="BILUSZY"/>
    </sheetNames>
    <sheetDataSet>
      <sheetData sheetId="0"/>
      <sheetData sheetId="1"/>
      <sheetData sheetId="2"/>
      <sheetData sheetId="3"/>
      <sheetData sheetId="4"/>
      <sheetData sheetId="5"/>
      <sheetData sheetId="6">
        <row r="15">
          <cell r="C15">
            <v>37400</v>
          </cell>
        </row>
        <row r="22">
          <cell r="C22">
            <v>12000</v>
          </cell>
        </row>
      </sheetData>
      <sheetData sheetId="7"/>
      <sheetData sheetId="8"/>
      <sheetData sheetId="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  note - Lease rental"/>
      <sheetName val="Movement Schedule - Provision"/>
      <sheetName val="Movement Schedule - Suspense"/>
      <sheetName val="Recoveries-provision"/>
      <sheetName val="Recoveries-suspense"/>
    </sheetNames>
    <sheetDataSet>
      <sheetData sheetId="0" refreshError="1"/>
      <sheetData sheetId="1">
        <row r="14">
          <cell r="C14">
            <v>-6577112</v>
          </cell>
        </row>
        <row r="71">
          <cell r="C71">
            <v>6577102</v>
          </cell>
        </row>
      </sheetData>
      <sheetData sheetId="2">
        <row r="21">
          <cell r="C21">
            <v>154282939</v>
          </cell>
        </row>
      </sheetData>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sales"/>
      <sheetName val="rates"/>
      <sheetName val="additions"/>
      <sheetName val="disposal"/>
      <sheetName val="TAXDEP"/>
      <sheetName val="FG"/>
      <sheetName val="OP.INCOME"/>
      <sheetName val="O.CHS"/>
      <sheetName val="DEF.TAX"/>
      <sheetName val="NORMAL"/>
      <sheetName val="NORMAL (2)"/>
      <sheetName val="Sheet5"/>
      <sheetName val="OP_INCOME"/>
      <sheetName val="O_CHS"/>
      <sheetName val="DEF_TAX"/>
      <sheetName val="NORMAL_(2)"/>
      <sheetName val="last qrt2001"/>
      <sheetName val="last_qrt2001"/>
      <sheetName val="OP_INCOME1"/>
      <sheetName val="O_CHS1"/>
      <sheetName val="DEF_TAX1"/>
      <sheetName val="NORMAL_(2)1"/>
      <sheetName val="last_qrt20011"/>
      <sheetName val="34-38.2"/>
      <sheetName val="OtherKPI"/>
      <sheetName val="PL Notes"/>
      <sheetName val="Variance Analysis"/>
      <sheetName val="Advert &amp; sales promo"/>
      <sheetName val="P&amp;L (2)"/>
      <sheetName val="BS-03-00"/>
      <sheetName val="OP_INCOME2"/>
      <sheetName val="O_CHS2"/>
      <sheetName val="DEF_TAX2"/>
      <sheetName val="NORMAL_(2)2"/>
      <sheetName val="last_qrt20012"/>
      <sheetName val="11-15"/>
      <sheetName val="Data"/>
      <sheetName val="STOM-Data"/>
      <sheetName val="Prices"/>
      <sheetName val="Job Titles"/>
      <sheetName val="june2003statury"/>
      <sheetName val="A"/>
      <sheetName val="/´bd_x0000__x0000_/_x0000_0"/>
      <sheetName val="Balance Sheet Main"/>
      <sheetName val="sayfa 3"/>
      <sheetName val="Assumptions"/>
      <sheetName val="t-card format"/>
      <sheetName val="OP_INCOME3"/>
      <sheetName val="O_CHS3"/>
      <sheetName val="DEF_TAX3"/>
      <sheetName val="NORMAL_(2)3"/>
      <sheetName val="last_qrt20013"/>
      <sheetName val="PL_Notes"/>
      <sheetName val="Variance_Analysis"/>
      <sheetName val="Advert_&amp;_sales_promo"/>
      <sheetName val="P&amp;L_(2)"/>
      <sheetName val="34-38_2"/>
      <sheetName val="EJ-16.1 PG Inv Breakup"/>
      <sheetName val="adm "/>
      <sheetName val="notes"/>
      <sheetName val="fin inst"/>
      <sheetName val="RM-imported"/>
      <sheetName val="Brookes-stocks"/>
      <sheetName val="Revenue-Fire-Marine-Motor"/>
      <sheetName val=" Summary"/>
      <sheetName val="P&amp;L"/>
      <sheetName val="Job_Titles"/>
      <sheetName val="MAIN"/>
    </sheetNames>
    <sheetDataSet>
      <sheetData sheetId="0">
        <row r="29">
          <cell r="E29">
            <v>29055726</v>
          </cell>
        </row>
      </sheetData>
      <sheetData sheetId="1">
        <row r="29">
          <cell r="E29">
            <v>29055726</v>
          </cell>
        </row>
      </sheetData>
      <sheetData sheetId="2">
        <row r="29">
          <cell r="E29">
            <v>29055726</v>
          </cell>
        </row>
      </sheetData>
      <sheetData sheetId="3">
        <row r="29">
          <cell r="E29">
            <v>29055726</v>
          </cell>
        </row>
      </sheetData>
      <sheetData sheetId="4">
        <row r="29">
          <cell r="E29">
            <v>29055726</v>
          </cell>
        </row>
      </sheetData>
      <sheetData sheetId="5">
        <row r="29">
          <cell r="E29">
            <v>29055726</v>
          </cell>
        </row>
      </sheetData>
      <sheetData sheetId="6">
        <row r="29">
          <cell r="E29">
            <v>29055726</v>
          </cell>
        </row>
      </sheetData>
      <sheetData sheetId="7">
        <row r="29">
          <cell r="E29">
            <v>29055726</v>
          </cell>
        </row>
      </sheetData>
      <sheetData sheetId="8">
        <row r="29">
          <cell r="E29">
            <v>29055726</v>
          </cell>
        </row>
      </sheetData>
      <sheetData sheetId="9" refreshError="1">
        <row r="29">
          <cell r="E29">
            <v>29055726</v>
          </cell>
          <cell r="F29">
            <v>34100000</v>
          </cell>
          <cell r="G29" t="e">
            <v>#REF!</v>
          </cell>
          <cell r="H29">
            <v>50201000</v>
          </cell>
        </row>
        <row r="31">
          <cell r="E31" t="e">
            <v>#REF!</v>
          </cell>
          <cell r="F31">
            <v>628453753</v>
          </cell>
          <cell r="G31" t="e">
            <v>#REF!</v>
          </cell>
          <cell r="H31" t="e">
            <v>#REF!</v>
          </cell>
        </row>
        <row r="32">
          <cell r="E32" t="e">
            <v>#REF!</v>
          </cell>
          <cell r="F32">
            <v>662553753</v>
          </cell>
          <cell r="G32" t="e">
            <v>#REF!</v>
          </cell>
          <cell r="H32" t="e">
            <v>#REF!</v>
          </cell>
        </row>
        <row r="33">
          <cell r="E33">
            <v>3418246000</v>
          </cell>
          <cell r="F33">
            <v>871768385</v>
          </cell>
          <cell r="G33">
            <v>2754389264</v>
          </cell>
          <cell r="H33">
            <v>4000361000</v>
          </cell>
        </row>
        <row r="35">
          <cell r="G35" t="str">
            <v>**</v>
          </cell>
          <cell r="H35">
            <v>44784054.949247301</v>
          </cell>
        </row>
        <row r="36">
          <cell r="H36">
            <v>4045145054.9492474</v>
          </cell>
        </row>
        <row r="40">
          <cell r="H40">
            <v>47126000</v>
          </cell>
        </row>
        <row r="41">
          <cell r="H41">
            <v>-3168755</v>
          </cell>
        </row>
        <row r="42">
          <cell r="H42">
            <v>43957245</v>
          </cell>
        </row>
        <row r="43">
          <cell r="H43">
            <v>826809.94924729818</v>
          </cell>
        </row>
        <row r="44">
          <cell r="G44" t="str">
            <v>**</v>
          </cell>
          <cell r="H44">
            <v>44784054.949247301</v>
          </cell>
        </row>
      </sheetData>
      <sheetData sheetId="10"/>
      <sheetData sheetId="11"/>
      <sheetData sheetId="12">
        <row r="29">
          <cell r="E29">
            <v>29055726</v>
          </cell>
        </row>
      </sheetData>
      <sheetData sheetId="13">
        <row r="29">
          <cell r="E29">
            <v>29055726</v>
          </cell>
        </row>
      </sheetData>
      <sheetData sheetId="14">
        <row r="29">
          <cell r="E29">
            <v>29055726</v>
          </cell>
        </row>
      </sheetData>
      <sheetData sheetId="15">
        <row r="29">
          <cell r="E29">
            <v>29055726</v>
          </cell>
        </row>
      </sheetData>
      <sheetData sheetId="16" refreshError="1"/>
      <sheetData sheetId="17">
        <row r="29">
          <cell r="E29">
            <v>29055726</v>
          </cell>
        </row>
      </sheetData>
      <sheetData sheetId="18">
        <row r="29">
          <cell r="E29">
            <v>29055726</v>
          </cell>
        </row>
      </sheetData>
      <sheetData sheetId="19">
        <row r="29">
          <cell r="E29">
            <v>29055726</v>
          </cell>
        </row>
      </sheetData>
      <sheetData sheetId="20">
        <row r="29">
          <cell r="E29">
            <v>29055726</v>
          </cell>
        </row>
      </sheetData>
      <sheetData sheetId="21">
        <row r="29">
          <cell r="E29">
            <v>29055726</v>
          </cell>
        </row>
      </sheetData>
      <sheetData sheetId="22">
        <row r="29">
          <cell r="E29">
            <v>29055726</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ow r="29">
          <cell r="E29">
            <v>29055726</v>
          </cell>
        </row>
      </sheetData>
      <sheetData sheetId="31">
        <row r="29">
          <cell r="E29">
            <v>29055726</v>
          </cell>
        </row>
      </sheetData>
      <sheetData sheetId="32">
        <row r="29">
          <cell r="E29">
            <v>29055726</v>
          </cell>
        </row>
      </sheetData>
      <sheetData sheetId="33">
        <row r="29">
          <cell r="E29">
            <v>29055726</v>
          </cell>
        </row>
      </sheetData>
      <sheetData sheetId="34">
        <row r="29">
          <cell r="E29">
            <v>29055726</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ow r="29">
          <cell r="E29">
            <v>29055726</v>
          </cell>
        </row>
      </sheetData>
      <sheetData sheetId="48">
        <row r="29">
          <cell r="E29">
            <v>29055726</v>
          </cell>
        </row>
      </sheetData>
      <sheetData sheetId="49">
        <row r="29">
          <cell r="E29">
            <v>29055726</v>
          </cell>
        </row>
      </sheetData>
      <sheetData sheetId="50">
        <row r="29">
          <cell r="E29">
            <v>29055726</v>
          </cell>
        </row>
      </sheetData>
      <sheetData sheetId="51">
        <row r="29">
          <cell r="E29">
            <v>29055726</v>
          </cell>
        </row>
      </sheetData>
      <sheetData sheetId="52">
        <row r="29">
          <cell r="E29">
            <v>29055726</v>
          </cell>
        </row>
      </sheetData>
      <sheetData sheetId="53">
        <row r="29">
          <cell r="E29">
            <v>29055726</v>
          </cell>
        </row>
      </sheetData>
      <sheetData sheetId="54">
        <row r="29">
          <cell r="E29">
            <v>29055726</v>
          </cell>
        </row>
      </sheetData>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heetName val="Movement-Accrual"/>
      <sheetName val="Secured Borrowings"/>
      <sheetName val="Verification"/>
      <sheetName val="Sampling Sheet"/>
      <sheetName val="Tickmarks"/>
      <sheetName val="Recalculation"/>
      <sheetName val="Secured Borrowings (2)"/>
      <sheetName val="Deal Register"/>
      <sheetName val="rptPlaceAndBorrowing.rpt"/>
      <sheetName val="Secured Borrowing"/>
      <sheetName val="JS bank RS"/>
    </sheetNames>
    <sheetDataSet>
      <sheetData sheetId="0"/>
      <sheetData sheetId="1">
        <row r="17">
          <cell r="G17">
            <v>7766001</v>
          </cell>
        </row>
      </sheetData>
      <sheetData sheetId="2"/>
      <sheetData sheetId="3"/>
      <sheetData sheetId="4"/>
      <sheetData sheetId="5"/>
      <sheetData sheetId="6"/>
      <sheetData sheetId="7" refreshError="1"/>
      <sheetData sheetId="8"/>
      <sheetData sheetId="9"/>
      <sheetData sheetId="10"/>
      <sheetData sheetId="1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S carrying value "/>
      <sheetName val="cdc report"/>
      <sheetName val="summary of movment"/>
      <sheetName val="toc"/>
      <sheetName val="TOD sales AFS"/>
      <sheetName val="TOD sales "/>
      <sheetName val="TOD Purchases "/>
      <sheetName val="Dividend Income "/>
      <sheetName val="UR Gain loss HFT - AHA"/>
      <sheetName val="div unlisted - AHA"/>
      <sheetName val="Client trading report"/>
      <sheetName val="div listed final R"/>
      <sheetName val="AFS carrying value"/>
      <sheetName val="Div Incom"/>
      <sheetName val="pledged shares"/>
      <sheetName val="investment related exp"/>
    </sheetNames>
    <sheetDataSet>
      <sheetData sheetId="0"/>
      <sheetData sheetId="1"/>
      <sheetData sheetId="2"/>
      <sheetData sheetId="3"/>
      <sheetData sheetId="4"/>
      <sheetData sheetId="5"/>
      <sheetData sheetId="6"/>
      <sheetData sheetId="7">
        <row r="16">
          <cell r="I16">
            <v>8133257.9999999991</v>
          </cell>
        </row>
        <row r="18">
          <cell r="I18">
            <v>87107780</v>
          </cell>
        </row>
        <row r="19">
          <cell r="I19">
            <v>86507780</v>
          </cell>
        </row>
        <row r="20">
          <cell r="I20">
            <v>108134725</v>
          </cell>
        </row>
        <row r="22">
          <cell r="G22">
            <v>9</v>
          </cell>
          <cell r="I22">
            <v>2721030</v>
          </cell>
        </row>
        <row r="24">
          <cell r="I24">
            <v>9475000</v>
          </cell>
        </row>
        <row r="26">
          <cell r="I26">
            <v>606168.5</v>
          </cell>
        </row>
        <row r="28">
          <cell r="I28">
            <v>2088930</v>
          </cell>
        </row>
        <row r="29">
          <cell r="I29">
            <v>15000</v>
          </cell>
        </row>
        <row r="32">
          <cell r="I32">
            <v>374706</v>
          </cell>
        </row>
        <row r="34">
          <cell r="I34">
            <v>61775545</v>
          </cell>
        </row>
        <row r="38">
          <cell r="G38">
            <v>0.1</v>
          </cell>
          <cell r="I38">
            <v>50000</v>
          </cell>
        </row>
        <row r="41">
          <cell r="I41">
            <v>38000</v>
          </cell>
        </row>
        <row r="42">
          <cell r="G42">
            <v>0.1</v>
          </cell>
          <cell r="I42">
            <v>45000</v>
          </cell>
        </row>
        <row r="45">
          <cell r="I45">
            <v>20000</v>
          </cell>
        </row>
        <row r="46">
          <cell r="I46">
            <v>20000</v>
          </cell>
        </row>
        <row r="48">
          <cell r="I48">
            <v>573264</v>
          </cell>
        </row>
        <row r="49">
          <cell r="G49">
            <v>0.2</v>
          </cell>
          <cell r="I49">
            <v>955440</v>
          </cell>
        </row>
      </sheetData>
      <sheetData sheetId="8"/>
      <sheetData sheetId="9"/>
      <sheetData sheetId="10"/>
      <sheetData sheetId="11"/>
      <sheetData sheetId="12"/>
      <sheetData sheetId="13"/>
      <sheetData sheetId="14"/>
      <sheetData sheetId="1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S carrying value "/>
      <sheetName val="cdc report"/>
      <sheetName val="summary of movment"/>
      <sheetName val="toc"/>
      <sheetName val="TOD sales AFS"/>
      <sheetName val="TOD sales "/>
      <sheetName val="TOD Purchases "/>
      <sheetName val="Dividend Income "/>
      <sheetName val="UR Gain loss HFT - AHA"/>
      <sheetName val="div unlisted - AHA"/>
      <sheetName val="Client trading report"/>
      <sheetName val="div listed final R"/>
      <sheetName val="AFS carrying value"/>
      <sheetName val="Div Incom"/>
      <sheetName val="pledged shares"/>
      <sheetName val="investment related exp"/>
    </sheetNames>
    <sheetDataSet>
      <sheetData sheetId="0">
        <row r="20">
          <cell r="D20">
            <v>2171</v>
          </cell>
          <cell r="E20">
            <v>5319527.82</v>
          </cell>
          <cell r="G20">
            <v>30000</v>
          </cell>
          <cell r="H20">
            <v>43765843.984737776</v>
          </cell>
        </row>
        <row r="22">
          <cell r="F22">
            <v>4897854</v>
          </cell>
        </row>
        <row r="24">
          <cell r="D24">
            <v>137846</v>
          </cell>
          <cell r="E24">
            <v>15695316.779999999</v>
          </cell>
        </row>
        <row r="30">
          <cell r="I30">
            <v>12447535</v>
          </cell>
          <cell r="J30">
            <v>7131255379.4366169</v>
          </cell>
        </row>
        <row r="33">
          <cell r="J33">
            <v>-441465358.59740996</v>
          </cell>
        </row>
        <row r="35">
          <cell r="J35">
            <v>6689790020.8392067</v>
          </cell>
        </row>
        <row r="44">
          <cell r="I44">
            <v>12433934</v>
          </cell>
          <cell r="J44">
            <v>100235807</v>
          </cell>
        </row>
      </sheetData>
      <sheetData sheetId="1"/>
      <sheetData sheetId="2"/>
      <sheetData sheetId="3"/>
      <sheetData sheetId="4"/>
      <sheetData sheetId="5">
        <row r="56">
          <cell r="C56">
            <v>49342617</v>
          </cell>
        </row>
        <row r="59">
          <cell r="C59">
            <v>43765843.984737776</v>
          </cell>
        </row>
      </sheetData>
      <sheetData sheetId="6"/>
      <sheetData sheetId="7">
        <row r="16">
          <cell r="C16">
            <v>40221</v>
          </cell>
          <cell r="D16">
            <v>1161894</v>
          </cell>
          <cell r="E16">
            <v>0.7</v>
          </cell>
          <cell r="F16">
            <v>40280</v>
          </cell>
          <cell r="I16">
            <v>8133257.9999999991</v>
          </cell>
        </row>
        <row r="18">
          <cell r="C18">
            <v>40218</v>
          </cell>
          <cell r="D18">
            <v>4355389</v>
          </cell>
          <cell r="E18">
            <v>2</v>
          </cell>
          <cell r="F18">
            <v>40289</v>
          </cell>
          <cell r="I18">
            <v>87107780</v>
          </cell>
        </row>
        <row r="19">
          <cell r="C19">
            <v>40407</v>
          </cell>
          <cell r="D19">
            <v>4325389</v>
          </cell>
          <cell r="E19">
            <v>2</v>
          </cell>
          <cell r="F19">
            <v>40451</v>
          </cell>
          <cell r="I19">
            <v>86507780</v>
          </cell>
        </row>
        <row r="20">
          <cell r="C20">
            <v>40473</v>
          </cell>
          <cell r="D20">
            <v>4325389</v>
          </cell>
          <cell r="E20">
            <v>2.5</v>
          </cell>
          <cell r="F20">
            <v>40512</v>
          </cell>
          <cell r="I20">
            <v>108134725</v>
          </cell>
        </row>
        <row r="22">
          <cell r="C22">
            <v>40212</v>
          </cell>
          <cell r="D22">
            <v>544206</v>
          </cell>
          <cell r="E22">
            <v>0.5</v>
          </cell>
          <cell r="F22">
            <v>40277</v>
          </cell>
          <cell r="G22">
            <v>9</v>
          </cell>
          <cell r="H22">
            <v>4897854</v>
          </cell>
          <cell r="I22">
            <v>2721030</v>
          </cell>
        </row>
        <row r="24">
          <cell r="C24">
            <v>40220</v>
          </cell>
          <cell r="D24">
            <v>947500</v>
          </cell>
          <cell r="E24">
            <v>1</v>
          </cell>
          <cell r="F24">
            <v>40280</v>
          </cell>
          <cell r="I24">
            <v>9475000</v>
          </cell>
        </row>
        <row r="26">
          <cell r="C26">
            <v>40445</v>
          </cell>
          <cell r="D26">
            <v>173191</v>
          </cell>
          <cell r="E26">
            <v>0.35</v>
          </cell>
          <cell r="F26">
            <v>40494</v>
          </cell>
          <cell r="I26">
            <v>606168.5</v>
          </cell>
        </row>
        <row r="28">
          <cell r="C28">
            <v>40298</v>
          </cell>
          <cell r="D28">
            <v>69631</v>
          </cell>
          <cell r="E28">
            <v>3</v>
          </cell>
          <cell r="F28">
            <v>40332</v>
          </cell>
          <cell r="I28">
            <v>2088930</v>
          </cell>
        </row>
        <row r="29">
          <cell r="C29">
            <v>40298</v>
          </cell>
          <cell r="D29">
            <v>500</v>
          </cell>
          <cell r="E29">
            <v>3</v>
          </cell>
          <cell r="F29">
            <v>40338</v>
          </cell>
          <cell r="I29">
            <v>15000</v>
          </cell>
        </row>
        <row r="30">
          <cell r="C30">
            <v>40476</v>
          </cell>
          <cell r="D30">
            <v>70131</v>
          </cell>
          <cell r="E30">
            <v>6</v>
          </cell>
        </row>
        <row r="32">
          <cell r="C32">
            <v>40182</v>
          </cell>
          <cell r="D32">
            <v>187353</v>
          </cell>
          <cell r="E32">
            <v>0.2</v>
          </cell>
          <cell r="F32">
            <v>40234</v>
          </cell>
          <cell r="I32">
            <v>374706</v>
          </cell>
        </row>
        <row r="34">
          <cell r="C34">
            <v>40226</v>
          </cell>
          <cell r="D34">
            <v>19007860</v>
          </cell>
          <cell r="E34">
            <v>0.32500000000000001</v>
          </cell>
          <cell r="F34">
            <v>40256</v>
          </cell>
          <cell r="I34">
            <v>61775545</v>
          </cell>
        </row>
        <row r="38">
          <cell r="C38">
            <v>40200</v>
          </cell>
          <cell r="D38">
            <v>25000</v>
          </cell>
          <cell r="E38">
            <v>0.2</v>
          </cell>
          <cell r="F38">
            <v>40458</v>
          </cell>
          <cell r="G38">
            <v>0.1</v>
          </cell>
          <cell r="H38">
            <v>2500</v>
          </cell>
          <cell r="I38">
            <v>50000</v>
          </cell>
        </row>
        <row r="39">
          <cell r="C39">
            <v>40443</v>
          </cell>
          <cell r="D39">
            <v>25000</v>
          </cell>
          <cell r="E39">
            <v>0.2</v>
          </cell>
        </row>
        <row r="41">
          <cell r="C41">
            <v>40415</v>
          </cell>
          <cell r="D41">
            <v>38000</v>
          </cell>
          <cell r="E41">
            <v>0.1</v>
          </cell>
          <cell r="F41">
            <v>40472</v>
          </cell>
          <cell r="I41">
            <v>38000</v>
          </cell>
        </row>
        <row r="42">
          <cell r="C42">
            <v>40267</v>
          </cell>
          <cell r="D42">
            <v>30000</v>
          </cell>
          <cell r="E42">
            <v>0.15</v>
          </cell>
          <cell r="F42">
            <v>40319</v>
          </cell>
          <cell r="G42">
            <v>0.1</v>
          </cell>
          <cell r="H42">
            <v>3000</v>
          </cell>
          <cell r="I42">
            <v>45000</v>
          </cell>
        </row>
        <row r="45">
          <cell r="C45">
            <v>40479</v>
          </cell>
          <cell r="D45">
            <v>10000</v>
          </cell>
          <cell r="E45">
            <v>0.2</v>
          </cell>
          <cell r="F45">
            <v>40423</v>
          </cell>
          <cell r="I45">
            <v>20000</v>
          </cell>
        </row>
        <row r="46">
          <cell r="C46">
            <v>40514</v>
          </cell>
          <cell r="D46">
            <v>10000</v>
          </cell>
          <cell r="E46">
            <v>0.2</v>
          </cell>
          <cell r="F46">
            <v>40540</v>
          </cell>
          <cell r="I46">
            <v>20000</v>
          </cell>
        </row>
        <row r="48">
          <cell r="C48">
            <v>40207</v>
          </cell>
          <cell r="D48">
            <v>382176</v>
          </cell>
          <cell r="E48">
            <v>0.15</v>
          </cell>
          <cell r="F48">
            <v>40240</v>
          </cell>
          <cell r="I48">
            <v>573264</v>
          </cell>
        </row>
        <row r="49">
          <cell r="C49">
            <v>40395</v>
          </cell>
          <cell r="D49">
            <v>382176</v>
          </cell>
          <cell r="E49">
            <v>0.25</v>
          </cell>
          <cell r="F49">
            <v>40444</v>
          </cell>
          <cell r="G49">
            <v>0.2</v>
          </cell>
          <cell r="H49">
            <v>76435.199999999997</v>
          </cell>
          <cell r="I49">
            <v>955440</v>
          </cell>
        </row>
      </sheetData>
      <sheetData sheetId="8">
        <row r="18">
          <cell r="C18">
            <v>825907.73479999974</v>
          </cell>
          <cell r="D18">
            <v>80390737.755200207</v>
          </cell>
          <cell r="G18">
            <v>87741690.221326828</v>
          </cell>
          <cell r="H18">
            <v>7350952.4661266264</v>
          </cell>
        </row>
      </sheetData>
      <sheetData sheetId="9">
        <row r="15">
          <cell r="D15">
            <v>1.5</v>
          </cell>
          <cell r="E15">
            <v>40295</v>
          </cell>
          <cell r="F15">
            <v>956172</v>
          </cell>
        </row>
        <row r="16">
          <cell r="D16">
            <v>1</v>
          </cell>
          <cell r="E16">
            <v>40352</v>
          </cell>
          <cell r="F16">
            <v>65307.34</v>
          </cell>
        </row>
        <row r="17">
          <cell r="D17">
            <v>3</v>
          </cell>
          <cell r="E17">
            <v>40448</v>
          </cell>
          <cell r="F17">
            <v>974997</v>
          </cell>
        </row>
        <row r="18">
          <cell r="D18">
            <v>1</v>
          </cell>
          <cell r="F18">
            <v>582697</v>
          </cell>
        </row>
      </sheetData>
      <sheetData sheetId="10"/>
      <sheetData sheetId="11"/>
      <sheetData sheetId="12"/>
      <sheetData sheetId="13"/>
      <sheetData sheetId="14">
        <row r="14">
          <cell r="F14">
            <v>1459.3588225381889</v>
          </cell>
          <cell r="G14">
            <v>1210000</v>
          </cell>
          <cell r="H14">
            <v>1765824175.2712085</v>
          </cell>
        </row>
        <row r="15">
          <cell r="F15">
            <v>241.54829999999998</v>
          </cell>
          <cell r="G15">
            <v>1000000</v>
          </cell>
          <cell r="H15">
            <v>241548299.99999997</v>
          </cell>
        </row>
        <row r="28">
          <cell r="H28">
            <v>30577092.833032787</v>
          </cell>
        </row>
      </sheetData>
      <sheetData sheetId="15">
        <row r="13">
          <cell r="F13">
            <v>200000</v>
          </cell>
        </row>
        <row r="15">
          <cell r="F15">
            <v>200000</v>
          </cell>
        </row>
        <row r="17">
          <cell r="F17">
            <v>200000</v>
          </cell>
        </row>
        <row r="19">
          <cell r="F19">
            <v>200000</v>
          </cell>
        </row>
        <row r="21">
          <cell r="F21">
            <v>67500</v>
          </cell>
        </row>
        <row r="23">
          <cell r="F23">
            <v>300000</v>
          </cell>
        </row>
        <row r="25">
          <cell r="F25">
            <v>100000</v>
          </cell>
        </row>
        <row r="27">
          <cell r="F27">
            <v>100000</v>
          </cell>
        </row>
        <row r="29">
          <cell r="F29">
            <v>100000</v>
          </cell>
        </row>
        <row r="31">
          <cell r="F31">
            <v>1467500</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inloss on hft &amp; mvmnt"/>
      <sheetName val="cdc report"/>
      <sheetName val="reconciliation cdc"/>
      <sheetName val="UR Gain loss HFT "/>
      <sheetName val="AFS carrying value "/>
      <sheetName val="impairment afs"/>
      <sheetName val="trend"/>
      <sheetName val="kse 30 june rates"/>
      <sheetName val="DIFFERENCE"/>
    </sheetNames>
    <sheetDataSet>
      <sheetData sheetId="0"/>
      <sheetData sheetId="1"/>
      <sheetData sheetId="2"/>
      <sheetData sheetId="3"/>
      <sheetData sheetId="4"/>
      <sheetData sheetId="5">
        <row r="11">
          <cell r="B11">
            <v>5475.09</v>
          </cell>
          <cell r="C11">
            <v>4328980</v>
          </cell>
          <cell r="D11">
            <v>23701555108.200001</v>
          </cell>
          <cell r="E11">
            <v>6319397536.5633659</v>
          </cell>
          <cell r="F11">
            <v>17382157571.636635</v>
          </cell>
          <cell r="G11">
            <v>0</v>
          </cell>
        </row>
        <row r="12">
          <cell r="B12">
            <v>147.01</v>
          </cell>
          <cell r="C12">
            <v>1161894</v>
          </cell>
          <cell r="D12">
            <v>170810036.94</v>
          </cell>
          <cell r="E12">
            <v>280653520.48019999</v>
          </cell>
          <cell r="F12">
            <v>-109843483.5402</v>
          </cell>
          <cell r="G12">
            <v>-163023371.92019999</v>
          </cell>
          <cell r="J12">
            <v>-163023371.92019999</v>
          </cell>
        </row>
        <row r="14">
          <cell r="B14">
            <v>52.02</v>
          </cell>
          <cell r="C14">
            <v>5442060</v>
          </cell>
          <cell r="D14">
            <v>283095961.19999999</v>
          </cell>
          <cell r="E14">
            <v>150034941</v>
          </cell>
          <cell r="F14">
            <v>133061020.19999999</v>
          </cell>
          <cell r="G14">
            <v>-73933174</v>
          </cell>
          <cell r="J14">
            <v>-73933174</v>
          </cell>
        </row>
        <row r="15">
          <cell r="B15">
            <v>59.19</v>
          </cell>
          <cell r="C15">
            <v>173191</v>
          </cell>
          <cell r="D15">
            <v>10251175.289999999</v>
          </cell>
          <cell r="E15">
            <v>19561248.06732</v>
          </cell>
          <cell r="F15">
            <v>-9310072.7773200013</v>
          </cell>
          <cell r="G15">
            <v>-9594853</v>
          </cell>
          <cell r="J15">
            <v>-9594853</v>
          </cell>
        </row>
        <row r="17">
          <cell r="B17">
            <v>171.25</v>
          </cell>
          <cell r="C17">
            <v>1144755</v>
          </cell>
          <cell r="D17">
            <v>196039293.75</v>
          </cell>
          <cell r="E17">
            <v>228188063.19</v>
          </cell>
          <cell r="F17">
            <v>-32148769.439999998</v>
          </cell>
          <cell r="G17">
            <v>-109507792</v>
          </cell>
          <cell r="J17">
            <v>-109507792</v>
          </cell>
        </row>
        <row r="19">
          <cell r="B19">
            <v>78.25</v>
          </cell>
          <cell r="C19">
            <v>187353</v>
          </cell>
          <cell r="D19">
            <v>14660372.25</v>
          </cell>
          <cell r="E19">
            <v>21436695.141860001</v>
          </cell>
          <cell r="F19">
            <v>-6776322.8918600008</v>
          </cell>
          <cell r="G19">
            <v>-12290121.68186</v>
          </cell>
          <cell r="J19">
            <v>-12290121.68186</v>
          </cell>
        </row>
        <row r="20">
          <cell r="B20">
            <v>1084.21</v>
          </cell>
          <cell r="C20">
            <v>70131</v>
          </cell>
          <cell r="D20">
            <v>76036731.510000005</v>
          </cell>
          <cell r="E20">
            <v>125621625.10812204</v>
          </cell>
          <cell r="F20">
            <v>-49584893.59812203</v>
          </cell>
          <cell r="G20">
            <v>-73116045.687247142</v>
          </cell>
          <cell r="J20">
            <v>-73116045.687247142</v>
          </cell>
        </row>
        <row r="24">
          <cell r="B24">
            <v>49.5</v>
          </cell>
          <cell r="C24">
            <v>458611</v>
          </cell>
          <cell r="D24">
            <v>22701244.5</v>
          </cell>
          <cell r="E24">
            <v>37394642.990000002</v>
          </cell>
          <cell r="F24">
            <v>-14693398.490000002</v>
          </cell>
          <cell r="G24">
            <v>-23537577.789999999</v>
          </cell>
          <cell r="J24">
            <v>-23537577.789999999</v>
          </cell>
        </row>
      </sheetData>
      <sheetData sheetId="6"/>
      <sheetData sheetId="7"/>
      <sheetData sheetId="8"/>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POSITION"/>
    </sheetNames>
    <sheetDataSet>
      <sheetData sheetId="0" refreshError="1"/>
      <sheetData sheetId="1">
        <row r="11">
          <cell r="C11" t="str">
            <v>TFCs and Sukuks</v>
          </cell>
          <cell r="D11" t="str">
            <v>Traded / Non-Traded</v>
          </cell>
        </row>
        <row r="13">
          <cell r="C13" t="str">
            <v>GOP IJARA SUKUK (11-03-09)</v>
          </cell>
          <cell r="D13" t="str">
            <v>Non-Traded</v>
          </cell>
          <cell r="E13">
            <v>100</v>
          </cell>
        </row>
        <row r="14">
          <cell r="C14" t="str">
            <v>KARACHI SHIPYARD &amp; ENGINEERING WORKS LTD-SUKUK (02-11-07)</v>
          </cell>
          <cell r="D14" t="str">
            <v>Non-Traded</v>
          </cell>
          <cell r="E14">
            <v>98.250200000000007</v>
          </cell>
        </row>
        <row r="15">
          <cell r="C15" t="str">
            <v>KARACHI SHIPYARD &amp; ENGINEERING WORKS LTD-SUKUK (04-02-08)</v>
          </cell>
          <cell r="D15" t="str">
            <v>Traded</v>
          </cell>
          <cell r="E15">
            <v>98.094200000000001</v>
          </cell>
        </row>
        <row r="16">
          <cell r="C16" t="str">
            <v>NATIONAL INDUSTRIAL PARK DEVEL. &amp; MANAGEMENT Co. SUKUK (11-08-07)</v>
          </cell>
          <cell r="D16" t="str">
            <v>Non-Traded</v>
          </cell>
          <cell r="E16">
            <v>99.016300000000001</v>
          </cell>
        </row>
        <row r="17">
          <cell r="C17" t="str">
            <v>WAPDA-SUKUK (01-05-06)</v>
          </cell>
          <cell r="D17" t="str">
            <v>Non-Traded</v>
          </cell>
          <cell r="E17">
            <v>98.2286</v>
          </cell>
        </row>
        <row r="18">
          <cell r="C18" t="str">
            <v>WAPDA-SUKUK (13-07-07)</v>
          </cell>
          <cell r="D18" t="str">
            <v>Non-Traded</v>
          </cell>
          <cell r="E18">
            <v>92.510400000000004</v>
          </cell>
        </row>
        <row r="20">
          <cell r="C20" t="str">
            <v>JAHANGIR SIDDIQUI &amp; COMPANY LTD-TFC (21-12-04)</v>
          </cell>
          <cell r="D20" t="str">
            <v>Non-Traded</v>
          </cell>
          <cell r="E20">
            <v>92.887100000000004</v>
          </cell>
        </row>
        <row r="21">
          <cell r="C21" t="str">
            <v>JAHANGIR SIDDIQUI &amp; COMPANY LTD-TFC (30-09-05)</v>
          </cell>
          <cell r="D21" t="str">
            <v>Non-Traded</v>
          </cell>
          <cell r="E21">
            <v>95.016599999999997</v>
          </cell>
        </row>
        <row r="22">
          <cell r="C22" t="str">
            <v>JAHANGIR SIDDIQUI &amp; COMPANY LTD-TFC (21-11-06)</v>
          </cell>
          <cell r="D22" t="str">
            <v>Non-Traded</v>
          </cell>
          <cell r="E22">
            <v>92.999700000000004</v>
          </cell>
        </row>
        <row r="23">
          <cell r="C23" t="str">
            <v>JAHANGIR SIDDIQUI &amp; COMPANY LTD-TFC (04-07-07)</v>
          </cell>
          <cell r="D23" t="str">
            <v>Non-Traded</v>
          </cell>
          <cell r="E23">
            <v>91.5</v>
          </cell>
        </row>
        <row r="24">
          <cell r="C24" t="str">
            <v>ORIX LEASING PAKISTAN LTD-TFC (25-05-07)</v>
          </cell>
          <cell r="D24" t="str">
            <v>Traded</v>
          </cell>
          <cell r="E24">
            <v>89.5</v>
          </cell>
        </row>
        <row r="25">
          <cell r="C25" t="str">
            <v>PAK KUWAIT INVESTMENT COMPANY LTD-TFC (09-08-05)</v>
          </cell>
          <cell r="D25" t="str">
            <v>Non-Traded</v>
          </cell>
          <cell r="E25">
            <v>99.896799999999999</v>
          </cell>
        </row>
        <row r="26">
          <cell r="C26" t="str">
            <v>PAK KUWAIT INVESTMENT COMPANY LTD-TFC (03-02-06)</v>
          </cell>
          <cell r="D26" t="str">
            <v>Non-Traded</v>
          </cell>
          <cell r="E26">
            <v>99.548299999999998</v>
          </cell>
        </row>
        <row r="27">
          <cell r="C27" t="str">
            <v>PAK KUWAIT INVESTMENT COMPANY LTD-TFC (28-03-06)</v>
          </cell>
          <cell r="D27" t="str">
            <v>Non-Traded</v>
          </cell>
          <cell r="E27">
            <v>99.525899999999993</v>
          </cell>
        </row>
        <row r="29">
          <cell r="C29" t="str">
            <v>BANK AL-HABIB LTD-TFC (15-07-04) 10% cap</v>
          </cell>
          <cell r="D29" t="str">
            <v>Non-Traded</v>
          </cell>
          <cell r="E29">
            <v>91.0792</v>
          </cell>
        </row>
        <row r="30">
          <cell r="C30" t="str">
            <v>BANK AL-HABIB LTD-TFC (07-02-07)</v>
          </cell>
          <cell r="D30" t="str">
            <v>Traded</v>
          </cell>
          <cell r="E30">
            <v>99.5</v>
          </cell>
        </row>
        <row r="31">
          <cell r="C31" t="str">
            <v>BANK AL-HABIB LTD-TFC (15-06-09)</v>
          </cell>
          <cell r="D31" t="str">
            <v>Traded</v>
          </cell>
          <cell r="E31">
            <v>105</v>
          </cell>
        </row>
        <row r="32">
          <cell r="C32" t="str">
            <v>ENGRO CHEMICAL PAKISTAN LTD-SUKUK (06-09-07)</v>
          </cell>
          <cell r="D32" t="str">
            <v>Non-Traded</v>
          </cell>
          <cell r="E32">
            <v>98.261899999999997</v>
          </cell>
        </row>
        <row r="33">
          <cell r="C33" t="str">
            <v>ENGRO CHEMICAL PAKISTAN LTD-TFC (30-11-07)</v>
          </cell>
          <cell r="D33" t="str">
            <v>Traded</v>
          </cell>
          <cell r="E33">
            <v>97.582700000000003</v>
          </cell>
        </row>
        <row r="34">
          <cell r="C34" t="str">
            <v>ENGRO CHEMICAL PAKISTAN LTD-TFC (18-03-08) (PRP-I)</v>
          </cell>
          <cell r="D34" t="str">
            <v>Traded</v>
          </cell>
          <cell r="E34">
            <v>88</v>
          </cell>
        </row>
        <row r="35">
          <cell r="C35" t="str">
            <v>ENGRO CHEMICAL PAKISTAN LTD-TFC (18-03-08) (PRP-II)</v>
          </cell>
          <cell r="D35" t="str">
            <v>Traded</v>
          </cell>
          <cell r="E35">
            <v>87.668499999999995</v>
          </cell>
        </row>
        <row r="36">
          <cell r="C36" t="str">
            <v>ORIX LEASING PAKISTAN LTD-SUKUK (30-06-07)</v>
          </cell>
          <cell r="D36" t="str">
            <v>Non-Traded</v>
          </cell>
          <cell r="E36">
            <v>98.317800000000005</v>
          </cell>
        </row>
        <row r="37">
          <cell r="C37" t="str">
            <v>ORIX LEASING PAKISTAN LTD-TFC (15-01-08)</v>
          </cell>
          <cell r="D37" t="str">
            <v>Traded</v>
          </cell>
          <cell r="E37">
            <v>83.5</v>
          </cell>
        </row>
        <row r="38">
          <cell r="C38" t="str">
            <v>PAK ARAB FERTILIZERS (28-02-08)</v>
          </cell>
          <cell r="D38" t="str">
            <v>Traded</v>
          </cell>
          <cell r="E38">
            <v>96.698700000000002</v>
          </cell>
        </row>
        <row r="39">
          <cell r="C39" t="str">
            <v>SCB (PAK) LTD-TFC (20-01-04)</v>
          </cell>
          <cell r="D39" t="str">
            <v>Non-Traded</v>
          </cell>
          <cell r="E39">
            <v>96.689599999999999</v>
          </cell>
        </row>
        <row r="40">
          <cell r="C40" t="str">
            <v>SCB (PAK) LTD-TFC (01-02-06)</v>
          </cell>
          <cell r="D40" t="str">
            <v>Traded</v>
          </cell>
          <cell r="E40">
            <v>100.7</v>
          </cell>
        </row>
        <row r="41">
          <cell r="C41" t="str">
            <v>SUI SOUTHERN GAS COMPANY - SUKKUK (31-12-07) - I</v>
          </cell>
          <cell r="D41" t="str">
            <v>Traded</v>
          </cell>
          <cell r="E41">
            <v>96</v>
          </cell>
        </row>
        <row r="42">
          <cell r="C42" t="str">
            <v>UNITED BANK LTD-TFC (10-08-04)</v>
          </cell>
          <cell r="D42" t="str">
            <v>Non-Traded</v>
          </cell>
          <cell r="E42">
            <v>87.672200000000004</v>
          </cell>
        </row>
        <row r="43">
          <cell r="C43" t="str">
            <v>UNITED BANK LTD-TFC (15-03-05)</v>
          </cell>
          <cell r="D43" t="str">
            <v>Non-Traded</v>
          </cell>
          <cell r="E43">
            <v>85.770399999999995</v>
          </cell>
        </row>
        <row r="44">
          <cell r="C44" t="str">
            <v>UNITED BANK LTD-TFC (08-09-06)</v>
          </cell>
          <cell r="D44" t="str">
            <v>Non-Traded</v>
          </cell>
          <cell r="E44">
            <v>96.554500000000004</v>
          </cell>
        </row>
        <row r="45">
          <cell r="C45" t="str">
            <v>UNITED BANK LTD-TFC (14-02-08)</v>
          </cell>
          <cell r="D45" t="str">
            <v>Traded</v>
          </cell>
          <cell r="E45">
            <v>91.233900000000006</v>
          </cell>
        </row>
        <row r="47">
          <cell r="C47" t="str">
            <v>ALLIED BANK LTD-TFC (06-12-06)</v>
          </cell>
          <cell r="D47" t="str">
            <v>Traded</v>
          </cell>
          <cell r="E47">
            <v>100</v>
          </cell>
        </row>
        <row r="48">
          <cell r="C48" t="str">
            <v>ASKARI BANK LTD-TFC (04-02-05)</v>
          </cell>
          <cell r="D48" t="str">
            <v>Non-Traded</v>
          </cell>
          <cell r="E48">
            <v>95.653800000000004</v>
          </cell>
        </row>
        <row r="49">
          <cell r="C49" t="str">
            <v>ASKARI BANK LTD-TFC (31-10-05)</v>
          </cell>
          <cell r="D49" t="str">
            <v>Traded</v>
          </cell>
          <cell r="E49">
            <v>97.625</v>
          </cell>
        </row>
        <row r="50">
          <cell r="C50" t="str">
            <v>AZGARD NINE LTD- TFC (20-09-05)</v>
          </cell>
          <cell r="D50" t="str">
            <v>Non-Traded</v>
          </cell>
          <cell r="E50">
            <v>88.474999999999994</v>
          </cell>
        </row>
        <row r="51">
          <cell r="C51" t="str">
            <v>AZGARD NINE LTD- TFC (04-12-07) PP</v>
          </cell>
          <cell r="D51" t="str">
            <v>Non-Traded</v>
          </cell>
          <cell r="E51">
            <v>98.542599999999993</v>
          </cell>
        </row>
        <row r="52">
          <cell r="C52" t="str">
            <v>BANK ALFALAH LTD-TFC (23-11-04)</v>
          </cell>
          <cell r="D52" t="str">
            <v>Non-Traded</v>
          </cell>
          <cell r="E52">
            <v>97.461699999999993</v>
          </cell>
        </row>
        <row r="53">
          <cell r="C53" t="str">
            <v>BANK ALFALAH LTD-TFC (25-11-05)</v>
          </cell>
          <cell r="D53" t="str">
            <v>Non-Traded</v>
          </cell>
          <cell r="E53">
            <v>95.924599999999998</v>
          </cell>
        </row>
        <row r="54">
          <cell r="C54" t="str">
            <v>CENTURY PAPER &amp; BOARD MILLS LTD- SUKUK (25-09-07)</v>
          </cell>
          <cell r="D54" t="str">
            <v>Traded</v>
          </cell>
          <cell r="E54">
            <v>97.82</v>
          </cell>
        </row>
        <row r="55">
          <cell r="C55" t="str">
            <v>FAYSAL BANK LTD  (12-11-2007)</v>
          </cell>
          <cell r="D55" t="str">
            <v>Non-Traded</v>
          </cell>
          <cell r="E55">
            <v>94.805499999999995</v>
          </cell>
        </row>
        <row r="56">
          <cell r="C56" t="str">
            <v>KASB SECURITIES LTD- TFC (27-06-07)</v>
          </cell>
          <cell r="D56" t="str">
            <v>Traded</v>
          </cell>
          <cell r="E56">
            <v>84</v>
          </cell>
        </row>
        <row r="57">
          <cell r="C57" t="str">
            <v>PACE (PAKISTAN) LTD-TFC (15-02-08)</v>
          </cell>
          <cell r="D57" t="str">
            <v>Traded</v>
          </cell>
          <cell r="E57">
            <v>85.5</v>
          </cell>
        </row>
        <row r="58">
          <cell r="C58" t="str">
            <v>PAK AMERICAN FERTILIZER LTD-TFC (30-11-07)</v>
          </cell>
          <cell r="D58" t="str">
            <v>Non-Traded</v>
          </cell>
          <cell r="E58">
            <v>97.378</v>
          </cell>
        </row>
        <row r="59">
          <cell r="C59" t="str">
            <v>PAK AMERICAN FERTILIZER LTD-TFC (14-01-08)</v>
          </cell>
          <cell r="D59" t="str">
            <v>Traded</v>
          </cell>
          <cell r="E59">
            <v>90.777799999999999</v>
          </cell>
        </row>
        <row r="60">
          <cell r="C60" t="str">
            <v>PAK AMERICAN FERTILIZER LTD-SUKUK (06-08-08)</v>
          </cell>
          <cell r="D60" t="str">
            <v>Traded</v>
          </cell>
          <cell r="E60">
            <v>87.5</v>
          </cell>
        </row>
        <row r="61">
          <cell r="C61" t="str">
            <v>PAK AMERICAN FERTILIZER LTD-TFC (01-12-08)</v>
          </cell>
          <cell r="D61" t="str">
            <v>Non-Traded</v>
          </cell>
          <cell r="E61">
            <v>100.6992</v>
          </cell>
        </row>
        <row r="62">
          <cell r="C62" t="str">
            <v>PAKISTAN MOBILE COMMUNICATION LTD-TFC (31-05-06)</v>
          </cell>
          <cell r="D62" t="str">
            <v>Non-Traded</v>
          </cell>
          <cell r="E62">
            <v>100.7358</v>
          </cell>
        </row>
        <row r="63">
          <cell r="C63" t="str">
            <v>PAKISTAN MOBILE COMMUNICATION LTD-TFC (01-10-07)</v>
          </cell>
          <cell r="D63" t="str">
            <v>Traded</v>
          </cell>
          <cell r="E63">
            <v>90.592600000000004</v>
          </cell>
        </row>
        <row r="64">
          <cell r="C64" t="str">
            <v>PAKISTAN MOBILE COMMUNICATION LTD-TFC (28-10-08)</v>
          </cell>
          <cell r="D64" t="str">
            <v>Non-Traded</v>
          </cell>
          <cell r="E64">
            <v>97.89</v>
          </cell>
        </row>
        <row r="65">
          <cell r="C65" t="str">
            <v>ROYAL BANK OF SCOTLAND  - TFC (10-02-05)</v>
          </cell>
          <cell r="D65" t="str">
            <v>Non-Traded</v>
          </cell>
          <cell r="E65">
            <v>98.4636</v>
          </cell>
        </row>
        <row r="66">
          <cell r="C66" t="str">
            <v>SITARA CHEMICALS LTD - SUKUK - II (03-12-06)</v>
          </cell>
          <cell r="D66" t="str">
            <v>Non-Traded</v>
          </cell>
          <cell r="E66">
            <v>98.8142</v>
          </cell>
        </row>
        <row r="67">
          <cell r="C67" t="str">
            <v>SITARA CHEMICALS LTD - SUKUK - III (02-01-08)</v>
          </cell>
          <cell r="D67" t="str">
            <v>Non-Traded</v>
          </cell>
          <cell r="E67">
            <v>99.974999999999994</v>
          </cell>
        </row>
        <row r="69">
          <cell r="C69" t="str">
            <v>AL ABBAS SUGAR MILLS LTD-TFC (21-11-07)</v>
          </cell>
          <cell r="D69" t="str">
            <v>Non-Traded</v>
          </cell>
          <cell r="E69">
            <v>91.592399999999998</v>
          </cell>
        </row>
        <row r="70">
          <cell r="C70" t="str">
            <v>BRR GUARDIAN MODARABA (07-06-08)</v>
          </cell>
          <cell r="D70" t="str">
            <v>Non-Traded</v>
          </cell>
          <cell r="E70">
            <v>95.630300000000005</v>
          </cell>
        </row>
        <row r="71">
          <cell r="E71" t="str">
            <v>Page 1 of 3</v>
          </cell>
        </row>
        <row r="78">
          <cell r="C78" t="str">
            <v>ESCORTS INVESTMENT BANK LTD-TFC (15-03-07)</v>
          </cell>
          <cell r="D78" t="str">
            <v>Non-Traded</v>
          </cell>
          <cell r="E78">
            <v>99.368099999999998</v>
          </cell>
        </row>
        <row r="79">
          <cell r="C79" t="str">
            <v>FINANCIAL REC'BLES SEC'ZATION CO. LTD-TFC CLASS "A"</v>
          </cell>
          <cell r="D79" t="str">
            <v>Non-Traded</v>
          </cell>
          <cell r="E79">
            <v>98.7624</v>
          </cell>
        </row>
        <row r="80">
          <cell r="C80" t="str">
            <v>FINANCIAL REC'BLES SEC'ZATION CO. LTD-TFC CLASS "B"</v>
          </cell>
          <cell r="D80" t="str">
            <v>Non-Traded</v>
          </cell>
          <cell r="E80">
            <v>98.553100000000001</v>
          </cell>
        </row>
        <row r="81">
          <cell r="C81" t="str">
            <v>HOUSE BUILDING FINANCE CORPORATION LTD - SUKUK (07-05-08)</v>
          </cell>
          <cell r="D81" t="str">
            <v>Non-Traded</v>
          </cell>
          <cell r="E81">
            <v>94.600399999999993</v>
          </cell>
        </row>
        <row r="82">
          <cell r="C82" t="str">
            <v>IGI INV. BANK LTD-TFC (FIRST INT'l INV. BANK LTD. - TFC) (11-07-06)</v>
          </cell>
          <cell r="D82" t="str">
            <v>Non-Traded</v>
          </cell>
          <cell r="E82">
            <v>96.945800000000006</v>
          </cell>
        </row>
        <row r="83">
          <cell r="C83" t="str">
            <v>NIB BANK LTD-TFC (05-03-08)</v>
          </cell>
          <cell r="D83" t="str">
            <v>Traded</v>
          </cell>
          <cell r="E83">
            <v>93.5</v>
          </cell>
        </row>
        <row r="84">
          <cell r="C84" t="str">
            <v>PEL-SUKUK (28-09-07)</v>
          </cell>
          <cell r="D84" t="str">
            <v>Non-Traded</v>
          </cell>
          <cell r="E84">
            <v>98.102500000000006</v>
          </cell>
        </row>
        <row r="85">
          <cell r="C85" t="str">
            <v>PEL-SUKUK (30-06-08)</v>
          </cell>
          <cell r="D85" t="str">
            <v>Non-Traded</v>
          </cell>
          <cell r="E85">
            <v>92.377499999999998</v>
          </cell>
        </row>
        <row r="86">
          <cell r="C86" t="str">
            <v>SONERI BANK LTD-TFC (05-05-05)</v>
          </cell>
          <cell r="D86" t="str">
            <v>Non-Traded</v>
          </cell>
          <cell r="E86">
            <v>96.259</v>
          </cell>
        </row>
        <row r="88">
          <cell r="C88" t="str">
            <v>AL-ZAMIN LEASING MODARABA-TFC (31-05-05)</v>
          </cell>
          <cell r="D88" t="str">
            <v>Non-Traded</v>
          </cell>
          <cell r="E88">
            <v>95.769199999999998</v>
          </cell>
        </row>
        <row r="89">
          <cell r="C89" t="str">
            <v>AMTEX LTD.-SUKUK (21-01-08)</v>
          </cell>
          <cell r="D89" t="str">
            <v>Non-Traded</v>
          </cell>
          <cell r="E89">
            <v>89.180800000000005</v>
          </cell>
        </row>
        <row r="90">
          <cell r="C90" t="str">
            <v>EDEN BUILDERS LTD.- SUKUK (08-09-08)</v>
          </cell>
          <cell r="D90" t="str">
            <v>Non-Traded</v>
          </cell>
          <cell r="E90">
            <v>100.25</v>
          </cell>
        </row>
        <row r="91">
          <cell r="C91" t="str">
            <v>EDEN HOUSING LTD.- SUKUK (31-12-07)</v>
          </cell>
          <cell r="D91" t="str">
            <v>Non-Traded</v>
          </cell>
          <cell r="E91">
            <v>99.029899999999998</v>
          </cell>
        </row>
        <row r="92">
          <cell r="C92" t="str">
            <v>EDEN HOUSING LTD.- SUKUK (31-03-08)</v>
          </cell>
          <cell r="D92" t="str">
            <v>Non-Traded</v>
          </cell>
          <cell r="E92">
            <v>98.876000000000005</v>
          </cell>
        </row>
        <row r="93">
          <cell r="C93" t="str">
            <v>ESCORT INVESTMENT BANK (27-09-04) (Cap @ 10%)</v>
          </cell>
          <cell r="D93" t="str">
            <v>Non-Traded</v>
          </cell>
          <cell r="E93">
            <v>99.2821</v>
          </cell>
        </row>
        <row r="94">
          <cell r="C94" t="str">
            <v>JDW SUGAR MILLS LTD. SUKUK (19-06-08)</v>
          </cell>
          <cell r="D94" t="str">
            <v>Non-Traded</v>
          </cell>
          <cell r="E94">
            <v>95.469499999999996</v>
          </cell>
        </row>
        <row r="95">
          <cell r="C95" t="str">
            <v>JDW SUGAR MILLS LTD. SUKUK (23-06-08)</v>
          </cell>
          <cell r="D95" t="str">
            <v>Non-Traded</v>
          </cell>
          <cell r="E95">
            <v>90</v>
          </cell>
        </row>
        <row r="96">
          <cell r="C96" t="str">
            <v>KASHAF FOUNDATION - TFC  (05-11-07)</v>
          </cell>
          <cell r="D96" t="str">
            <v>Non-Traded</v>
          </cell>
          <cell r="E96">
            <v>94.999300000000005</v>
          </cell>
        </row>
        <row r="97">
          <cell r="C97" t="str">
            <v>OPTIMUS LTD - TFC (10-10-07)</v>
          </cell>
          <cell r="D97" t="str">
            <v>Non-Traded</v>
          </cell>
          <cell r="E97">
            <v>97.915999999999997</v>
          </cell>
        </row>
        <row r="98">
          <cell r="C98" t="str">
            <v>TRAKKER (15-09-07) - PPTFC</v>
          </cell>
          <cell r="D98" t="str">
            <v>Non-Traded</v>
          </cell>
          <cell r="E98">
            <v>100.2658</v>
          </cell>
        </row>
        <row r="99">
          <cell r="C99" t="str">
            <v>TRUST INVESTMENT BANK LTD-TFC (15-11-05)</v>
          </cell>
          <cell r="D99" t="str">
            <v>Non-Traded</v>
          </cell>
          <cell r="E99">
            <v>99.666799999999995</v>
          </cell>
        </row>
        <row r="100">
          <cell r="C100" t="str">
            <v>TRUST INVESTMENT BANK LTD-TFC (04-07-08)</v>
          </cell>
          <cell r="D100" t="str">
            <v>Non-Traded</v>
          </cell>
          <cell r="E100">
            <v>97.616500000000002</v>
          </cell>
        </row>
        <row r="101">
          <cell r="C101" t="str">
            <v>WORLDCALL TELECOM LTD.TFC (28-11-06)</v>
          </cell>
          <cell r="D101" t="str">
            <v>Non-Traded</v>
          </cell>
          <cell r="E101">
            <v>99.966099999999997</v>
          </cell>
        </row>
        <row r="102">
          <cell r="C102" t="str">
            <v>WORLDCALL TELECOM LTD-TFC (07-10-08)</v>
          </cell>
          <cell r="D102" t="str">
            <v>Non-Traded</v>
          </cell>
          <cell r="E102">
            <v>96.779499999999999</v>
          </cell>
        </row>
        <row r="104">
          <cell r="C104" t="str">
            <v>ALZAMIN LEASING CORPORATION LTD-TFC (05-09-07)</v>
          </cell>
          <cell r="D104" t="str">
            <v>Non-Traded</v>
          </cell>
          <cell r="E104">
            <v>97.971400000000003</v>
          </cell>
        </row>
        <row r="105">
          <cell r="C105" t="str">
            <v>AL-ZAMIN LEASING MODARABA LTD-TFC (12-05-08)</v>
          </cell>
          <cell r="D105" t="str">
            <v>Non-Traded</v>
          </cell>
          <cell r="E105">
            <v>96.430199999999999</v>
          </cell>
        </row>
        <row r="106">
          <cell r="C106" t="str">
            <v>AVARI HOTELS-TFC (30-04-09)</v>
          </cell>
          <cell r="D106" t="str">
            <v>Non-Traded</v>
          </cell>
          <cell r="E106">
            <v>95.595100000000002</v>
          </cell>
        </row>
        <row r="107">
          <cell r="C107" t="str">
            <v>MAPLE LEAF SUKUK-(3-12-07)</v>
          </cell>
          <cell r="D107" t="str">
            <v>Non-Traded</v>
          </cell>
          <cell r="E107">
            <v>90.010099999999994</v>
          </cell>
        </row>
        <row r="108">
          <cell r="C108" t="str">
            <v>QUETTA TEXTILE MILLS LTD-SUKUK (26-09-08)</v>
          </cell>
          <cell r="D108" t="str">
            <v>Non-Traded</v>
          </cell>
          <cell r="E108">
            <v>88.984700000000004</v>
          </cell>
        </row>
        <row r="109">
          <cell r="C109" t="str">
            <v>SHAHMURAD SUGAR MILLS LTD-SUKUK (27-09-07)</v>
          </cell>
          <cell r="D109" t="str">
            <v>Non-Traded</v>
          </cell>
          <cell r="E109">
            <v>95.804100000000005</v>
          </cell>
        </row>
        <row r="110">
          <cell r="C110" t="str">
            <v>SHAKARGANJ MILLS LTD-TFC (22-09-08)</v>
          </cell>
          <cell r="D110" t="str">
            <v>Non-Traded</v>
          </cell>
          <cell r="E110">
            <v>94.153599999999997</v>
          </cell>
        </row>
        <row r="111">
          <cell r="C111" t="str">
            <v>SME LEASING LTD-TFC (16-07-08)</v>
          </cell>
          <cell r="D111" t="str">
            <v>Non-Traded</v>
          </cell>
          <cell r="E111">
            <v>96.448599999999999</v>
          </cell>
        </row>
        <row r="113">
          <cell r="C113" t="str">
            <v>SEARLE PAKISTAN LTD-TFC (09-03-06)</v>
          </cell>
          <cell r="D113" t="str">
            <v>Non-Traded</v>
          </cell>
          <cell r="E113">
            <v>97.220399999999998</v>
          </cell>
        </row>
        <row r="115">
          <cell r="C115" t="str">
            <v>SAUDI PAK LEASING COMPANY LTD-TFC (13-03-08)</v>
          </cell>
          <cell r="D115" t="str">
            <v>Non-Traded</v>
          </cell>
          <cell r="E115">
            <v>74</v>
          </cell>
        </row>
        <row r="116">
          <cell r="C116" t="str">
            <v>TELECARD LTD-TFC (27-05-05)</v>
          </cell>
          <cell r="D116" t="str">
            <v>Non-Traded</v>
          </cell>
          <cell r="E116">
            <v>96.563599999999994</v>
          </cell>
        </row>
        <row r="118">
          <cell r="C118" t="str">
            <v>GHARIBWAL CEMENT-TFC (18-01-08)</v>
          </cell>
          <cell r="D118" t="str">
            <v>Non-Traded</v>
          </cell>
          <cell r="E118">
            <v>89.1083</v>
          </cell>
        </row>
        <row r="119">
          <cell r="C119" t="str">
            <v>SECURITY LEASING CORPORATION LTD-PPTFC (28-03-06)</v>
          </cell>
          <cell r="D119" t="str">
            <v>Non-Traded</v>
          </cell>
          <cell r="E119">
            <v>94.792299999999997</v>
          </cell>
        </row>
        <row r="120">
          <cell r="C120" t="str">
            <v>SECURITY LEASING CORPORATION LTD-SUKKUK (01-06-07) - I</v>
          </cell>
          <cell r="D120" t="str">
            <v>Non-Traded</v>
          </cell>
          <cell r="E120">
            <v>91.188000000000002</v>
          </cell>
        </row>
        <row r="121">
          <cell r="C121" t="str">
            <v>SECURITY LEASING CORPORATION LTD-SUKKUK (19-09-07) - II</v>
          </cell>
          <cell r="D121" t="str">
            <v>Non-Traded</v>
          </cell>
          <cell r="E121">
            <v>90.490700000000004</v>
          </cell>
        </row>
        <row r="122">
          <cell r="C122" t="str">
            <v>VALUATION OF RATED NON-INVESTMENT GRADE DEBT SECURITIES</v>
          </cell>
        </row>
        <row r="123">
          <cell r="C123" t="str">
            <v>TFCs and Sukuks</v>
          </cell>
          <cell r="D123" t="str">
            <v>Traded / Non-Traded</v>
          </cell>
        </row>
        <row r="124">
          <cell r="C124" t="str">
            <v>FIRST DAWOOD INVESTMENT BANK LTD. TFC (11-09-07)</v>
          </cell>
          <cell r="D124" t="str">
            <v>Non-Traded</v>
          </cell>
          <cell r="E124">
            <v>75</v>
          </cell>
        </row>
        <row r="125">
          <cell r="C125" t="str">
            <v>KOHAT CEMENT-SUKKUK (20-12-07)</v>
          </cell>
          <cell r="D125" t="str">
            <v>Non-Traded</v>
          </cell>
          <cell r="E125">
            <v>75</v>
          </cell>
        </row>
        <row r="126">
          <cell r="C126" t="str">
            <v>THREE STAR HOSIERY (25-06-08)</v>
          </cell>
          <cell r="D126" t="str">
            <v>Non-Traded</v>
          </cell>
          <cell r="E126">
            <v>75</v>
          </cell>
        </row>
        <row r="128">
          <cell r="C128" t="str">
            <v>TFCs and Sukuks</v>
          </cell>
          <cell r="D128" t="str">
            <v>Traded / Non-Traded</v>
          </cell>
        </row>
        <row r="129">
          <cell r="C129" t="str">
            <v>AL ABBAS HOLDINGS (PVT) LTD-TFC (23-08-06)</v>
          </cell>
          <cell r="D129" t="str">
            <v>Non-Traded</v>
          </cell>
          <cell r="E129">
            <v>75</v>
          </cell>
        </row>
        <row r="130">
          <cell r="C130" t="str">
            <v>ARZOO TEXTILE MILLS LTD-SUKUK (15-04-08)</v>
          </cell>
          <cell r="D130" t="str">
            <v>Non-Traded</v>
          </cell>
          <cell r="E130">
            <v>75</v>
          </cell>
        </row>
        <row r="131">
          <cell r="C131" t="str">
            <v>CRESCENT TEXTILE MILLS LTD-TFC (17-06-04)</v>
          </cell>
          <cell r="D131" t="str">
            <v>Non-Traded</v>
          </cell>
          <cell r="E131">
            <v>75</v>
          </cell>
        </row>
        <row r="132">
          <cell r="C132" t="str">
            <v>DAWOOD HERCULES-SUKUK (18-09-07)</v>
          </cell>
          <cell r="D132" t="str">
            <v>Non-Traded</v>
          </cell>
          <cell r="E132">
            <v>96.336799999999997</v>
          </cell>
        </row>
        <row r="133">
          <cell r="C133" t="str">
            <v>DEWAN FAROOQUE SPINNING MILLS LTD-TFC (20-12-04)</v>
          </cell>
          <cell r="D133" t="str">
            <v>Non-Traded</v>
          </cell>
          <cell r="E133">
            <v>75</v>
          </cell>
        </row>
        <row r="134">
          <cell r="C134" t="str">
            <v>DGKC DIMINISHING MUSHARKAH (08-05-08)</v>
          </cell>
          <cell r="D134" t="str">
            <v>Non-Traded</v>
          </cell>
          <cell r="E134">
            <v>96.802499999999995</v>
          </cell>
        </row>
        <row r="135">
          <cell r="C135" t="str">
            <v>GHANI HOLDING (PVT) LTD-TFC (23-08-06)</v>
          </cell>
          <cell r="D135" t="str">
            <v>Non-Traded</v>
          </cell>
          <cell r="E135">
            <v>75</v>
          </cell>
        </row>
        <row r="136">
          <cell r="C136" t="str">
            <v>JAVEDAN CEMENT LTD-TFC (10-11-06)</v>
          </cell>
          <cell r="D136" t="str">
            <v>Non-Traded</v>
          </cell>
          <cell r="E136">
            <v>75</v>
          </cell>
        </row>
        <row r="137">
          <cell r="C137" t="str">
            <v>PAK HY-OILS LTD-TFC (31-12-08)</v>
          </cell>
          <cell r="D137" t="str">
            <v>Non-Traded</v>
          </cell>
          <cell r="E137">
            <v>75</v>
          </cell>
        </row>
        <row r="138">
          <cell r="C138" t="str">
            <v>SITARA ENERGY LTD-SUKUK (16-07-07)</v>
          </cell>
          <cell r="D138" t="str">
            <v>Non-Traded</v>
          </cell>
          <cell r="E138">
            <v>98.334900000000005</v>
          </cell>
        </row>
        <row r="139">
          <cell r="C139" t="str">
            <v>SITARA PEROXIDE LTD-SUK (19-08-08)</v>
          </cell>
          <cell r="D139" t="str">
            <v>Non-Traded</v>
          </cell>
          <cell r="E139">
            <v>75</v>
          </cell>
        </row>
        <row r="140">
          <cell r="C140" t="str">
            <v>VISION DEVELOPERS (PVT) LTD (30-11-08)</v>
          </cell>
          <cell r="D140" t="str">
            <v>Non-Traded</v>
          </cell>
          <cell r="E140">
            <v>75</v>
          </cell>
        </row>
        <row r="142">
          <cell r="C142" t="str">
            <v>TFCs and Sukuks</v>
          </cell>
          <cell r="D142" t="str">
            <v>Traded / Non-Traded</v>
          </cell>
        </row>
        <row r="143">
          <cell r="C143" t="str">
            <v>DEWAN CEMENT LTD</v>
          </cell>
          <cell r="D143" t="str">
            <v>Non-Traded</v>
          </cell>
          <cell r="E143" t="str">
            <v>A/C to NPA</v>
          </cell>
        </row>
        <row r="144">
          <cell r="C144" t="str">
            <v>NEW ALLIED ELECTRONIC (15-05-07)</v>
          </cell>
          <cell r="D144" t="str">
            <v>Non-Traded</v>
          </cell>
          <cell r="E144" t="str">
            <v>A/C to NPA</v>
          </cell>
        </row>
        <row r="145">
          <cell r="C145" t="str">
            <v>NEW ALLIED ELECTRONIC - SUKUK (27-07-07)</v>
          </cell>
          <cell r="D145" t="str">
            <v>Non-Traded</v>
          </cell>
          <cell r="E145" t="str">
            <v>A/C to NPA</v>
          </cell>
        </row>
        <row r="146">
          <cell r="E146" t="str">
            <v>Page 2 of 3</v>
          </cell>
        </row>
        <row r="153">
          <cell r="C153" t="str">
            <v>NEW ALLIED ELECTRONIC - SUKUK (03-12-07)</v>
          </cell>
          <cell r="D153" t="str">
            <v>Non-Traded</v>
          </cell>
          <cell r="E153" t="str">
            <v>A/C to NPA</v>
          </cell>
        </row>
        <row r="154">
          <cell r="C154" t="str">
            <v>Jul 31, 2009 (Prices will change on daily basis)</v>
          </cell>
        </row>
        <row r="155">
          <cell r="C155" t="str">
            <v>Jul 25 to Aug 7, 2009.</v>
          </cell>
        </row>
        <row r="156">
          <cell r="C156" t="str">
            <v>(Page updated on July 31, 2009 at 12:35 P. M.)</v>
          </cell>
        </row>
      </sheetData>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heetName val="Working"/>
      <sheetName val="{f} Reuter(extract)"/>
      <sheetName val="Entries"/>
      <sheetName val="XREF"/>
      <sheetName val="Tickmarks"/>
    </sheetNames>
    <sheetDataSet>
      <sheetData sheetId="0"/>
      <sheetData sheetId="1"/>
      <sheetData sheetId="2"/>
      <sheetData sheetId="3"/>
      <sheetData sheetId="4" refreshError="1"/>
      <sheetData sheetId="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M"/>
      <sheetName val="DALY"/>
      <sheetName val="O-N"/>
      <sheetName val="F-HL"/>
      <sheetName val="F-RR"/>
      <sheetName val="F-REP"/>
      <sheetName val="T-HL"/>
      <sheetName val="T.REP"/>
      <sheetName val="T.RR"/>
      <sheetName val="P-HL"/>
      <sheetName val="P-RR"/>
      <sheetName val="P-REP"/>
      <sheetName val="TFC-H"/>
      <sheetName val="TFC-RR"/>
      <sheetName val="NIT"/>
      <sheetName val="COI"/>
      <sheetName val="SHR"/>
      <sheetName val="SHR-RR"/>
      <sheetName val="TENOR"/>
      <sheetName val="SUM"/>
      <sheetName val="SUM1"/>
      <sheetName val="SHAMS"/>
      <sheetName val="BR"/>
      <sheetName val="AMOR"/>
      <sheetName val="MTM"/>
      <sheetName val="AVA"/>
      <sheetName val="KH-32"/>
      <sheetName val="PREV"/>
      <sheetName val="HO"/>
      <sheetName val="ACCT"/>
      <sheetName val="ANA"/>
      <sheetName val="IN-EX"/>
      <sheetName val="TBPRICE"/>
      <sheetName val="BK"/>
      <sheetName val="Sheet1"/>
      <sheetName val="T_REP"/>
      <sheetName val="T_R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1"/>
    <pageSetUpPr fitToPage="1"/>
  </sheetPr>
  <dimension ref="A1:L52"/>
  <sheetViews>
    <sheetView showGridLines="0" tabSelected="1" view="pageBreakPreview" zoomScale="90" zoomScaleNormal="90" zoomScaleSheetLayoutView="90" workbookViewId="0">
      <selection activeCell="B5" sqref="B5"/>
    </sheetView>
  </sheetViews>
  <sheetFormatPr defaultColWidth="9.109375" defaultRowHeight="14.4"/>
  <cols>
    <col min="1" max="1" width="3.109375" style="4" customWidth="1"/>
    <col min="2" max="2" width="10.109375" style="4" customWidth="1"/>
    <col min="3" max="3" width="15.33203125" style="4" customWidth="1"/>
    <col min="4" max="4" width="20.6640625" style="4" customWidth="1"/>
    <col min="5" max="5" width="15.5546875" style="4" customWidth="1"/>
    <col min="6" max="6" width="7.6640625" style="3" customWidth="1"/>
    <col min="7" max="7" width="14.88671875" style="9" customWidth="1"/>
    <col min="8" max="8" width="1.109375" style="1" customWidth="1"/>
    <col min="9" max="9" width="14.88671875" style="1" customWidth="1"/>
    <col min="10" max="10" width="14.77734375" style="146" bestFit="1" customWidth="1"/>
    <col min="11" max="11" width="13.33203125" style="1" bestFit="1" customWidth="1"/>
    <col min="12" max="16384" width="9.109375" style="1"/>
  </cols>
  <sheetData>
    <row r="1" spans="1:12" ht="13.8">
      <c r="A1" s="1150" t="s">
        <v>101</v>
      </c>
      <c r="B1" s="1150"/>
      <c r="C1" s="1150"/>
      <c r="D1" s="1150"/>
      <c r="E1" s="1150"/>
      <c r="F1" s="1150"/>
      <c r="G1" s="1150"/>
      <c r="H1" s="1150"/>
      <c r="I1" s="1150"/>
    </row>
    <row r="2" spans="1:12" ht="13.8">
      <c r="A2" s="1150" t="s">
        <v>102</v>
      </c>
      <c r="B2" s="1150"/>
      <c r="C2" s="1150"/>
      <c r="D2" s="1150"/>
      <c r="E2" s="1150"/>
      <c r="F2" s="1150"/>
      <c r="G2" s="1150"/>
      <c r="H2" s="1150"/>
      <c r="I2" s="1150"/>
    </row>
    <row r="3" spans="1:12" ht="13.8">
      <c r="A3" s="1150" t="s">
        <v>583</v>
      </c>
      <c r="B3" s="1150"/>
      <c r="C3" s="1150"/>
      <c r="D3" s="1150"/>
      <c r="E3" s="1150"/>
      <c r="F3" s="1150"/>
      <c r="G3" s="1150"/>
      <c r="H3" s="1150"/>
      <c r="I3" s="1150"/>
    </row>
    <row r="4" spans="1:12" ht="15" customHeight="1">
      <c r="A4" s="162"/>
      <c r="B4" s="162"/>
      <c r="C4" s="162"/>
      <c r="D4" s="162"/>
      <c r="E4" s="162"/>
      <c r="F4" s="162"/>
      <c r="G4" s="163"/>
      <c r="H4" s="162"/>
      <c r="I4" s="162"/>
    </row>
    <row r="5" spans="1:12" ht="15" customHeight="1">
      <c r="A5" s="162"/>
      <c r="B5" s="162"/>
      <c r="C5" s="162"/>
      <c r="D5" s="162"/>
      <c r="E5" s="162"/>
      <c r="F5" s="162"/>
      <c r="G5" s="163"/>
      <c r="H5" s="162"/>
      <c r="I5" s="162"/>
    </row>
    <row r="6" spans="1:12" ht="15" customHeight="1">
      <c r="A6" s="164"/>
      <c r="B6" s="164"/>
      <c r="C6" s="165"/>
      <c r="D6" s="165"/>
      <c r="E6" s="165"/>
      <c r="F6" s="165"/>
      <c r="G6" s="163" t="s">
        <v>103</v>
      </c>
      <c r="H6" s="165"/>
      <c r="I6" s="166" t="s">
        <v>104</v>
      </c>
    </row>
    <row r="7" spans="1:12" ht="15" customHeight="1">
      <c r="A7" s="164"/>
      <c r="B7" s="164"/>
      <c r="C7" s="165"/>
      <c r="D7" s="165"/>
      <c r="E7" s="165"/>
      <c r="F7" s="165"/>
      <c r="G7" s="167" t="s">
        <v>500</v>
      </c>
      <c r="H7" s="165"/>
      <c r="I7" s="168" t="s">
        <v>105</v>
      </c>
    </row>
    <row r="8" spans="1:12" ht="15" customHeight="1">
      <c r="A8" s="169"/>
      <c r="B8" s="169"/>
      <c r="C8" s="169"/>
      <c r="D8" s="169"/>
      <c r="E8" s="169"/>
      <c r="F8" s="170"/>
      <c r="G8" s="171">
        <v>2021</v>
      </c>
      <c r="H8" s="169"/>
      <c r="I8" s="171">
        <v>2021</v>
      </c>
    </row>
    <row r="9" spans="1:12" ht="15" customHeight="1">
      <c r="A9" s="172"/>
      <c r="B9" s="172"/>
      <c r="C9" s="172"/>
      <c r="D9" s="172"/>
      <c r="E9" s="172"/>
      <c r="F9" s="166" t="s">
        <v>106</v>
      </c>
      <c r="G9" s="1151" t="s">
        <v>107</v>
      </c>
      <c r="H9" s="1151"/>
      <c r="I9" s="1151"/>
    </row>
    <row r="10" spans="1:12" ht="15" customHeight="1">
      <c r="A10" s="173" t="s">
        <v>108</v>
      </c>
      <c r="B10" s="173"/>
      <c r="C10" s="172"/>
      <c r="D10" s="172"/>
      <c r="E10" s="172"/>
      <c r="F10" s="170"/>
      <c r="G10" s="166"/>
      <c r="H10" s="174"/>
      <c r="I10" s="174"/>
    </row>
    <row r="11" spans="1:12" s="152" customFormat="1" ht="15" customHeight="1">
      <c r="A11" s="173"/>
      <c r="B11" s="173"/>
      <c r="C11" s="172"/>
      <c r="D11" s="172"/>
      <c r="E11" s="172"/>
      <c r="F11" s="170"/>
      <c r="G11" s="683"/>
      <c r="H11" s="174"/>
      <c r="I11" s="174"/>
      <c r="J11" s="146"/>
    </row>
    <row r="12" spans="1:12" ht="13.8">
      <c r="A12" s="175" t="s">
        <v>433</v>
      </c>
      <c r="B12" s="175"/>
      <c r="C12" s="175"/>
      <c r="D12" s="176"/>
      <c r="E12" s="176"/>
      <c r="F12" s="181">
        <f>'Note 2.1.3 - 6.2'!A47</f>
        <v>6</v>
      </c>
      <c r="G12" s="912">
        <f>+SUM('TB Final'!E3:E25)</f>
        <v>91644.625589999981</v>
      </c>
      <c r="H12" s="178"/>
      <c r="I12" s="658">
        <v>126051</v>
      </c>
      <c r="J12" s="146">
        <f>G12-I12</f>
        <v>-34406.374410000019</v>
      </c>
    </row>
    <row r="13" spans="1:12" ht="13.8">
      <c r="A13" s="175" t="s">
        <v>110</v>
      </c>
      <c r="B13" s="175"/>
      <c r="C13" s="179"/>
      <c r="D13" s="180"/>
      <c r="E13" s="180"/>
      <c r="F13" s="181">
        <f>'Note 7  -7.1'!A6</f>
        <v>7</v>
      </c>
      <c r="G13" s="913">
        <f>+'TB Final'!E26+'TB Final'!E27</f>
        <v>3267970.0611899998</v>
      </c>
      <c r="H13" s="178"/>
      <c r="I13" s="659">
        <v>3343373</v>
      </c>
      <c r="J13" s="146">
        <f>+I13-TextRefCopy4</f>
        <v>75402.938810000196</v>
      </c>
    </row>
    <row r="14" spans="1:12" ht="13.8">
      <c r="A14" s="175" t="s">
        <v>111</v>
      </c>
      <c r="B14" s="175"/>
      <c r="C14" s="179"/>
      <c r="D14" s="180"/>
      <c r="E14" s="180"/>
      <c r="F14" s="181"/>
      <c r="G14" s="913">
        <f>+'TB Final'!E29</f>
        <v>106902.64525</v>
      </c>
      <c r="H14" s="178"/>
      <c r="I14" s="659">
        <v>51122</v>
      </c>
      <c r="J14" s="146">
        <f>+I14-G14</f>
        <v>-55780.645250000001</v>
      </c>
    </row>
    <row r="15" spans="1:12" ht="13.8">
      <c r="A15" s="225" t="s">
        <v>352</v>
      </c>
      <c r="B15" s="175"/>
      <c r="C15" s="184"/>
      <c r="D15" s="176"/>
      <c r="E15" s="176"/>
      <c r="F15" s="185"/>
      <c r="G15" s="913">
        <f>+SUM('TB Final'!E31:E36)+'TB Final'!E37+'TB Final'!E45+'TB Final'!E46+'TB Final'!E48+'TB Final'!E49+'TB Final'!E50+'TB Final'!E43+'TB Final'!E44</f>
        <v>35187.906309999998</v>
      </c>
      <c r="H15" s="178"/>
      <c r="I15" s="659">
        <v>4978</v>
      </c>
      <c r="J15" s="146">
        <f>+K15-L15</f>
        <v>602.59327000000121</v>
      </c>
      <c r="K15" s="146">
        <f>+I15-CF!T37</f>
        <v>4567</v>
      </c>
      <c r="L15" s="8">
        <f>+G15-CF!U37</f>
        <v>3964.4067299999988</v>
      </c>
    </row>
    <row r="16" spans="1:12" s="152" customFormat="1" ht="13.8">
      <c r="A16" s="225" t="s">
        <v>590</v>
      </c>
      <c r="B16" s="175"/>
      <c r="C16" s="184"/>
      <c r="D16" s="176"/>
      <c r="E16" s="176"/>
      <c r="F16" s="1060"/>
      <c r="G16" s="913">
        <f>+'TB Final'!E47</f>
        <v>3057.1390000000001</v>
      </c>
      <c r="H16" s="178"/>
      <c r="I16" s="659">
        <v>0</v>
      </c>
      <c r="J16" s="146">
        <f>+I16-G16</f>
        <v>-3057.1390000000001</v>
      </c>
    </row>
    <row r="17" spans="1:10" ht="13.8">
      <c r="A17" s="175" t="s">
        <v>597</v>
      </c>
      <c r="B17" s="175"/>
      <c r="C17" s="184"/>
      <c r="D17" s="176"/>
      <c r="E17" s="176"/>
      <c r="F17" s="185"/>
      <c r="G17" s="1049">
        <f>+'TB Final'!E42+'TB Final'!E41+'TB Final'!E40+'TB Final'!E39</f>
        <v>3227.0541499999999</v>
      </c>
      <c r="H17" s="178"/>
      <c r="I17" s="660">
        <v>3227</v>
      </c>
      <c r="J17" s="146">
        <f>+I17-G17</f>
        <v>-5.4149999999935972E-2</v>
      </c>
    </row>
    <row r="18" spans="1:10" ht="13.8">
      <c r="A18" s="179" t="s">
        <v>113</v>
      </c>
      <c r="B18" s="179"/>
      <c r="C18" s="179"/>
      <c r="D18" s="180"/>
      <c r="E18" s="186"/>
      <c r="F18" s="187"/>
      <c r="G18" s="1050">
        <f>SUM(G12:G17)</f>
        <v>3507989.4314899999</v>
      </c>
      <c r="H18" s="178"/>
      <c r="I18" s="188">
        <f>SUM(I12:I17)</f>
        <v>3528751</v>
      </c>
    </row>
    <row r="19" spans="1:10" ht="12" customHeight="1">
      <c r="A19" s="184"/>
      <c r="B19" s="184"/>
      <c r="C19" s="184"/>
      <c r="D19" s="176"/>
      <c r="E19" s="176"/>
      <c r="F19" s="187"/>
      <c r="G19" s="182"/>
      <c r="H19" s="178"/>
      <c r="I19" s="189"/>
    </row>
    <row r="20" spans="1:10" s="152" customFormat="1" ht="12" customHeight="1">
      <c r="A20" s="184"/>
      <c r="B20" s="184"/>
      <c r="C20" s="184"/>
      <c r="D20" s="176"/>
      <c r="E20" s="176"/>
      <c r="F20" s="187"/>
      <c r="G20" s="182"/>
      <c r="H20" s="178"/>
      <c r="I20" s="189"/>
      <c r="J20" s="146"/>
    </row>
    <row r="21" spans="1:10" ht="13.5" customHeight="1">
      <c r="A21" s="179" t="s">
        <v>114</v>
      </c>
      <c r="B21" s="179"/>
      <c r="C21" s="184"/>
      <c r="D21" s="176"/>
      <c r="E21" s="189"/>
      <c r="F21" s="187"/>
      <c r="G21" s="182"/>
      <c r="H21" s="178"/>
      <c r="I21" s="189"/>
    </row>
    <row r="22" spans="1:10" s="152" customFormat="1" ht="13.5" customHeight="1">
      <c r="A22" s="179"/>
      <c r="B22" s="179"/>
      <c r="C22" s="184"/>
      <c r="D22" s="176"/>
      <c r="E22" s="189"/>
      <c r="F22" s="187"/>
      <c r="G22" s="182"/>
      <c r="H22" s="178"/>
      <c r="I22" s="189"/>
      <c r="J22" s="146"/>
    </row>
    <row r="23" spans="1:10" ht="13.8">
      <c r="A23" s="175" t="s">
        <v>115</v>
      </c>
      <c r="B23" s="175"/>
      <c r="C23" s="184"/>
      <c r="D23" s="176"/>
      <c r="E23" s="176"/>
      <c r="F23" s="185"/>
      <c r="G23" s="190">
        <f>-'TB Final'!E58-'TB Final'!E59-'TB Final'!E61-'TB Final'!E73-'TB Final'!E78-'TB Final'!E79</f>
        <v>19983.676449999999</v>
      </c>
      <c r="H23" s="191"/>
      <c r="I23" s="192">
        <v>17960</v>
      </c>
      <c r="J23" s="146">
        <f>G23-I23</f>
        <v>2023.676449999999</v>
      </c>
    </row>
    <row r="24" spans="1:10" ht="13.8">
      <c r="A24" s="226" t="s">
        <v>387</v>
      </c>
      <c r="B24" s="193"/>
      <c r="C24" s="184"/>
      <c r="D24" s="176"/>
      <c r="E24" s="176"/>
      <c r="F24" s="185"/>
      <c r="G24" s="915">
        <f>-'TB Final'!E65-'TB Final'!E63</f>
        <v>439.56894</v>
      </c>
      <c r="H24" s="191"/>
      <c r="I24" s="195">
        <v>416</v>
      </c>
      <c r="J24" s="146">
        <f t="shared" ref="J24:J28" si="0">G24-I24</f>
        <v>23.568939999999998</v>
      </c>
    </row>
    <row r="25" spans="1:10" ht="13.8">
      <c r="A25" s="226" t="s">
        <v>386</v>
      </c>
      <c r="B25" s="196"/>
      <c r="C25" s="184"/>
      <c r="D25" s="176"/>
      <c r="E25" s="176"/>
      <c r="F25" s="185"/>
      <c r="G25" s="915">
        <f>-'TB Final'!E66</f>
        <v>191.44399999999999</v>
      </c>
      <c r="H25" s="191"/>
      <c r="I25" s="195">
        <v>691</v>
      </c>
      <c r="J25" s="146">
        <f t="shared" si="0"/>
        <v>-499.55600000000004</v>
      </c>
    </row>
    <row r="26" spans="1:10" ht="13.8">
      <c r="A26" s="342" t="s">
        <v>484</v>
      </c>
      <c r="B26" s="175"/>
      <c r="C26" s="184"/>
      <c r="D26" s="176"/>
      <c r="E26" s="176"/>
      <c r="F26" s="197"/>
      <c r="G26" s="915">
        <f>-'TB Final'!E68</f>
        <v>12235.727000000001</v>
      </c>
      <c r="H26" s="191"/>
      <c r="I26" s="195">
        <v>12236</v>
      </c>
      <c r="J26" s="146">
        <f t="shared" si="0"/>
        <v>-0.27299999999922875</v>
      </c>
    </row>
    <row r="27" spans="1:10" ht="13.8">
      <c r="A27" s="175" t="s">
        <v>118</v>
      </c>
      <c r="B27" s="175"/>
      <c r="C27" s="184"/>
      <c r="D27" s="176"/>
      <c r="E27" s="176"/>
      <c r="F27" s="197"/>
      <c r="G27" s="194">
        <f>-'TB Final'!E67</f>
        <v>14736.26059</v>
      </c>
      <c r="H27" s="191"/>
      <c r="I27" s="195">
        <v>43497</v>
      </c>
      <c r="J27" s="146">
        <f t="shared" si="0"/>
        <v>-28760.739410000002</v>
      </c>
    </row>
    <row r="28" spans="1:10" ht="13.8">
      <c r="A28" s="175" t="s">
        <v>395</v>
      </c>
      <c r="B28" s="175"/>
      <c r="C28" s="184"/>
      <c r="D28" s="176"/>
      <c r="E28" s="176"/>
      <c r="F28" s="181" t="str">
        <f>'8 - 14'!A51</f>
        <v>8.</v>
      </c>
      <c r="G28" s="198">
        <f>ROUND('8 - 14'!J63,0)</f>
        <v>15755</v>
      </c>
      <c r="H28" s="191"/>
      <c r="I28" s="199">
        <v>43771</v>
      </c>
      <c r="J28" s="146">
        <f t="shared" si="0"/>
        <v>-28016</v>
      </c>
    </row>
    <row r="29" spans="1:10" ht="13.8">
      <c r="A29" s="179" t="s">
        <v>120</v>
      </c>
      <c r="B29" s="179"/>
      <c r="C29" s="179"/>
      <c r="D29" s="180"/>
      <c r="E29" s="200"/>
      <c r="F29" s="177"/>
      <c r="G29" s="182">
        <f>SUM(G23:G28)</f>
        <v>63341.676979999997</v>
      </c>
      <c r="H29" s="178"/>
      <c r="I29" s="201">
        <f>SUM(I23:I28)</f>
        <v>118571</v>
      </c>
    </row>
    <row r="30" spans="1:10" ht="13.8">
      <c r="A30" s="179"/>
      <c r="B30" s="179"/>
      <c r="C30" s="179"/>
      <c r="D30" s="180"/>
      <c r="E30" s="200"/>
      <c r="F30" s="177"/>
      <c r="G30" s="182"/>
      <c r="H30" s="178"/>
      <c r="I30" s="201"/>
    </row>
    <row r="31" spans="1:10" s="16" customFormat="1" ht="21" customHeight="1" thickBot="1">
      <c r="A31" s="729" t="s">
        <v>121</v>
      </c>
      <c r="B31" s="729"/>
      <c r="C31" s="729"/>
      <c r="D31" s="729"/>
      <c r="E31" s="729"/>
      <c r="F31" s="730"/>
      <c r="G31" s="1051">
        <f>G18-G29</f>
        <v>3444647.7545099999</v>
      </c>
      <c r="H31" s="731"/>
      <c r="I31" s="732">
        <f>+I18-I29</f>
        <v>3410180</v>
      </c>
      <c r="J31" s="1104"/>
    </row>
    <row r="32" spans="1:10" thickTop="1">
      <c r="A32" s="179"/>
      <c r="B32" s="179"/>
      <c r="C32" s="179"/>
      <c r="D32" s="180"/>
      <c r="E32" s="180"/>
      <c r="F32" s="177"/>
      <c r="G32" s="183"/>
      <c r="H32" s="202"/>
      <c r="I32" s="203"/>
    </row>
    <row r="33" spans="1:10" thickBot="1">
      <c r="A33" s="204" t="s">
        <v>122</v>
      </c>
      <c r="B33" s="204"/>
      <c r="C33" s="179"/>
      <c r="D33" s="180"/>
      <c r="E33" s="180"/>
      <c r="F33" s="205"/>
      <c r="G33" s="206">
        <f>'UHF - Final'!J33</f>
        <v>3444647.9984499998</v>
      </c>
      <c r="H33" s="178"/>
      <c r="I33" s="207">
        <f>I31</f>
        <v>3410180</v>
      </c>
    </row>
    <row r="34" spans="1:10" thickTop="1">
      <c r="A34" s="184"/>
      <c r="B34" s="184"/>
      <c r="C34" s="184"/>
      <c r="D34" s="176"/>
      <c r="E34" s="176"/>
      <c r="F34" s="208"/>
      <c r="G34" s="183"/>
      <c r="H34" s="178"/>
      <c r="I34" s="178"/>
    </row>
    <row r="35" spans="1:10" ht="13.8">
      <c r="A35" s="209" t="s">
        <v>123</v>
      </c>
      <c r="B35" s="209"/>
      <c r="C35" s="184"/>
      <c r="D35" s="176"/>
      <c r="E35" s="176"/>
      <c r="F35" s="210" t="str">
        <f>'8 - 14'!A89</f>
        <v>9.</v>
      </c>
      <c r="G35" s="183"/>
      <c r="H35" s="178"/>
      <c r="I35" s="178"/>
    </row>
    <row r="36" spans="1:10" ht="13.8">
      <c r="A36" s="184"/>
      <c r="B36" s="184"/>
      <c r="C36" s="184"/>
      <c r="D36" s="176"/>
      <c r="E36" s="176"/>
      <c r="F36" s="208"/>
      <c r="G36" s="183"/>
      <c r="H36" s="178"/>
      <c r="I36" s="178"/>
    </row>
    <row r="37" spans="1:10" ht="13.8">
      <c r="A37" s="184"/>
      <c r="B37" s="184"/>
      <c r="C37" s="184"/>
      <c r="D37" s="176"/>
      <c r="E37" s="176"/>
      <c r="F37" s="208"/>
      <c r="G37" s="1148" t="s">
        <v>124</v>
      </c>
      <c r="H37" s="1149"/>
      <c r="I37" s="1149"/>
    </row>
    <row r="38" spans="1:10" ht="15" customHeight="1">
      <c r="A38" s="184" t="s">
        <v>125</v>
      </c>
      <c r="B38" s="184"/>
      <c r="C38" s="184"/>
      <c r="D38" s="176"/>
      <c r="E38" s="176"/>
      <c r="F38" s="208"/>
      <c r="G38" s="211"/>
      <c r="H38" s="211"/>
      <c r="I38" s="212"/>
    </row>
    <row r="39" spans="1:10" s="14" customFormat="1" thickBot="1">
      <c r="A39" s="209" t="s">
        <v>396</v>
      </c>
      <c r="B39" s="209"/>
      <c r="C39" s="213"/>
      <c r="D39" s="214"/>
      <c r="E39" s="215"/>
      <c r="F39" s="214"/>
      <c r="G39" s="216">
        <v>327670770.87370002</v>
      </c>
      <c r="H39" s="211"/>
      <c r="I39" s="217">
        <v>301982760</v>
      </c>
      <c r="J39" s="1105"/>
    </row>
    <row r="40" spans="1:10" thickTop="1">
      <c r="A40" s="184"/>
      <c r="B40" s="184"/>
      <c r="C40" s="184"/>
      <c r="D40" s="176"/>
      <c r="E40" s="176"/>
      <c r="F40" s="208"/>
      <c r="G40" s="183"/>
      <c r="H40" s="178"/>
      <c r="I40" s="178"/>
    </row>
    <row r="41" spans="1:10" ht="13.8">
      <c r="A41" s="184"/>
      <c r="B41" s="184"/>
      <c r="C41" s="184"/>
      <c r="D41" s="176"/>
      <c r="E41" s="176"/>
      <c r="F41" s="208"/>
      <c r="G41" s="1148" t="s">
        <v>126</v>
      </c>
      <c r="H41" s="1149"/>
      <c r="I41" s="1149"/>
    </row>
    <row r="42" spans="1:10" ht="15" customHeight="1">
      <c r="A42" s="184"/>
      <c r="B42" s="184"/>
      <c r="C42" s="184"/>
      <c r="D42" s="176"/>
      <c r="E42" s="176"/>
      <c r="F42" s="208"/>
      <c r="G42" s="218"/>
      <c r="H42" s="211"/>
      <c r="I42" s="212"/>
    </row>
    <row r="43" spans="1:10" thickBot="1">
      <c r="A43" s="209" t="s">
        <v>127</v>
      </c>
      <c r="B43" s="209"/>
      <c r="C43" s="184"/>
      <c r="D43" s="176"/>
      <c r="E43" s="176"/>
      <c r="F43" s="208"/>
      <c r="G43" s="1021">
        <f>ROUND(G31/G39*1000,2)</f>
        <v>10.51</v>
      </c>
      <c r="H43" s="219"/>
      <c r="I43" s="1020">
        <f>ROUND(I33/I39*1000,2)</f>
        <v>11.29</v>
      </c>
    </row>
    <row r="44" spans="1:10" thickTop="1">
      <c r="A44" s="220"/>
      <c r="B44" s="220"/>
      <c r="C44" s="220"/>
      <c r="D44" s="172"/>
      <c r="E44" s="172"/>
      <c r="F44" s="221"/>
      <c r="G44" s="222"/>
      <c r="H44" s="174"/>
      <c r="I44" s="174"/>
    </row>
    <row r="45" spans="1:10" ht="15" customHeight="1">
      <c r="A45" s="172" t="s">
        <v>718</v>
      </c>
      <c r="B45" s="172"/>
      <c r="C45" s="172"/>
      <c r="D45" s="172"/>
      <c r="E45" s="172"/>
      <c r="F45" s="170"/>
      <c r="G45" s="222"/>
      <c r="H45" s="174"/>
      <c r="I45" s="174"/>
    </row>
    <row r="46" spans="1:10" ht="15" customHeight="1">
      <c r="A46" s="172"/>
      <c r="B46" s="172"/>
      <c r="C46" s="172"/>
      <c r="D46" s="172"/>
      <c r="E46" s="172"/>
      <c r="F46" s="170"/>
      <c r="G46" s="222"/>
      <c r="H46" s="174"/>
      <c r="I46" s="174"/>
    </row>
    <row r="47" spans="1:10" ht="13.8">
      <c r="A47" s="17"/>
      <c r="B47" s="17"/>
      <c r="C47" s="17"/>
      <c r="D47" s="17"/>
      <c r="E47" s="17"/>
      <c r="F47" s="17"/>
      <c r="G47" s="18"/>
      <c r="H47" s="17"/>
    </row>
    <row r="48" spans="1:10">
      <c r="A48" s="5"/>
      <c r="B48" s="5"/>
      <c r="C48" s="11"/>
      <c r="F48" s="6"/>
    </row>
    <row r="49" spans="1:9">
      <c r="A49" s="5"/>
      <c r="B49" s="5"/>
      <c r="C49" s="11"/>
      <c r="F49" s="6"/>
    </row>
    <row r="50" spans="1:9">
      <c r="A50" s="11"/>
      <c r="B50" s="11"/>
      <c r="C50" s="11"/>
      <c r="F50" s="6"/>
    </row>
    <row r="51" spans="1:9">
      <c r="A51" s="19"/>
      <c r="B51" s="19"/>
      <c r="C51" s="11"/>
      <c r="F51" s="6"/>
      <c r="G51" s="10"/>
      <c r="I51" s="7"/>
    </row>
    <row r="52" spans="1:9" ht="15" customHeight="1">
      <c r="G52" s="10"/>
    </row>
  </sheetData>
  <mergeCells count="6">
    <mergeCell ref="G41:I41"/>
    <mergeCell ref="A1:I1"/>
    <mergeCell ref="A2:I2"/>
    <mergeCell ref="A3:I3"/>
    <mergeCell ref="G9:I9"/>
    <mergeCell ref="G37:I37"/>
  </mergeCells>
  <pageMargins left="0.7" right="0.7" top="0.75" bottom="0.75" header="0.3" footer="0.3"/>
  <pageSetup paperSize="9" scale="86" firstPageNumber="2" fitToHeight="0" orientation="portrait" useFirstPageNumber="1"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pageSetUpPr fitToPage="1"/>
  </sheetPr>
  <dimension ref="A1:P112"/>
  <sheetViews>
    <sheetView showGridLines="0" view="pageBreakPreview" topLeftCell="A49" zoomScaleNormal="85" zoomScaleSheetLayoutView="100" workbookViewId="0">
      <selection activeCell="B88" sqref="B88"/>
    </sheetView>
  </sheetViews>
  <sheetFormatPr defaultColWidth="9.109375" defaultRowHeight="13.8"/>
  <cols>
    <col min="1" max="1" width="4.6640625" style="424" customWidth="1"/>
    <col min="2" max="2" width="4.109375" style="418" customWidth="1"/>
    <col min="3" max="3" width="5.6640625" style="418" customWidth="1"/>
    <col min="4" max="4" width="15.6640625" style="418" customWidth="1"/>
    <col min="5" max="5" width="9.6640625" style="418" customWidth="1"/>
    <col min="6" max="6" width="10.6640625" style="418" customWidth="1"/>
    <col min="7" max="7" width="8" style="418" customWidth="1"/>
    <col min="8" max="9" width="7.6640625" style="418" customWidth="1"/>
    <col min="10" max="10" width="14.6640625" style="418" customWidth="1"/>
    <col min="11" max="11" width="1.109375" style="418" customWidth="1"/>
    <col min="12" max="12" width="14.6640625" style="418" customWidth="1"/>
    <col min="13" max="14" width="9.109375" style="118"/>
    <col min="15" max="15" width="11.77734375" style="118" customWidth="1"/>
    <col min="16" max="16" width="11" style="118" bestFit="1" customWidth="1"/>
    <col min="17" max="16384" width="9.109375" style="118"/>
  </cols>
  <sheetData>
    <row r="1" spans="1:12" s="158" customFormat="1" hidden="1">
      <c r="A1" s="431"/>
      <c r="B1" s="1006"/>
      <c r="C1" s="1006"/>
      <c r="D1" s="1006"/>
      <c r="E1" s="1006"/>
      <c r="F1" s="1006"/>
      <c r="G1" s="1006"/>
      <c r="H1" s="1006"/>
      <c r="I1" s="1006"/>
      <c r="J1" s="573" t="s">
        <v>429</v>
      </c>
      <c r="K1" s="573"/>
      <c r="L1" s="573" t="s">
        <v>104</v>
      </c>
    </row>
    <row r="2" spans="1:12" s="158" customFormat="1" hidden="1">
      <c r="A2" s="174"/>
      <c r="B2" s="1006"/>
      <c r="C2" s="1006"/>
      <c r="D2" s="1006"/>
      <c r="E2" s="1006"/>
      <c r="F2" s="1006"/>
      <c r="G2" s="1006"/>
      <c r="H2" s="1006"/>
      <c r="I2" s="654" t="s">
        <v>106</v>
      </c>
      <c r="J2" s="574" t="s">
        <v>500</v>
      </c>
      <c r="K2" s="574"/>
      <c r="L2" s="574" t="s">
        <v>524</v>
      </c>
    </row>
    <row r="3" spans="1:12" s="158" customFormat="1" hidden="1">
      <c r="A3" s="174"/>
      <c r="B3" s="1006"/>
      <c r="C3" s="1006"/>
      <c r="D3" s="1006"/>
      <c r="E3" s="1006"/>
      <c r="F3" s="1006"/>
      <c r="G3" s="1006"/>
      <c r="H3" s="1006"/>
      <c r="I3" s="520"/>
      <c r="J3" s="575">
        <v>2020</v>
      </c>
      <c r="K3" s="575"/>
      <c r="L3" s="575">
        <v>2020</v>
      </c>
    </row>
    <row r="4" spans="1:12" s="158" customFormat="1" hidden="1">
      <c r="A4" s="431">
        <v>8</v>
      </c>
      <c r="B4" s="1007"/>
      <c r="C4" s="521" t="s">
        <v>525</v>
      </c>
      <c r="D4" s="1006"/>
      <c r="E4" s="1006"/>
      <c r="F4" s="1006"/>
      <c r="G4" s="1006"/>
      <c r="H4" s="1006"/>
      <c r="I4" s="520"/>
      <c r="J4" s="1151" t="s">
        <v>526</v>
      </c>
      <c r="K4" s="1151"/>
      <c r="L4" s="1151"/>
    </row>
    <row r="5" spans="1:12" s="158" customFormat="1" hidden="1">
      <c r="A5" s="174"/>
      <c r="B5" s="1006"/>
      <c r="C5" s="521" t="s">
        <v>532</v>
      </c>
      <c r="D5" s="521"/>
      <c r="E5" s="1006"/>
      <c r="F5" s="1006"/>
      <c r="G5" s="1006"/>
      <c r="H5" s="1006"/>
      <c r="I5" s="520"/>
      <c r="J5" s="1008"/>
      <c r="K5" s="1009"/>
      <c r="L5" s="1010"/>
    </row>
    <row r="6" spans="1:12" s="158" customFormat="1" hidden="1">
      <c r="A6" s="174"/>
      <c r="B6" s="1006"/>
      <c r="C6" s="1006"/>
      <c r="D6" s="1006"/>
      <c r="E6" s="1006"/>
      <c r="F6" s="1006"/>
      <c r="G6" s="1006"/>
      <c r="H6" s="1006"/>
      <c r="I6" s="524"/>
      <c r="J6" s="1008"/>
      <c r="K6" s="1009"/>
      <c r="L6" s="1010"/>
    </row>
    <row r="7" spans="1:12" s="158" customFormat="1" hidden="1">
      <c r="A7" s="174"/>
      <c r="B7" s="1006"/>
      <c r="C7" s="523" t="s">
        <v>527</v>
      </c>
      <c r="D7" s="1006"/>
      <c r="E7" s="1006"/>
      <c r="F7" s="1006"/>
      <c r="G7" s="1006"/>
      <c r="H7" s="1006"/>
      <c r="I7" s="524"/>
      <c r="J7" s="489">
        <f>'TB Final'!D55</f>
        <v>0</v>
      </c>
      <c r="K7" s="1009"/>
      <c r="L7" s="460">
        <v>4261</v>
      </c>
    </row>
    <row r="8" spans="1:12" s="158" customFormat="1" hidden="1">
      <c r="A8" s="174"/>
      <c r="B8" s="1006"/>
      <c r="C8" s="684" t="s">
        <v>528</v>
      </c>
      <c r="D8" s="1006"/>
      <c r="E8" s="1006"/>
      <c r="F8" s="1006"/>
      <c r="G8" s="1006"/>
      <c r="H8" s="1006"/>
      <c r="I8" s="1006"/>
      <c r="J8" s="489"/>
      <c r="K8" s="1009"/>
      <c r="L8" s="460"/>
    </row>
    <row r="9" spans="1:12" s="158" customFormat="1" hidden="1">
      <c r="A9" s="174"/>
      <c r="B9" s="1006"/>
      <c r="C9" s="1013" t="s">
        <v>398</v>
      </c>
      <c r="D9" s="1012"/>
      <c r="E9" s="1006"/>
      <c r="F9" s="1006"/>
      <c r="G9" s="1006"/>
      <c r="H9" s="1011"/>
      <c r="I9" s="1006"/>
      <c r="J9" s="489">
        <f>'TB Final'!D58</f>
        <v>6130782.8600000003</v>
      </c>
      <c r="K9" s="1009"/>
      <c r="L9" s="460">
        <v>554</v>
      </c>
    </row>
    <row r="10" spans="1:12" s="158" customFormat="1" hidden="1">
      <c r="A10" s="174"/>
      <c r="B10" s="1006"/>
      <c r="C10" s="523" t="s">
        <v>529</v>
      </c>
      <c r="D10" s="1006"/>
      <c r="E10" s="1006"/>
      <c r="F10" s="1006"/>
      <c r="G10" s="1006"/>
      <c r="H10" s="524"/>
      <c r="I10" s="524">
        <f>A16</f>
        <v>8.1</v>
      </c>
      <c r="J10" s="489">
        <f>'TB Final'!D77</f>
        <v>6072644.2300000004</v>
      </c>
      <c r="K10" s="1009"/>
      <c r="L10" s="460">
        <v>213</v>
      </c>
    </row>
    <row r="11" spans="1:12" s="158" customFormat="1" hidden="1">
      <c r="A11" s="174"/>
      <c r="B11" s="1006"/>
      <c r="C11" s="684" t="s">
        <v>530</v>
      </c>
      <c r="D11" s="1006"/>
      <c r="E11" s="1006"/>
      <c r="F11" s="1006"/>
      <c r="G11" s="1006"/>
      <c r="H11" s="524"/>
      <c r="I11" s="1006"/>
      <c r="J11" s="489">
        <f>'TB Final'!D56</f>
        <v>0</v>
      </c>
      <c r="K11" s="1009"/>
      <c r="L11" s="460">
        <v>54</v>
      </c>
    </row>
    <row r="12" spans="1:12" s="158" customFormat="1" hidden="1">
      <c r="A12" s="174"/>
      <c r="B12" s="1006"/>
      <c r="C12" s="523" t="s">
        <v>531</v>
      </c>
      <c r="D12" s="1006"/>
      <c r="E12" s="1006"/>
      <c r="F12" s="1006"/>
      <c r="G12" s="1006"/>
      <c r="H12" s="524"/>
      <c r="I12" s="524">
        <f>A23</f>
        <v>8.1999999999999993</v>
      </c>
      <c r="J12" s="489">
        <f>'TB Final'!D78</f>
        <v>306425.71000000002</v>
      </c>
      <c r="K12" s="1009"/>
      <c r="L12" s="460">
        <v>8148</v>
      </c>
    </row>
    <row r="13" spans="1:12" s="158" customFormat="1" hidden="1">
      <c r="A13" s="174"/>
      <c r="B13" s="1006"/>
      <c r="C13" s="523" t="s">
        <v>545</v>
      </c>
      <c r="D13" s="1006"/>
      <c r="E13" s="1006"/>
      <c r="F13" s="1006"/>
      <c r="G13" s="1006"/>
      <c r="H13" s="524"/>
      <c r="I13" s="524"/>
      <c r="J13" s="489">
        <f>'TB Final'!D72</f>
        <v>423154.39</v>
      </c>
      <c r="K13" s="1009"/>
      <c r="L13" s="460">
        <v>75</v>
      </c>
    </row>
    <row r="14" spans="1:12" s="158" customFormat="1" ht="14.4" hidden="1" thickBot="1">
      <c r="A14" s="174"/>
      <c r="B14" s="1006"/>
      <c r="C14" s="1006"/>
      <c r="D14" s="1006"/>
      <c r="E14" s="1006"/>
      <c r="F14" s="1006"/>
      <c r="G14" s="1006"/>
      <c r="H14" s="1011"/>
      <c r="I14" s="524"/>
      <c r="J14" s="492">
        <f>SUM(J7:J13)</f>
        <v>12933007.190000001</v>
      </c>
      <c r="K14" s="1009"/>
      <c r="L14" s="528">
        <f>SUM(L7:L13)</f>
        <v>13305</v>
      </c>
    </row>
    <row r="15" spans="1:12" s="158" customFormat="1" hidden="1">
      <c r="A15" s="174"/>
      <c r="B15" s="1003"/>
      <c r="C15" s="1003"/>
      <c r="D15" s="1003"/>
      <c r="E15" s="1003"/>
      <c r="F15" s="1003"/>
      <c r="G15" s="1003"/>
      <c r="H15" s="1003"/>
      <c r="I15" s="1003"/>
      <c r="J15" s="1003"/>
      <c r="K15" s="1003"/>
      <c r="L15" s="1003"/>
    </row>
    <row r="16" spans="1:12" s="158" customFormat="1" ht="14.25" hidden="1" customHeight="1">
      <c r="A16" s="1014">
        <v>8.1</v>
      </c>
      <c r="B16" s="1003"/>
      <c r="C16" s="1231" t="s">
        <v>533</v>
      </c>
      <c r="D16" s="1231"/>
      <c r="E16" s="1231"/>
      <c r="F16" s="1231"/>
      <c r="G16" s="1231"/>
      <c r="H16" s="1231"/>
      <c r="I16" s="1231"/>
      <c r="J16" s="1231"/>
      <c r="K16" s="1231"/>
      <c r="L16" s="1231"/>
    </row>
    <row r="17" spans="1:12" s="158" customFormat="1" hidden="1">
      <c r="A17" s="174"/>
      <c r="B17" s="1003"/>
      <c r="C17" s="1231"/>
      <c r="D17" s="1231"/>
      <c r="E17" s="1231"/>
      <c r="F17" s="1231"/>
      <c r="G17" s="1231"/>
      <c r="H17" s="1231"/>
      <c r="I17" s="1231"/>
      <c r="J17" s="1231"/>
      <c r="K17" s="1231"/>
      <c r="L17" s="1231"/>
    </row>
    <row r="18" spans="1:12" s="158" customFormat="1" hidden="1">
      <c r="A18" s="174"/>
      <c r="B18" s="1003"/>
      <c r="C18" s="1231"/>
      <c r="D18" s="1231"/>
      <c r="E18" s="1231"/>
      <c r="F18" s="1231"/>
      <c r="G18" s="1231"/>
      <c r="H18" s="1231"/>
      <c r="I18" s="1231"/>
      <c r="J18" s="1231"/>
      <c r="K18" s="1231"/>
      <c r="L18" s="1231"/>
    </row>
    <row r="19" spans="1:12" s="158" customFormat="1" hidden="1">
      <c r="A19" s="174"/>
      <c r="B19" s="1003"/>
      <c r="C19" s="1231"/>
      <c r="D19" s="1231"/>
      <c r="E19" s="1231"/>
      <c r="F19" s="1231"/>
      <c r="G19" s="1231"/>
      <c r="H19" s="1231"/>
      <c r="I19" s="1231"/>
      <c r="J19" s="1231"/>
      <c r="K19" s="1231"/>
      <c r="L19" s="1231"/>
    </row>
    <row r="20" spans="1:12" s="158" customFormat="1" hidden="1">
      <c r="A20" s="174"/>
      <c r="B20" s="1003"/>
      <c r="C20" s="1231"/>
      <c r="D20" s="1231"/>
      <c r="E20" s="1231"/>
      <c r="F20" s="1231"/>
      <c r="G20" s="1231"/>
      <c r="H20" s="1231"/>
      <c r="I20" s="1231"/>
      <c r="J20" s="1231"/>
      <c r="K20" s="1231"/>
      <c r="L20" s="1231"/>
    </row>
    <row r="21" spans="1:12" s="158" customFormat="1" hidden="1">
      <c r="A21" s="174"/>
      <c r="B21" s="1003"/>
      <c r="C21" s="1231"/>
      <c r="D21" s="1231"/>
      <c r="E21" s="1231"/>
      <c r="F21" s="1231"/>
      <c r="G21" s="1231"/>
      <c r="H21" s="1231"/>
      <c r="I21" s="1231"/>
      <c r="J21" s="1231"/>
      <c r="K21" s="1231"/>
      <c r="L21" s="1231"/>
    </row>
    <row r="22" spans="1:12" s="158" customFormat="1" hidden="1">
      <c r="A22" s="174"/>
      <c r="B22" s="1003"/>
      <c r="C22" s="1003"/>
      <c r="D22" s="1003"/>
      <c r="E22" s="1003"/>
      <c r="F22" s="1003"/>
      <c r="G22" s="1003"/>
      <c r="H22" s="1003"/>
      <c r="I22" s="1003"/>
      <c r="J22" s="1003"/>
      <c r="K22" s="1003"/>
      <c r="L22" s="1003"/>
    </row>
    <row r="23" spans="1:12" s="158" customFormat="1" ht="14.25" hidden="1" customHeight="1">
      <c r="A23" s="1014">
        <v>8.1999999999999993</v>
      </c>
      <c r="B23" s="1003"/>
      <c r="C23" s="1231" t="s">
        <v>534</v>
      </c>
      <c r="D23" s="1231"/>
      <c r="E23" s="1231"/>
      <c r="F23" s="1231"/>
      <c r="G23" s="1231"/>
      <c r="H23" s="1231"/>
      <c r="I23" s="1231"/>
      <c r="J23" s="1231"/>
      <c r="K23" s="1231"/>
      <c r="L23" s="1231"/>
    </row>
    <row r="24" spans="1:12" s="158" customFormat="1" hidden="1">
      <c r="A24" s="174"/>
      <c r="B24" s="1003"/>
      <c r="C24" s="1231"/>
      <c r="D24" s="1231"/>
      <c r="E24" s="1231"/>
      <c r="F24" s="1231"/>
      <c r="G24" s="1231"/>
      <c r="H24" s="1231"/>
      <c r="I24" s="1231"/>
      <c r="J24" s="1231"/>
      <c r="K24" s="1231"/>
      <c r="L24" s="1231"/>
    </row>
    <row r="25" spans="1:12" s="158" customFormat="1" hidden="1">
      <c r="A25" s="174"/>
      <c r="B25" s="1003"/>
      <c r="C25" s="1231"/>
      <c r="D25" s="1231"/>
      <c r="E25" s="1231"/>
      <c r="F25" s="1231"/>
      <c r="G25" s="1231"/>
      <c r="H25" s="1231"/>
      <c r="I25" s="1231"/>
      <c r="J25" s="1231"/>
      <c r="K25" s="1231"/>
      <c r="L25" s="1231"/>
    </row>
    <row r="26" spans="1:12" s="158" customFormat="1" hidden="1">
      <c r="A26" s="174"/>
      <c r="B26" s="1003"/>
      <c r="C26" s="1231"/>
      <c r="D26" s="1231"/>
      <c r="E26" s="1231"/>
      <c r="F26" s="1231"/>
      <c r="G26" s="1231"/>
      <c r="H26" s="1231"/>
      <c r="I26" s="1231"/>
      <c r="J26" s="1231"/>
      <c r="K26" s="1231"/>
      <c r="L26" s="1231"/>
    </row>
    <row r="27" spans="1:12" s="158" customFormat="1" hidden="1">
      <c r="A27" s="174"/>
      <c r="B27" s="1003"/>
      <c r="C27" s="531"/>
      <c r="D27" s="531"/>
      <c r="E27" s="531"/>
      <c r="F27" s="531"/>
      <c r="G27" s="531"/>
      <c r="H27" s="531"/>
      <c r="I27" s="531"/>
      <c r="J27" s="531"/>
      <c r="K27" s="531"/>
      <c r="L27" s="531"/>
    </row>
    <row r="28" spans="1:12" s="158" customFormat="1" hidden="1">
      <c r="A28" s="174"/>
      <c r="B28" s="1003"/>
      <c r="C28" s="531"/>
      <c r="D28" s="531"/>
      <c r="E28" s="531"/>
      <c r="F28" s="531"/>
      <c r="G28" s="531"/>
      <c r="H28" s="531"/>
      <c r="I28" s="531"/>
      <c r="J28" s="573" t="s">
        <v>429</v>
      </c>
      <c r="K28" s="573"/>
      <c r="L28" s="573" t="s">
        <v>104</v>
      </c>
    </row>
    <row r="29" spans="1:12" s="158" customFormat="1" hidden="1">
      <c r="A29" s="174"/>
      <c r="B29" s="1003"/>
      <c r="C29" s="531"/>
      <c r="D29" s="531"/>
      <c r="E29" s="531"/>
      <c r="F29" s="531"/>
      <c r="G29" s="531"/>
      <c r="H29" s="531"/>
      <c r="I29" s="531"/>
      <c r="J29" s="574" t="s">
        <v>500</v>
      </c>
      <c r="K29" s="574"/>
      <c r="L29" s="574" t="s">
        <v>524</v>
      </c>
    </row>
    <row r="30" spans="1:12" s="158" customFormat="1" hidden="1">
      <c r="A30" s="174"/>
      <c r="B30" s="1003"/>
      <c r="C30" s="531"/>
      <c r="D30" s="531"/>
      <c r="E30" s="531"/>
      <c r="F30" s="531"/>
      <c r="G30" s="531"/>
      <c r="H30" s="531"/>
      <c r="I30" s="531"/>
      <c r="J30" s="575">
        <v>2020</v>
      </c>
      <c r="K30" s="575"/>
      <c r="L30" s="575">
        <v>2020</v>
      </c>
    </row>
    <row r="31" spans="1:12" s="158" customFormat="1" hidden="1">
      <c r="A31" s="431">
        <v>9</v>
      </c>
      <c r="B31" s="1003"/>
      <c r="C31" s="521" t="s">
        <v>535</v>
      </c>
      <c r="D31" s="531"/>
      <c r="E31" s="531"/>
      <c r="F31" s="531"/>
      <c r="G31" s="531"/>
      <c r="H31" s="531"/>
      <c r="I31" s="531"/>
      <c r="J31" s="1151" t="s">
        <v>526</v>
      </c>
      <c r="K31" s="1151"/>
      <c r="L31" s="1151"/>
    </row>
    <row r="32" spans="1:12" s="158" customFormat="1" hidden="1">
      <c r="A32" s="174"/>
      <c r="B32" s="1003"/>
      <c r="C32" s="521" t="s">
        <v>539</v>
      </c>
      <c r="D32" s="531"/>
      <c r="E32" s="531"/>
      <c r="F32" s="531"/>
      <c r="G32" s="531"/>
      <c r="H32" s="531"/>
      <c r="I32" s="531"/>
      <c r="J32" s="531"/>
      <c r="K32" s="531"/>
      <c r="L32" s="531"/>
    </row>
    <row r="33" spans="1:12" s="158" customFormat="1" hidden="1">
      <c r="A33" s="174"/>
      <c r="B33" s="1003"/>
      <c r="C33" s="523" t="s">
        <v>299</v>
      </c>
      <c r="D33" s="531"/>
      <c r="E33" s="531"/>
      <c r="F33" s="531"/>
      <c r="G33" s="531"/>
      <c r="H33" s="531"/>
      <c r="I33" s="531"/>
      <c r="J33" s="489">
        <f>'TB Final'!D62</f>
        <v>5689241.79</v>
      </c>
      <c r="K33" s="531"/>
      <c r="L33" s="460">
        <v>295</v>
      </c>
    </row>
    <row r="34" spans="1:12" s="158" customFormat="1" hidden="1">
      <c r="A34" s="174"/>
      <c r="B34" s="1003"/>
      <c r="C34" s="523" t="s">
        <v>536</v>
      </c>
      <c r="D34" s="531"/>
      <c r="E34" s="531"/>
      <c r="F34" s="531"/>
      <c r="G34" s="531"/>
      <c r="H34" s="531"/>
      <c r="I34" s="531"/>
      <c r="J34" s="489">
        <f>'TB Final'!D60</f>
        <v>0.45</v>
      </c>
      <c r="K34" s="531"/>
      <c r="L34" s="460">
        <v>38</v>
      </c>
    </row>
    <row r="35" spans="1:12" s="158" customFormat="1" ht="14.4" hidden="1" thickBot="1">
      <c r="A35" s="174"/>
      <c r="B35" s="1003"/>
      <c r="C35" s="531"/>
      <c r="D35" s="531"/>
      <c r="E35" s="531"/>
      <c r="F35" s="531"/>
      <c r="G35" s="531"/>
      <c r="H35" s="531"/>
      <c r="I35" s="531"/>
      <c r="J35" s="492">
        <f>SUM(J33:J34)</f>
        <v>5689242.2400000002</v>
      </c>
      <c r="K35" s="531"/>
      <c r="L35" s="528">
        <f>SUM(L33:L34)</f>
        <v>333</v>
      </c>
    </row>
    <row r="36" spans="1:12" s="158" customFormat="1" ht="14.25" hidden="1" customHeight="1" thickTop="1">
      <c r="A36" s="174"/>
      <c r="B36" s="1003"/>
      <c r="C36" s="531"/>
      <c r="D36" s="531"/>
      <c r="E36" s="531"/>
      <c r="F36" s="531"/>
      <c r="G36" s="531"/>
      <c r="H36" s="531"/>
      <c r="I36" s="531"/>
      <c r="J36" s="531"/>
      <c r="K36" s="531"/>
      <c r="L36" s="531"/>
    </row>
    <row r="37" spans="1:12" s="158" customFormat="1" hidden="1">
      <c r="A37" s="174"/>
      <c r="B37" s="1003"/>
      <c r="C37" s="531"/>
      <c r="D37" s="531"/>
      <c r="E37" s="531"/>
      <c r="F37" s="531"/>
      <c r="G37" s="531"/>
      <c r="H37" s="531"/>
      <c r="I37" s="531"/>
      <c r="J37" s="531"/>
      <c r="K37" s="531"/>
      <c r="L37" s="531"/>
    </row>
    <row r="38" spans="1:12" s="158" customFormat="1" hidden="1">
      <c r="A38" s="174"/>
      <c r="B38" s="1003"/>
      <c r="C38" s="531"/>
      <c r="D38" s="531"/>
      <c r="E38" s="531"/>
      <c r="F38" s="531"/>
      <c r="G38" s="531"/>
      <c r="H38" s="531"/>
      <c r="I38" s="531"/>
      <c r="J38" s="573" t="s">
        <v>429</v>
      </c>
      <c r="K38" s="573"/>
      <c r="L38" s="573" t="s">
        <v>104</v>
      </c>
    </row>
    <row r="39" spans="1:12" s="158" customFormat="1" hidden="1">
      <c r="A39" s="174"/>
      <c r="B39" s="1003"/>
      <c r="C39" s="531"/>
      <c r="D39" s="531"/>
      <c r="E39" s="531"/>
      <c r="F39" s="531"/>
      <c r="G39" s="531"/>
      <c r="H39" s="531"/>
      <c r="I39" s="531"/>
      <c r="J39" s="574" t="s">
        <v>500</v>
      </c>
      <c r="K39" s="574"/>
      <c r="L39" s="574" t="s">
        <v>524</v>
      </c>
    </row>
    <row r="40" spans="1:12" s="158" customFormat="1" hidden="1">
      <c r="A40" s="174"/>
      <c r="B40" s="1003"/>
      <c r="C40" s="531"/>
      <c r="D40" s="531"/>
      <c r="E40" s="531"/>
      <c r="F40" s="531"/>
      <c r="G40" s="531"/>
      <c r="H40" s="531"/>
      <c r="I40" s="531"/>
      <c r="J40" s="575">
        <v>2020</v>
      </c>
      <c r="K40" s="575"/>
      <c r="L40" s="575">
        <v>2020</v>
      </c>
    </row>
    <row r="41" spans="1:12" s="158" customFormat="1" hidden="1">
      <c r="A41" s="431">
        <v>10</v>
      </c>
      <c r="B41" s="1003"/>
      <c r="C41" s="521" t="s">
        <v>537</v>
      </c>
      <c r="D41" s="1015"/>
      <c r="E41" s="531"/>
      <c r="F41" s="531"/>
      <c r="G41" s="531"/>
      <c r="H41" s="531"/>
      <c r="I41" s="531"/>
      <c r="J41" s="1151" t="s">
        <v>526</v>
      </c>
      <c r="K41" s="1151"/>
      <c r="L41" s="1151"/>
    </row>
    <row r="42" spans="1:12" s="158" customFormat="1" hidden="1">
      <c r="A42" s="174"/>
      <c r="B42" s="1003"/>
      <c r="C42" s="521" t="s">
        <v>540</v>
      </c>
      <c r="D42" s="1015"/>
      <c r="E42" s="531"/>
      <c r="F42" s="531"/>
      <c r="G42" s="531"/>
      <c r="H42" s="531"/>
      <c r="I42" s="531"/>
      <c r="J42" s="531"/>
      <c r="K42" s="531"/>
      <c r="L42" s="531"/>
    </row>
    <row r="43" spans="1:12" s="158" customFormat="1" hidden="1">
      <c r="A43" s="174"/>
      <c r="B43" s="1003"/>
      <c r="C43" s="531"/>
      <c r="D43" s="531"/>
      <c r="E43" s="531"/>
      <c r="F43" s="531"/>
      <c r="G43" s="531"/>
      <c r="H43" s="531"/>
      <c r="I43" s="531"/>
      <c r="J43" s="531"/>
      <c r="K43" s="531"/>
      <c r="L43" s="531"/>
    </row>
    <row r="44" spans="1:12" s="158" customFormat="1" hidden="1">
      <c r="A44" s="174"/>
      <c r="B44" s="1003"/>
      <c r="C44" s="523" t="s">
        <v>538</v>
      </c>
      <c r="D44" s="523"/>
      <c r="E44" s="531"/>
      <c r="F44" s="531"/>
      <c r="G44" s="531"/>
      <c r="H44" s="531"/>
      <c r="I44" s="531"/>
      <c r="J44" s="489">
        <f>'TB Final'!D63</f>
        <v>50569.520000000004</v>
      </c>
      <c r="K44" s="531"/>
      <c r="L44" s="460">
        <v>530</v>
      </c>
    </row>
    <row r="45" spans="1:12" s="158" customFormat="1" ht="14.4" hidden="1" thickBot="1">
      <c r="A45" s="174"/>
      <c r="B45" s="1003"/>
      <c r="C45" s="531"/>
      <c r="D45" s="531"/>
      <c r="E45" s="531"/>
      <c r="F45" s="531"/>
      <c r="G45" s="531"/>
      <c r="H45" s="531"/>
      <c r="I45" s="531"/>
      <c r="J45" s="492">
        <f>SUM(J43:J44)</f>
        <v>50569.520000000004</v>
      </c>
      <c r="K45" s="531"/>
      <c r="L45" s="528">
        <f>SUM(L43:L44)</f>
        <v>530</v>
      </c>
    </row>
    <row r="46" spans="1:12" s="158" customFormat="1" hidden="1">
      <c r="A46" s="174"/>
      <c r="B46" s="1005"/>
      <c r="C46" s="531"/>
      <c r="D46" s="531"/>
      <c r="E46" s="531"/>
      <c r="F46" s="531"/>
      <c r="G46" s="531"/>
      <c r="H46" s="531"/>
      <c r="I46" s="531"/>
      <c r="J46" s="484"/>
      <c r="K46" s="531"/>
      <c r="L46" s="478"/>
    </row>
    <row r="47" spans="1:12" s="158" customFormat="1" hidden="1">
      <c r="A47" s="431" t="s">
        <v>549</v>
      </c>
      <c r="B47" s="1005"/>
      <c r="C47" s="1231" t="s">
        <v>547</v>
      </c>
      <c r="D47" s="1231"/>
      <c r="E47" s="1231"/>
      <c r="F47" s="1231"/>
      <c r="G47" s="1231"/>
      <c r="H47" s="1231"/>
      <c r="I47" s="1231"/>
      <c r="J47" s="1231"/>
      <c r="K47" s="1231"/>
      <c r="L47" s="1231"/>
    </row>
    <row r="48" spans="1:12" s="158" customFormat="1" hidden="1">
      <c r="A48" s="174"/>
      <c r="B48" s="1005"/>
      <c r="C48" s="1231"/>
      <c r="D48" s="1231"/>
      <c r="E48" s="1231"/>
      <c r="F48" s="1231"/>
      <c r="G48" s="1231"/>
      <c r="H48" s="1231"/>
      <c r="I48" s="1231"/>
      <c r="J48" s="1231"/>
      <c r="K48" s="1231"/>
      <c r="L48" s="1231"/>
    </row>
    <row r="49" spans="1:12" s="650" customFormat="1" ht="13.2">
      <c r="A49" s="651"/>
      <c r="B49" s="652"/>
      <c r="C49" s="652"/>
      <c r="D49" s="652"/>
      <c r="E49" s="653"/>
      <c r="F49" s="653"/>
      <c r="G49" s="653"/>
      <c r="H49" s="653"/>
      <c r="I49" s="418"/>
      <c r="J49" s="573" t="s">
        <v>103</v>
      </c>
      <c r="K49" s="165"/>
      <c r="L49" s="187" t="s">
        <v>104</v>
      </c>
    </row>
    <row r="50" spans="1:12" s="650" customFormat="1" ht="13.2">
      <c r="A50" s="651"/>
      <c r="B50" s="652"/>
      <c r="C50" s="652"/>
      <c r="D50" s="652"/>
      <c r="E50" s="653"/>
      <c r="F50" s="653"/>
      <c r="G50" s="653"/>
      <c r="H50" s="653"/>
      <c r="I50" s="418"/>
      <c r="J50" s="574" t="s">
        <v>500</v>
      </c>
      <c r="K50" s="165"/>
      <c r="L50" s="655" t="s">
        <v>105</v>
      </c>
    </row>
    <row r="51" spans="1:12" s="650" customFormat="1" ht="13.2">
      <c r="A51" s="431" t="s">
        <v>566</v>
      </c>
      <c r="B51" s="521" t="str">
        <f>UPPER(BS!A28)</f>
        <v>ACCRUED EXPENSES AND OTHER LIABILITIES</v>
      </c>
      <c r="C51" s="418"/>
      <c r="D51" s="652"/>
      <c r="E51" s="653"/>
      <c r="F51" s="653"/>
      <c r="G51" s="653"/>
      <c r="H51" s="653"/>
      <c r="I51" s="418"/>
      <c r="J51" s="575">
        <v>2021</v>
      </c>
      <c r="K51" s="169"/>
      <c r="L51" s="1066">
        <v>2021</v>
      </c>
    </row>
    <row r="52" spans="1:12" s="650" customFormat="1" ht="13.2">
      <c r="A52" s="418"/>
      <c r="B52" s="418"/>
      <c r="C52" s="418"/>
      <c r="D52" s="652"/>
      <c r="E52" s="653"/>
      <c r="F52" s="653"/>
      <c r="G52" s="418"/>
      <c r="H52" s="418"/>
      <c r="I52" s="654" t="s">
        <v>106</v>
      </c>
      <c r="J52" s="1151" t="s">
        <v>107</v>
      </c>
      <c r="K52" s="1151"/>
      <c r="L52" s="1151"/>
    </row>
    <row r="53" spans="1:12" ht="15" customHeight="1">
      <c r="A53" s="522"/>
      <c r="B53" s="521"/>
      <c r="C53" s="520"/>
      <c r="D53" s="520"/>
      <c r="E53" s="520"/>
      <c r="F53" s="520"/>
      <c r="G53" s="520"/>
      <c r="I53" s="520"/>
      <c r="J53" s="520"/>
      <c r="K53" s="520"/>
      <c r="L53" s="520"/>
    </row>
    <row r="54" spans="1:12" ht="15" customHeight="1">
      <c r="A54" s="522"/>
      <c r="B54" s="523" t="s">
        <v>423</v>
      </c>
      <c r="C54" s="520"/>
      <c r="D54" s="520"/>
      <c r="E54" s="520"/>
      <c r="F54" s="520"/>
      <c r="G54" s="520"/>
      <c r="I54" s="524">
        <f>A65</f>
        <v>8.1</v>
      </c>
      <c r="J54" s="525">
        <v>0</v>
      </c>
      <c r="K54" s="520"/>
      <c r="L54" s="526">
        <v>27763</v>
      </c>
    </row>
    <row r="55" spans="1:12" ht="15" customHeight="1">
      <c r="A55" s="519"/>
      <c r="B55" s="684" t="s">
        <v>426</v>
      </c>
      <c r="C55" s="520"/>
      <c r="D55" s="520"/>
      <c r="E55" s="520"/>
      <c r="F55" s="520"/>
      <c r="G55" s="520"/>
      <c r="I55" s="524">
        <f>A78</f>
        <v>8.1999999999999993</v>
      </c>
      <c r="J55" s="489"/>
      <c r="K55" s="487"/>
      <c r="L55" s="460"/>
    </row>
    <row r="56" spans="1:12" s="158" customFormat="1" ht="15" customHeight="1">
      <c r="A56" s="519"/>
      <c r="B56" s="685" t="s">
        <v>424</v>
      </c>
      <c r="C56" s="520"/>
      <c r="D56" s="520"/>
      <c r="E56" s="520"/>
      <c r="F56" s="520"/>
      <c r="G56" s="520"/>
      <c r="H56" s="418"/>
      <c r="I56" s="524"/>
      <c r="J56" s="489">
        <f>-'TB Final'!E62</f>
        <v>5689.24179</v>
      </c>
      <c r="K56" s="487"/>
      <c r="L56" s="460">
        <v>5689</v>
      </c>
    </row>
    <row r="57" spans="1:12" s="158" customFormat="1" ht="15" customHeight="1">
      <c r="A57" s="519"/>
      <c r="B57" s="684" t="s">
        <v>425</v>
      </c>
      <c r="C57" s="520"/>
      <c r="D57" s="520"/>
      <c r="E57" s="520"/>
      <c r="F57" s="520"/>
      <c r="G57" s="520"/>
      <c r="H57" s="418"/>
      <c r="I57" s="524"/>
      <c r="J57" s="489">
        <f>-'TB Final'!E64</f>
        <v>124.913</v>
      </c>
      <c r="K57" s="487"/>
      <c r="L57" s="460">
        <v>125</v>
      </c>
    </row>
    <row r="58" spans="1:12" ht="15" customHeight="1">
      <c r="A58" s="519"/>
      <c r="B58" s="527" t="s">
        <v>137</v>
      </c>
      <c r="C58" s="520"/>
      <c r="D58" s="520"/>
      <c r="E58" s="520"/>
      <c r="F58" s="520"/>
      <c r="G58" s="520"/>
      <c r="H58" s="520"/>
      <c r="I58" s="520"/>
      <c r="J58" s="489">
        <f>-'TB Final'!E70</f>
        <v>426.77797999999996</v>
      </c>
      <c r="K58" s="487"/>
      <c r="L58" s="460">
        <v>313</v>
      </c>
    </row>
    <row r="59" spans="1:12" ht="15" customHeight="1">
      <c r="A59" s="519"/>
      <c r="B59" s="527" t="s">
        <v>262</v>
      </c>
      <c r="C59" s="520"/>
      <c r="D59" s="520"/>
      <c r="E59" s="520"/>
      <c r="F59" s="520"/>
      <c r="G59" s="520"/>
      <c r="H59" s="520"/>
      <c r="I59" s="520"/>
      <c r="J59" s="489">
        <f>-'TB Final'!E69</f>
        <v>2478.9647999999997</v>
      </c>
      <c r="K59" s="487"/>
      <c r="L59" s="460">
        <v>2495</v>
      </c>
    </row>
    <row r="60" spans="1:12" ht="15" customHeight="1">
      <c r="A60" s="519"/>
      <c r="B60" s="527" t="s">
        <v>263</v>
      </c>
      <c r="C60" s="520"/>
      <c r="D60" s="520"/>
      <c r="E60" s="520"/>
      <c r="F60" s="520"/>
      <c r="G60" s="520"/>
      <c r="H60" s="520"/>
      <c r="I60" s="520"/>
      <c r="J60" s="489">
        <f>-'TB Final'!E71</f>
        <v>196.17044000000001</v>
      </c>
      <c r="K60" s="487"/>
      <c r="L60" s="460">
        <v>2263</v>
      </c>
    </row>
    <row r="61" spans="1:12" ht="15" customHeight="1">
      <c r="A61" s="519"/>
      <c r="B61" s="225" t="s">
        <v>264</v>
      </c>
      <c r="C61" s="520"/>
      <c r="D61" s="520"/>
      <c r="E61" s="520"/>
      <c r="F61" s="520"/>
      <c r="G61" s="520"/>
      <c r="H61" s="520"/>
      <c r="I61" s="520"/>
      <c r="J61" s="489">
        <f>-'TB Final'!E77</f>
        <v>6072.6442300000008</v>
      </c>
      <c r="K61" s="487"/>
      <c r="L61" s="460">
        <v>4775</v>
      </c>
    </row>
    <row r="62" spans="1:12" ht="15" customHeight="1">
      <c r="A62" s="519"/>
      <c r="B62" s="527" t="s">
        <v>265</v>
      </c>
      <c r="C62" s="520"/>
      <c r="D62" s="520"/>
      <c r="E62" s="520"/>
      <c r="F62" s="520"/>
      <c r="G62" s="520"/>
      <c r="H62" s="520"/>
      <c r="I62" s="520"/>
      <c r="J62" s="489">
        <f>-'TB Final'!E76-'TB Final'!E75-'TB Final'!E72</f>
        <v>766.51927000000001</v>
      </c>
      <c r="K62" s="487"/>
      <c r="L62" s="460">
        <v>348</v>
      </c>
    </row>
    <row r="63" spans="1:12" ht="21" customHeight="1" thickBot="1">
      <c r="A63" s="519"/>
      <c r="B63" s="527"/>
      <c r="C63" s="520"/>
      <c r="D63" s="520"/>
      <c r="E63" s="520"/>
      <c r="F63" s="520"/>
      <c r="G63" s="520"/>
      <c r="H63" s="520"/>
      <c r="I63" s="520"/>
      <c r="J63" s="492">
        <f>SUM(J54:J62)</f>
        <v>15755.231510000001</v>
      </c>
      <c r="K63" s="527"/>
      <c r="L63" s="528">
        <f>SUM(L54:L62)</f>
        <v>43771</v>
      </c>
    </row>
    <row r="64" spans="1:12" ht="22.5" customHeight="1" thickTop="1">
      <c r="A64" s="519"/>
      <c r="B64" s="527"/>
      <c r="C64" s="520"/>
      <c r="D64" s="520"/>
      <c r="E64" s="520"/>
      <c r="F64" s="520"/>
      <c r="G64" s="520"/>
      <c r="H64" s="520"/>
      <c r="I64" s="520"/>
      <c r="J64" s="484"/>
      <c r="K64" s="527"/>
      <c r="L64" s="478"/>
    </row>
    <row r="65" spans="1:13">
      <c r="A65" s="529">
        <f>A51+0.1</f>
        <v>8.1</v>
      </c>
      <c r="B65" s="151" t="s">
        <v>384</v>
      </c>
      <c r="C65" s="520"/>
      <c r="D65" s="520"/>
      <c r="E65" s="520"/>
      <c r="F65" s="520"/>
      <c r="G65" s="520"/>
      <c r="H65" s="520"/>
      <c r="I65" s="484"/>
      <c r="J65" s="527"/>
      <c r="K65" s="478"/>
    </row>
    <row r="66" spans="1:13">
      <c r="A66" s="519"/>
      <c r="B66" s="151"/>
      <c r="C66" s="520"/>
      <c r="D66" s="520"/>
      <c r="E66" s="520"/>
      <c r="F66" s="520"/>
      <c r="G66" s="520"/>
      <c r="H66" s="520"/>
      <c r="I66" s="484"/>
      <c r="J66" s="527"/>
      <c r="K66" s="478"/>
    </row>
    <row r="67" spans="1:13" s="158" customFormat="1" ht="13.8" customHeight="1">
      <c r="A67" s="519"/>
      <c r="B67" s="1234" t="s">
        <v>700</v>
      </c>
      <c r="C67" s="1234"/>
      <c r="D67" s="1234"/>
      <c r="E67" s="1234"/>
      <c r="F67" s="1234"/>
      <c r="G67" s="1234"/>
      <c r="H67" s="1234"/>
      <c r="I67" s="1234"/>
      <c r="J67" s="1234"/>
      <c r="K67" s="1234"/>
      <c r="L67" s="1234"/>
    </row>
    <row r="68" spans="1:13" s="158" customFormat="1">
      <c r="A68" s="519"/>
      <c r="B68" s="1234"/>
      <c r="C68" s="1234"/>
      <c r="D68" s="1234"/>
      <c r="E68" s="1234"/>
      <c r="F68" s="1234"/>
      <c r="G68" s="1234"/>
      <c r="H68" s="1234"/>
      <c r="I68" s="1234"/>
      <c r="J68" s="1234"/>
      <c r="K68" s="1234"/>
      <c r="L68" s="1234"/>
    </row>
    <row r="69" spans="1:13" s="158" customFormat="1">
      <c r="A69" s="519"/>
      <c r="B69" s="1234"/>
      <c r="C69" s="1234"/>
      <c r="D69" s="1234"/>
      <c r="E69" s="1234"/>
      <c r="F69" s="1234"/>
      <c r="G69" s="1234"/>
      <c r="H69" s="1234"/>
      <c r="I69" s="1234"/>
      <c r="J69" s="1234"/>
      <c r="K69" s="1234"/>
      <c r="L69" s="1234"/>
    </row>
    <row r="70" spans="1:13" s="158" customFormat="1" ht="53.4" customHeight="1">
      <c r="A70" s="519"/>
      <c r="B70" s="1234"/>
      <c r="C70" s="1234"/>
      <c r="D70" s="1234"/>
      <c r="E70" s="1234"/>
      <c r="F70" s="1234"/>
      <c r="G70" s="1234"/>
      <c r="H70" s="1234"/>
      <c r="I70" s="1234"/>
      <c r="J70" s="1234"/>
      <c r="K70" s="1234"/>
      <c r="L70" s="1234"/>
    </row>
    <row r="71" spans="1:13" s="158" customFormat="1">
      <c r="A71" s="519"/>
      <c r="B71" s="151"/>
      <c r="C71" s="520"/>
      <c r="D71" s="520"/>
      <c r="E71" s="520"/>
      <c r="F71" s="520"/>
      <c r="G71" s="520"/>
      <c r="H71" s="520"/>
      <c r="I71" s="484"/>
      <c r="J71" s="527"/>
      <c r="K71" s="478"/>
      <c r="L71" s="418"/>
    </row>
    <row r="72" spans="1:13" s="158" customFormat="1" ht="13.8" customHeight="1">
      <c r="A72" s="519"/>
      <c r="B72" s="1234" t="s">
        <v>701</v>
      </c>
      <c r="C72" s="1234"/>
      <c r="D72" s="1234"/>
      <c r="E72" s="1234"/>
      <c r="F72" s="1234"/>
      <c r="G72" s="1234"/>
      <c r="H72" s="1234"/>
      <c r="I72" s="1234"/>
      <c r="J72" s="1234"/>
      <c r="K72" s="1234"/>
      <c r="L72" s="1234"/>
    </row>
    <row r="73" spans="1:13" s="158" customFormat="1">
      <c r="A73" s="519"/>
      <c r="B73" s="1234"/>
      <c r="C73" s="1234"/>
      <c r="D73" s="1234"/>
      <c r="E73" s="1234"/>
      <c r="F73" s="1234"/>
      <c r="G73" s="1234"/>
      <c r="H73" s="1234"/>
      <c r="I73" s="1234"/>
      <c r="J73" s="1234"/>
      <c r="K73" s="1234"/>
      <c r="L73" s="1234"/>
    </row>
    <row r="74" spans="1:13" ht="15" customHeight="1">
      <c r="A74" s="530"/>
      <c r="B74" s="1234"/>
      <c r="C74" s="1234"/>
      <c r="D74" s="1234"/>
      <c r="E74" s="1234"/>
      <c r="F74" s="1234"/>
      <c r="G74" s="1234"/>
      <c r="H74" s="1234"/>
      <c r="I74" s="1234"/>
      <c r="J74" s="1234"/>
      <c r="K74" s="1234"/>
      <c r="L74" s="1234"/>
    </row>
    <row r="75" spans="1:13">
      <c r="A75" s="530"/>
      <c r="B75" s="531"/>
      <c r="C75" s="531"/>
      <c r="D75" s="531"/>
      <c r="E75" s="531"/>
      <c r="F75" s="531"/>
      <c r="G75" s="531"/>
      <c r="H75" s="531"/>
      <c r="I75" s="531"/>
      <c r="J75" s="531"/>
      <c r="K75" s="531"/>
      <c r="L75" s="531"/>
    </row>
    <row r="76" spans="1:13">
      <c r="A76" s="530"/>
      <c r="B76" s="1234" t="s">
        <v>702</v>
      </c>
      <c r="C76" s="1234"/>
      <c r="D76" s="1234"/>
      <c r="E76" s="1234"/>
      <c r="F76" s="1234"/>
      <c r="G76" s="1234"/>
      <c r="H76" s="1234"/>
      <c r="I76" s="1234"/>
      <c r="J76" s="531"/>
      <c r="K76" s="531"/>
      <c r="L76" s="531"/>
    </row>
    <row r="77" spans="1:13">
      <c r="A77" s="530"/>
      <c r="B77" s="531"/>
      <c r="C77" s="531"/>
      <c r="D77" s="531"/>
      <c r="E77" s="531"/>
      <c r="F77" s="531"/>
      <c r="G77" s="531"/>
      <c r="H77" s="531"/>
      <c r="I77" s="531"/>
      <c r="J77" s="531"/>
      <c r="K77" s="531"/>
      <c r="L77" s="531"/>
    </row>
    <row r="78" spans="1:13" ht="19.5" customHeight="1">
      <c r="A78" s="529">
        <f>A65+0.1</f>
        <v>8.1999999999999993</v>
      </c>
      <c r="B78" s="151" t="s">
        <v>383</v>
      </c>
      <c r="D78" s="532"/>
      <c r="E78" s="532"/>
      <c r="F78" s="532"/>
      <c r="G78" s="532"/>
      <c r="H78" s="531"/>
      <c r="I78" s="531"/>
      <c r="J78" s="531"/>
      <c r="K78" s="531"/>
      <c r="L78" s="531"/>
    </row>
    <row r="79" spans="1:13">
      <c r="A79" s="530"/>
      <c r="B79" s="529"/>
      <c r="C79" s="151"/>
      <c r="D79" s="532"/>
      <c r="E79" s="532"/>
      <c r="F79" s="532"/>
      <c r="G79" s="532"/>
      <c r="H79" s="532"/>
      <c r="I79" s="532"/>
      <c r="J79" s="532"/>
      <c r="K79" s="532"/>
      <c r="L79" s="532"/>
    </row>
    <row r="80" spans="1:13" ht="15" customHeight="1">
      <c r="A80" s="174"/>
      <c r="B80" s="1230" t="s">
        <v>705</v>
      </c>
      <c r="C80" s="1230"/>
      <c r="D80" s="1230"/>
      <c r="E80" s="1230"/>
      <c r="F80" s="1230"/>
      <c r="G80" s="1230"/>
      <c r="H80" s="1230"/>
      <c r="I80" s="1230"/>
      <c r="J80" s="1230"/>
      <c r="K80" s="1230"/>
      <c r="L80" s="1230"/>
      <c r="M80" s="118">
        <f>+L56*1000/BS!G39</f>
        <v>1.7361939195341937E-2</v>
      </c>
    </row>
    <row r="81" spans="1:16" ht="12" customHeight="1">
      <c r="A81" s="174"/>
      <c r="B81" s="1230"/>
      <c r="C81" s="1230"/>
      <c r="D81" s="1230"/>
      <c r="E81" s="1230"/>
      <c r="F81" s="1230"/>
      <c r="G81" s="1230"/>
      <c r="H81" s="1230"/>
      <c r="I81" s="1230"/>
      <c r="J81" s="1230"/>
      <c r="K81" s="1230"/>
      <c r="L81" s="1230"/>
      <c r="O81" s="1128">
        <f>+J56+J57</f>
        <v>5814.1547899999996</v>
      </c>
      <c r="P81" s="1142">
        <f>+O81</f>
        <v>5814.1547899999996</v>
      </c>
    </row>
    <row r="82" spans="1:16" ht="15" customHeight="1">
      <c r="A82" s="174"/>
      <c r="B82" s="1230"/>
      <c r="C82" s="1230"/>
      <c r="D82" s="1230"/>
      <c r="E82" s="1230"/>
      <c r="F82" s="1230"/>
      <c r="G82" s="1230"/>
      <c r="H82" s="1230"/>
      <c r="I82" s="1230"/>
      <c r="J82" s="1230"/>
      <c r="K82" s="1230"/>
      <c r="L82" s="1230"/>
      <c r="O82" s="158">
        <f>+BS!G39</f>
        <v>327670770.87370002</v>
      </c>
      <c r="P82" s="118">
        <f>+BS!I39</f>
        <v>301982760</v>
      </c>
    </row>
    <row r="83" spans="1:16" ht="15" customHeight="1">
      <c r="A83" s="174"/>
      <c r="B83" s="1230"/>
      <c r="C83" s="1230"/>
      <c r="D83" s="1230"/>
      <c r="E83" s="1230"/>
      <c r="F83" s="1230"/>
      <c r="G83" s="1230"/>
      <c r="H83" s="1230"/>
      <c r="I83" s="1230"/>
      <c r="J83" s="1230"/>
      <c r="K83" s="1230"/>
      <c r="L83" s="1230"/>
      <c r="O83" s="1143">
        <f>+O81*1000/O82</f>
        <v>1.7743892061220966E-2</v>
      </c>
      <c r="P83" s="1143">
        <f>+P81*1000/P82</f>
        <v>1.9253267272608541E-2</v>
      </c>
    </row>
    <row r="84" spans="1:16" ht="13.8" hidden="1" customHeight="1">
      <c r="A84" s="174"/>
      <c r="B84" s="531"/>
      <c r="C84" s="531"/>
      <c r="D84" s="531"/>
      <c r="E84" s="531"/>
      <c r="F84" s="531"/>
      <c r="G84" s="531"/>
      <c r="H84" s="531"/>
      <c r="I84" s="531"/>
      <c r="J84" s="531"/>
      <c r="K84" s="531"/>
      <c r="L84" s="531"/>
    </row>
    <row r="85" spans="1:16" s="158" customFormat="1" hidden="1">
      <c r="A85" s="174"/>
      <c r="B85" s="1003"/>
      <c r="C85" s="1003"/>
      <c r="D85" s="1003"/>
      <c r="E85" s="1003"/>
      <c r="F85" s="1003"/>
      <c r="G85" s="1003"/>
      <c r="H85" s="1003"/>
      <c r="I85" s="1003"/>
      <c r="J85" s="1003"/>
      <c r="K85" s="1003"/>
      <c r="L85" s="1003"/>
    </row>
    <row r="86" spans="1:16" s="158" customFormat="1" hidden="1">
      <c r="A86" s="174"/>
      <c r="B86" s="1005"/>
      <c r="C86" s="531"/>
      <c r="D86" s="531"/>
      <c r="E86" s="531"/>
      <c r="F86" s="531"/>
      <c r="G86" s="531"/>
      <c r="H86" s="531"/>
      <c r="I86" s="531"/>
      <c r="J86" s="484"/>
      <c r="K86" s="531"/>
      <c r="L86" s="478"/>
    </row>
    <row r="87" spans="1:16" s="158" customFormat="1" hidden="1">
      <c r="A87" s="174"/>
      <c r="B87" s="1003"/>
      <c r="C87" s="531"/>
      <c r="D87" s="531"/>
      <c r="E87" s="531"/>
      <c r="F87" s="531"/>
      <c r="G87" s="531"/>
      <c r="H87" s="531"/>
      <c r="I87" s="531"/>
      <c r="J87" s="531"/>
      <c r="K87" s="531"/>
      <c r="L87" s="531"/>
    </row>
    <row r="88" spans="1:16" s="158" customFormat="1">
      <c r="A88" s="174"/>
      <c r="B88" s="1003"/>
      <c r="C88" s="1003"/>
      <c r="D88" s="1003"/>
      <c r="E88" s="1003"/>
      <c r="F88" s="1003"/>
      <c r="G88" s="1003"/>
      <c r="H88" s="1003"/>
      <c r="I88" s="1003"/>
      <c r="J88" s="1003"/>
      <c r="K88" s="1003"/>
      <c r="L88" s="1003"/>
    </row>
    <row r="89" spans="1:16" s="109" customFormat="1" ht="15" customHeight="1">
      <c r="A89" s="431" t="s">
        <v>567</v>
      </c>
      <c r="B89" s="533" t="s">
        <v>266</v>
      </c>
      <c r="C89" s="534"/>
      <c r="D89" s="534"/>
      <c r="E89" s="534"/>
      <c r="F89" s="534"/>
      <c r="G89" s="534"/>
      <c r="H89" s="534"/>
      <c r="I89" s="534"/>
      <c r="J89" s="534"/>
      <c r="K89" s="534"/>
      <c r="L89" s="534"/>
    </row>
    <row r="90" spans="1:16" s="109" customFormat="1" ht="15" customHeight="1">
      <c r="A90" s="424"/>
      <c r="B90" s="418"/>
      <c r="C90" s="534"/>
      <c r="D90" s="534"/>
      <c r="E90" s="534"/>
      <c r="F90" s="534"/>
      <c r="G90" s="534"/>
      <c r="H90" s="534"/>
      <c r="I90" s="534"/>
      <c r="J90" s="534"/>
      <c r="K90" s="534"/>
      <c r="L90" s="534"/>
    </row>
    <row r="91" spans="1:16" s="109" customFormat="1" ht="15" customHeight="1">
      <c r="A91" s="424"/>
      <c r="B91" s="535" t="s">
        <v>623</v>
      </c>
      <c r="C91" s="534"/>
      <c r="D91" s="534"/>
      <c r="E91" s="534"/>
      <c r="F91" s="534"/>
      <c r="G91" s="534"/>
      <c r="H91" s="534"/>
      <c r="I91" s="534"/>
      <c r="J91" s="534"/>
      <c r="K91" s="534"/>
      <c r="L91" s="534"/>
    </row>
    <row r="92" spans="1:16" s="109" customFormat="1">
      <c r="A92" s="536"/>
      <c r="B92" s="534"/>
      <c r="C92" s="534"/>
      <c r="D92" s="534"/>
      <c r="E92" s="534"/>
      <c r="F92" s="534"/>
      <c r="G92" s="534"/>
      <c r="H92" s="534"/>
      <c r="I92" s="534"/>
      <c r="J92" s="534"/>
      <c r="K92" s="534"/>
      <c r="L92" s="534"/>
    </row>
    <row r="93" spans="1:16" ht="15" customHeight="1">
      <c r="A93" s="704">
        <f>A89+1</f>
        <v>10</v>
      </c>
      <c r="B93" s="537" t="s">
        <v>267</v>
      </c>
      <c r="C93" s="520"/>
      <c r="D93" s="520"/>
      <c r="E93" s="520"/>
      <c r="F93" s="520"/>
      <c r="G93" s="520"/>
      <c r="H93" s="520"/>
      <c r="I93" s="520"/>
      <c r="J93" s="520"/>
      <c r="K93" s="520"/>
      <c r="L93" s="520"/>
    </row>
    <row r="94" spans="1:16">
      <c r="A94" s="519"/>
      <c r="B94" s="520"/>
      <c r="C94" s="520"/>
      <c r="D94" s="520"/>
      <c r="E94" s="520"/>
      <c r="F94" s="520"/>
      <c r="G94" s="520"/>
      <c r="H94" s="520"/>
      <c r="I94" s="520"/>
      <c r="J94" s="520"/>
      <c r="K94" s="520"/>
      <c r="L94" s="520"/>
    </row>
    <row r="95" spans="1:16" ht="15" customHeight="1">
      <c r="A95" s="519"/>
      <c r="B95" s="1233" t="s">
        <v>624</v>
      </c>
      <c r="C95" s="1230"/>
      <c r="D95" s="1230"/>
      <c r="E95" s="1230"/>
      <c r="F95" s="1230"/>
      <c r="G95" s="1230"/>
      <c r="H95" s="1230"/>
      <c r="I95" s="1230"/>
      <c r="J95" s="1230"/>
      <c r="K95" s="1230"/>
      <c r="L95" s="1230"/>
    </row>
    <row r="96" spans="1:16" ht="15" customHeight="1">
      <c r="A96" s="519"/>
      <c r="B96" s="1230"/>
      <c r="C96" s="1230"/>
      <c r="D96" s="1230"/>
      <c r="E96" s="1230"/>
      <c r="F96" s="1230"/>
      <c r="G96" s="1230"/>
      <c r="H96" s="1230"/>
      <c r="I96" s="1230"/>
      <c r="J96" s="1230"/>
      <c r="K96" s="1230"/>
      <c r="L96" s="1230"/>
    </row>
    <row r="97" spans="1:12" ht="15" customHeight="1">
      <c r="A97" s="519"/>
      <c r="B97" s="1230"/>
      <c r="C97" s="1230"/>
      <c r="D97" s="1230"/>
      <c r="E97" s="1230"/>
      <c r="F97" s="1230"/>
      <c r="G97" s="1230"/>
      <c r="H97" s="1230"/>
      <c r="I97" s="1230"/>
      <c r="J97" s="1230"/>
      <c r="K97" s="1230"/>
      <c r="L97" s="1230"/>
    </row>
    <row r="98" spans="1:12" ht="15" customHeight="1">
      <c r="A98" s="519"/>
      <c r="B98" s="1230"/>
      <c r="C98" s="1230"/>
      <c r="D98" s="1230"/>
      <c r="E98" s="1230"/>
      <c r="F98" s="1230"/>
      <c r="G98" s="1230"/>
      <c r="H98" s="1230"/>
      <c r="I98" s="1230"/>
      <c r="J98" s="1230"/>
      <c r="K98" s="1230"/>
      <c r="L98" s="1230"/>
    </row>
    <row r="99" spans="1:12" ht="15" customHeight="1">
      <c r="A99" s="519"/>
      <c r="B99" s="1230"/>
      <c r="C99" s="1230"/>
      <c r="D99" s="1230"/>
      <c r="E99" s="1230"/>
      <c r="F99" s="1230"/>
      <c r="G99" s="1230"/>
      <c r="H99" s="1230"/>
      <c r="I99" s="1230"/>
      <c r="J99" s="1230"/>
      <c r="K99" s="1230"/>
      <c r="L99" s="1230"/>
    </row>
    <row r="100" spans="1:12" ht="15" customHeight="1">
      <c r="A100" s="519"/>
      <c r="B100" s="1230"/>
      <c r="C100" s="1230"/>
      <c r="D100" s="1230"/>
      <c r="E100" s="1230"/>
      <c r="F100" s="1230"/>
      <c r="G100" s="1230"/>
      <c r="H100" s="1230"/>
      <c r="I100" s="1230"/>
      <c r="J100" s="1230"/>
      <c r="K100" s="1230"/>
      <c r="L100" s="1230"/>
    </row>
    <row r="101" spans="1:12" ht="32.4" customHeight="1">
      <c r="A101" s="519"/>
      <c r="B101" s="1230"/>
      <c r="C101" s="1230"/>
      <c r="D101" s="1230"/>
      <c r="E101" s="1230"/>
      <c r="F101" s="1230"/>
      <c r="G101" s="1230"/>
      <c r="H101" s="1230"/>
      <c r="I101" s="1230"/>
      <c r="J101" s="1230"/>
      <c r="K101" s="1230"/>
      <c r="L101" s="1230"/>
    </row>
    <row r="102" spans="1:12">
      <c r="A102" s="519"/>
      <c r="B102" s="538"/>
      <c r="C102" s="538"/>
      <c r="D102" s="538"/>
      <c r="E102" s="538"/>
      <c r="F102" s="538"/>
      <c r="G102" s="538"/>
      <c r="H102" s="538"/>
      <c r="I102" s="538"/>
      <c r="J102" s="538"/>
      <c r="K102" s="538"/>
      <c r="L102" s="538"/>
    </row>
    <row r="103" spans="1:12" ht="15" customHeight="1">
      <c r="A103" s="705">
        <f>A93+1</f>
        <v>11</v>
      </c>
      <c r="B103" s="537" t="str">
        <f>'IS '!A58</f>
        <v>Earning / (Loss) per unit</v>
      </c>
      <c r="C103" s="537"/>
      <c r="D103" s="537"/>
      <c r="E103" s="537"/>
      <c r="F103" s="537"/>
      <c r="G103" s="537"/>
      <c r="H103" s="537"/>
      <c r="I103" s="537"/>
      <c r="J103" s="537"/>
      <c r="K103" s="537"/>
      <c r="L103" s="537"/>
    </row>
    <row r="104" spans="1:12" ht="8.25" customHeight="1">
      <c r="A104" s="519"/>
      <c r="B104" s="538"/>
      <c r="C104" s="538"/>
      <c r="D104" s="538"/>
      <c r="E104" s="538"/>
      <c r="F104" s="538"/>
      <c r="G104" s="538"/>
      <c r="H104" s="538"/>
      <c r="I104" s="538"/>
      <c r="J104" s="538"/>
      <c r="K104" s="538"/>
      <c r="L104" s="538"/>
    </row>
    <row r="105" spans="1:12" ht="15" customHeight="1">
      <c r="A105" s="519"/>
      <c r="B105" s="1232" t="s">
        <v>541</v>
      </c>
      <c r="C105" s="1232"/>
      <c r="D105" s="1232"/>
      <c r="E105" s="1232"/>
      <c r="F105" s="1232"/>
      <c r="G105" s="1232"/>
      <c r="H105" s="1232"/>
      <c r="I105" s="1232"/>
      <c r="J105" s="1232"/>
      <c r="K105" s="1232"/>
      <c r="L105" s="1232"/>
    </row>
    <row r="106" spans="1:12" s="109" customFormat="1" ht="15" customHeight="1">
      <c r="A106" s="519"/>
      <c r="B106" s="1232"/>
      <c r="C106" s="1232"/>
      <c r="D106" s="1232"/>
      <c r="E106" s="1232"/>
      <c r="F106" s="1232"/>
      <c r="G106" s="1232"/>
      <c r="H106" s="1232"/>
      <c r="I106" s="1232"/>
      <c r="J106" s="1232"/>
      <c r="K106" s="1232"/>
      <c r="L106" s="1232"/>
    </row>
    <row r="109" spans="1:12" ht="10.5" customHeight="1"/>
    <row r="111" spans="1:12" s="158" customFormat="1"/>
    <row r="112" spans="1:12" s="158" customFormat="1"/>
  </sheetData>
  <mergeCells count="13">
    <mergeCell ref="J4:L4"/>
    <mergeCell ref="B80:L83"/>
    <mergeCell ref="C16:L21"/>
    <mergeCell ref="J52:L52"/>
    <mergeCell ref="B105:L106"/>
    <mergeCell ref="B95:L101"/>
    <mergeCell ref="C23:L26"/>
    <mergeCell ref="J31:L31"/>
    <mergeCell ref="J41:L41"/>
    <mergeCell ref="C47:L48"/>
    <mergeCell ref="B67:L70"/>
    <mergeCell ref="B72:L74"/>
    <mergeCell ref="B76:I76"/>
  </mergeCells>
  <pageMargins left="0.7" right="0.7" top="0.75" bottom="0.75" header="0.3" footer="0.3"/>
  <pageSetup paperSize="9" scale="85" firstPageNumber="2" fitToHeight="0" orientation="portrait" useFirstPageNumber="1"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pageSetUpPr fitToPage="1"/>
  </sheetPr>
  <dimension ref="A1:AH122"/>
  <sheetViews>
    <sheetView showGridLines="0" view="pageBreakPreview" zoomScaleSheetLayoutView="100" workbookViewId="0">
      <selection activeCell="B5" sqref="B5"/>
    </sheetView>
  </sheetViews>
  <sheetFormatPr defaultRowHeight="13.2"/>
  <cols>
    <col min="1" max="1" width="4.6640625" style="539" customWidth="1"/>
    <col min="2" max="2" width="37" style="539" customWidth="1"/>
    <col min="3" max="3" width="13" style="539" customWidth="1"/>
    <col min="4" max="4" width="12.5546875" style="539" bestFit="1" customWidth="1"/>
    <col min="5" max="5" width="12.5546875" style="539" customWidth="1"/>
    <col min="6" max="6" width="13.109375" style="539" customWidth="1"/>
    <col min="7" max="7" width="1" style="566" customWidth="1"/>
    <col min="8" max="8" width="12.6640625" style="539" customWidth="1"/>
    <col min="9" max="9" width="11.33203125" style="539" customWidth="1"/>
    <col min="10" max="10" width="12.44140625" style="539" customWidth="1"/>
    <col min="11" max="11" width="14.5546875" style="539" hidden="1" customWidth="1"/>
    <col min="12" max="12" width="12.5546875" style="539" customWidth="1"/>
    <col min="13" max="13" width="14.5546875" style="540" hidden="1" customWidth="1"/>
    <col min="14" max="31" width="0" style="540" hidden="1" customWidth="1"/>
    <col min="32" max="235" width="9.109375" style="540"/>
    <col min="236" max="236" width="8.44140625" style="540" customWidth="1"/>
    <col min="237" max="237" width="5.6640625" style="540" customWidth="1"/>
    <col min="238" max="238" width="46.5546875" style="540" customWidth="1"/>
    <col min="239" max="239" width="12.6640625" style="540" bestFit="1" customWidth="1"/>
    <col min="240" max="240" width="11.44140625" style="540" customWidth="1"/>
    <col min="241" max="241" width="8.6640625" style="540" customWidth="1"/>
    <col min="242" max="242" width="11.6640625" style="540" customWidth="1"/>
    <col min="243" max="243" width="11.33203125" style="540" customWidth="1"/>
    <col min="244" max="244" width="13.88671875" style="540" customWidth="1"/>
    <col min="245" max="245" width="13.6640625" style="540" customWidth="1"/>
    <col min="246" max="246" width="8.6640625" style="540" customWidth="1"/>
    <col min="247" max="247" width="12.44140625" style="540" customWidth="1"/>
    <col min="248" max="248" width="0" style="540" hidden="1" customWidth="1"/>
    <col min="249" max="249" width="13.88671875" style="540" customWidth="1"/>
    <col min="250" max="250" width="14.5546875" style="540" bestFit="1" customWidth="1"/>
    <col min="251" max="491" width="9.109375" style="540"/>
    <col min="492" max="492" width="8.44140625" style="540" customWidth="1"/>
    <col min="493" max="493" width="5.6640625" style="540" customWidth="1"/>
    <col min="494" max="494" width="46.5546875" style="540" customWidth="1"/>
    <col min="495" max="495" width="12.6640625" style="540" bestFit="1" customWidth="1"/>
    <col min="496" max="496" width="11.44140625" style="540" customWidth="1"/>
    <col min="497" max="497" width="8.6640625" style="540" customWidth="1"/>
    <col min="498" max="498" width="11.6640625" style="540" customWidth="1"/>
    <col min="499" max="499" width="11.33203125" style="540" customWidth="1"/>
    <col min="500" max="500" width="13.88671875" style="540" customWidth="1"/>
    <col min="501" max="501" width="13.6640625" style="540" customWidth="1"/>
    <col min="502" max="502" width="8.6640625" style="540" customWidth="1"/>
    <col min="503" max="503" width="12.44140625" style="540" customWidth="1"/>
    <col min="504" max="504" width="0" style="540" hidden="1" customWidth="1"/>
    <col min="505" max="505" width="13.88671875" style="540" customWidth="1"/>
    <col min="506" max="506" width="14.5546875" style="540" bestFit="1" customWidth="1"/>
    <col min="507" max="747" width="9.109375" style="540"/>
    <col min="748" max="748" width="8.44140625" style="540" customWidth="1"/>
    <col min="749" max="749" width="5.6640625" style="540" customWidth="1"/>
    <col min="750" max="750" width="46.5546875" style="540" customWidth="1"/>
    <col min="751" max="751" width="12.6640625" style="540" bestFit="1" customWidth="1"/>
    <col min="752" max="752" width="11.44140625" style="540" customWidth="1"/>
    <col min="753" max="753" width="8.6640625" style="540" customWidth="1"/>
    <col min="754" max="754" width="11.6640625" style="540" customWidth="1"/>
    <col min="755" max="755" width="11.33203125" style="540" customWidth="1"/>
    <col min="756" max="756" width="13.88671875" style="540" customWidth="1"/>
    <col min="757" max="757" width="13.6640625" style="540" customWidth="1"/>
    <col min="758" max="758" width="8.6640625" style="540" customWidth="1"/>
    <col min="759" max="759" width="12.44140625" style="540" customWidth="1"/>
    <col min="760" max="760" width="0" style="540" hidden="1" customWidth="1"/>
    <col min="761" max="761" width="13.88671875" style="540" customWidth="1"/>
    <col min="762" max="762" width="14.5546875" style="540" bestFit="1" customWidth="1"/>
    <col min="763" max="1003" width="9.109375" style="540"/>
    <col min="1004" max="1004" width="8.44140625" style="540" customWidth="1"/>
    <col min="1005" max="1005" width="5.6640625" style="540" customWidth="1"/>
    <col min="1006" max="1006" width="46.5546875" style="540" customWidth="1"/>
    <col min="1007" max="1007" width="12.6640625" style="540" bestFit="1" customWidth="1"/>
    <col min="1008" max="1008" width="11.44140625" style="540" customWidth="1"/>
    <col min="1009" max="1009" width="8.6640625" style="540" customWidth="1"/>
    <col min="1010" max="1010" width="11.6640625" style="540" customWidth="1"/>
    <col min="1011" max="1011" width="11.33203125" style="540" customWidth="1"/>
    <col min="1012" max="1012" width="13.88671875" style="540" customWidth="1"/>
    <col min="1013" max="1013" width="13.6640625" style="540" customWidth="1"/>
    <col min="1014" max="1014" width="8.6640625" style="540" customWidth="1"/>
    <col min="1015" max="1015" width="12.44140625" style="540" customWidth="1"/>
    <col min="1016" max="1016" width="0" style="540" hidden="1" customWidth="1"/>
    <col min="1017" max="1017" width="13.88671875" style="540" customWidth="1"/>
    <col min="1018" max="1018" width="14.5546875" style="540" bestFit="1" customWidth="1"/>
    <col min="1019" max="1259" width="9.109375" style="540"/>
    <col min="1260" max="1260" width="8.44140625" style="540" customWidth="1"/>
    <col min="1261" max="1261" width="5.6640625" style="540" customWidth="1"/>
    <col min="1262" max="1262" width="46.5546875" style="540" customWidth="1"/>
    <col min="1263" max="1263" width="12.6640625" style="540" bestFit="1" customWidth="1"/>
    <col min="1264" max="1264" width="11.44140625" style="540" customWidth="1"/>
    <col min="1265" max="1265" width="8.6640625" style="540" customWidth="1"/>
    <col min="1266" max="1266" width="11.6640625" style="540" customWidth="1"/>
    <col min="1267" max="1267" width="11.33203125" style="540" customWidth="1"/>
    <col min="1268" max="1268" width="13.88671875" style="540" customWidth="1"/>
    <col min="1269" max="1269" width="13.6640625" style="540" customWidth="1"/>
    <col min="1270" max="1270" width="8.6640625" style="540" customWidth="1"/>
    <col min="1271" max="1271" width="12.44140625" style="540" customWidth="1"/>
    <col min="1272" max="1272" width="0" style="540" hidden="1" customWidth="1"/>
    <col min="1273" max="1273" width="13.88671875" style="540" customWidth="1"/>
    <col min="1274" max="1274" width="14.5546875" style="540" bestFit="1" customWidth="1"/>
    <col min="1275" max="1515" width="9.109375" style="540"/>
    <col min="1516" max="1516" width="8.44140625" style="540" customWidth="1"/>
    <col min="1517" max="1517" width="5.6640625" style="540" customWidth="1"/>
    <col min="1518" max="1518" width="46.5546875" style="540" customWidth="1"/>
    <col min="1519" max="1519" width="12.6640625" style="540" bestFit="1" customWidth="1"/>
    <col min="1520" max="1520" width="11.44140625" style="540" customWidth="1"/>
    <col min="1521" max="1521" width="8.6640625" style="540" customWidth="1"/>
    <col min="1522" max="1522" width="11.6640625" style="540" customWidth="1"/>
    <col min="1523" max="1523" width="11.33203125" style="540" customWidth="1"/>
    <col min="1524" max="1524" width="13.88671875" style="540" customWidth="1"/>
    <col min="1525" max="1525" width="13.6640625" style="540" customWidth="1"/>
    <col min="1526" max="1526" width="8.6640625" style="540" customWidth="1"/>
    <col min="1527" max="1527" width="12.44140625" style="540" customWidth="1"/>
    <col min="1528" max="1528" width="0" style="540" hidden="1" customWidth="1"/>
    <col min="1529" max="1529" width="13.88671875" style="540" customWidth="1"/>
    <col min="1530" max="1530" width="14.5546875" style="540" bestFit="1" customWidth="1"/>
    <col min="1531" max="1771" width="9.109375" style="540"/>
    <col min="1772" max="1772" width="8.44140625" style="540" customWidth="1"/>
    <col min="1773" max="1773" width="5.6640625" style="540" customWidth="1"/>
    <col min="1774" max="1774" width="46.5546875" style="540" customWidth="1"/>
    <col min="1775" max="1775" width="12.6640625" style="540" bestFit="1" customWidth="1"/>
    <col min="1776" max="1776" width="11.44140625" style="540" customWidth="1"/>
    <col min="1777" max="1777" width="8.6640625" style="540" customWidth="1"/>
    <col min="1778" max="1778" width="11.6640625" style="540" customWidth="1"/>
    <col min="1779" max="1779" width="11.33203125" style="540" customWidth="1"/>
    <col min="1780" max="1780" width="13.88671875" style="540" customWidth="1"/>
    <col min="1781" max="1781" width="13.6640625" style="540" customWidth="1"/>
    <col min="1782" max="1782" width="8.6640625" style="540" customWidth="1"/>
    <col min="1783" max="1783" width="12.44140625" style="540" customWidth="1"/>
    <col min="1784" max="1784" width="0" style="540" hidden="1" customWidth="1"/>
    <col min="1785" max="1785" width="13.88671875" style="540" customWidth="1"/>
    <col min="1786" max="1786" width="14.5546875" style="540" bestFit="1" customWidth="1"/>
    <col min="1787" max="2027" width="9.109375" style="540"/>
    <col min="2028" max="2028" width="8.44140625" style="540" customWidth="1"/>
    <col min="2029" max="2029" width="5.6640625" style="540" customWidth="1"/>
    <col min="2030" max="2030" width="46.5546875" style="540" customWidth="1"/>
    <col min="2031" max="2031" width="12.6640625" style="540" bestFit="1" customWidth="1"/>
    <col min="2032" max="2032" width="11.44140625" style="540" customWidth="1"/>
    <col min="2033" max="2033" width="8.6640625" style="540" customWidth="1"/>
    <col min="2034" max="2034" width="11.6640625" style="540" customWidth="1"/>
    <col min="2035" max="2035" width="11.33203125" style="540" customWidth="1"/>
    <col min="2036" max="2036" width="13.88671875" style="540" customWidth="1"/>
    <col min="2037" max="2037" width="13.6640625" style="540" customWidth="1"/>
    <col min="2038" max="2038" width="8.6640625" style="540" customWidth="1"/>
    <col min="2039" max="2039" width="12.44140625" style="540" customWidth="1"/>
    <col min="2040" max="2040" width="0" style="540" hidden="1" customWidth="1"/>
    <col min="2041" max="2041" width="13.88671875" style="540" customWidth="1"/>
    <col min="2042" max="2042" width="14.5546875" style="540" bestFit="1" customWidth="1"/>
    <col min="2043" max="2283" width="9.109375" style="540"/>
    <col min="2284" max="2284" width="8.44140625" style="540" customWidth="1"/>
    <col min="2285" max="2285" width="5.6640625" style="540" customWidth="1"/>
    <col min="2286" max="2286" width="46.5546875" style="540" customWidth="1"/>
    <col min="2287" max="2287" width="12.6640625" style="540" bestFit="1" customWidth="1"/>
    <col min="2288" max="2288" width="11.44140625" style="540" customWidth="1"/>
    <col min="2289" max="2289" width="8.6640625" style="540" customWidth="1"/>
    <col min="2290" max="2290" width="11.6640625" style="540" customWidth="1"/>
    <col min="2291" max="2291" width="11.33203125" style="540" customWidth="1"/>
    <col min="2292" max="2292" width="13.88671875" style="540" customWidth="1"/>
    <col min="2293" max="2293" width="13.6640625" style="540" customWidth="1"/>
    <col min="2294" max="2294" width="8.6640625" style="540" customWidth="1"/>
    <col min="2295" max="2295" width="12.44140625" style="540" customWidth="1"/>
    <col min="2296" max="2296" width="0" style="540" hidden="1" customWidth="1"/>
    <col min="2297" max="2297" width="13.88671875" style="540" customWidth="1"/>
    <col min="2298" max="2298" width="14.5546875" style="540" bestFit="1" customWidth="1"/>
    <col min="2299" max="2539" width="9.109375" style="540"/>
    <col min="2540" max="2540" width="8.44140625" style="540" customWidth="1"/>
    <col min="2541" max="2541" width="5.6640625" style="540" customWidth="1"/>
    <col min="2542" max="2542" width="46.5546875" style="540" customWidth="1"/>
    <col min="2543" max="2543" width="12.6640625" style="540" bestFit="1" customWidth="1"/>
    <col min="2544" max="2544" width="11.44140625" style="540" customWidth="1"/>
    <col min="2545" max="2545" width="8.6640625" style="540" customWidth="1"/>
    <col min="2546" max="2546" width="11.6640625" style="540" customWidth="1"/>
    <col min="2547" max="2547" width="11.33203125" style="540" customWidth="1"/>
    <col min="2548" max="2548" width="13.88671875" style="540" customWidth="1"/>
    <col min="2549" max="2549" width="13.6640625" style="540" customWidth="1"/>
    <col min="2550" max="2550" width="8.6640625" style="540" customWidth="1"/>
    <col min="2551" max="2551" width="12.44140625" style="540" customWidth="1"/>
    <col min="2552" max="2552" width="0" style="540" hidden="1" customWidth="1"/>
    <col min="2553" max="2553" width="13.88671875" style="540" customWidth="1"/>
    <col min="2554" max="2554" width="14.5546875" style="540" bestFit="1" customWidth="1"/>
    <col min="2555" max="2795" width="9.109375" style="540"/>
    <col min="2796" max="2796" width="8.44140625" style="540" customWidth="1"/>
    <col min="2797" max="2797" width="5.6640625" style="540" customWidth="1"/>
    <col min="2798" max="2798" width="46.5546875" style="540" customWidth="1"/>
    <col min="2799" max="2799" width="12.6640625" style="540" bestFit="1" customWidth="1"/>
    <col min="2800" max="2800" width="11.44140625" style="540" customWidth="1"/>
    <col min="2801" max="2801" width="8.6640625" style="540" customWidth="1"/>
    <col min="2802" max="2802" width="11.6640625" style="540" customWidth="1"/>
    <col min="2803" max="2803" width="11.33203125" style="540" customWidth="1"/>
    <col min="2804" max="2804" width="13.88671875" style="540" customWidth="1"/>
    <col min="2805" max="2805" width="13.6640625" style="540" customWidth="1"/>
    <col min="2806" max="2806" width="8.6640625" style="540" customWidth="1"/>
    <col min="2807" max="2807" width="12.44140625" style="540" customWidth="1"/>
    <col min="2808" max="2808" width="0" style="540" hidden="1" customWidth="1"/>
    <col min="2809" max="2809" width="13.88671875" style="540" customWidth="1"/>
    <col min="2810" max="2810" width="14.5546875" style="540" bestFit="1" customWidth="1"/>
    <col min="2811" max="3051" width="9.109375" style="540"/>
    <col min="3052" max="3052" width="8.44140625" style="540" customWidth="1"/>
    <col min="3053" max="3053" width="5.6640625" style="540" customWidth="1"/>
    <col min="3054" max="3054" width="46.5546875" style="540" customWidth="1"/>
    <col min="3055" max="3055" width="12.6640625" style="540" bestFit="1" customWidth="1"/>
    <col min="3056" max="3056" width="11.44140625" style="540" customWidth="1"/>
    <col min="3057" max="3057" width="8.6640625" style="540" customWidth="1"/>
    <col min="3058" max="3058" width="11.6640625" style="540" customWidth="1"/>
    <col min="3059" max="3059" width="11.33203125" style="540" customWidth="1"/>
    <col min="3060" max="3060" width="13.88671875" style="540" customWidth="1"/>
    <col min="3061" max="3061" width="13.6640625" style="540" customWidth="1"/>
    <col min="3062" max="3062" width="8.6640625" style="540" customWidth="1"/>
    <col min="3063" max="3063" width="12.44140625" style="540" customWidth="1"/>
    <col min="3064" max="3064" width="0" style="540" hidden="1" customWidth="1"/>
    <col min="3065" max="3065" width="13.88671875" style="540" customWidth="1"/>
    <col min="3066" max="3066" width="14.5546875" style="540" bestFit="1" customWidth="1"/>
    <col min="3067" max="3307" width="9.109375" style="540"/>
    <col min="3308" max="3308" width="8.44140625" style="540" customWidth="1"/>
    <col min="3309" max="3309" width="5.6640625" style="540" customWidth="1"/>
    <col min="3310" max="3310" width="46.5546875" style="540" customWidth="1"/>
    <col min="3311" max="3311" width="12.6640625" style="540" bestFit="1" customWidth="1"/>
    <col min="3312" max="3312" width="11.44140625" style="540" customWidth="1"/>
    <col min="3313" max="3313" width="8.6640625" style="540" customWidth="1"/>
    <col min="3314" max="3314" width="11.6640625" style="540" customWidth="1"/>
    <col min="3315" max="3315" width="11.33203125" style="540" customWidth="1"/>
    <col min="3316" max="3316" width="13.88671875" style="540" customWidth="1"/>
    <col min="3317" max="3317" width="13.6640625" style="540" customWidth="1"/>
    <col min="3318" max="3318" width="8.6640625" style="540" customWidth="1"/>
    <col min="3319" max="3319" width="12.44140625" style="540" customWidth="1"/>
    <col min="3320" max="3320" width="0" style="540" hidden="1" customWidth="1"/>
    <col min="3321" max="3321" width="13.88671875" style="540" customWidth="1"/>
    <col min="3322" max="3322" width="14.5546875" style="540" bestFit="1" customWidth="1"/>
    <col min="3323" max="3563" width="9.109375" style="540"/>
    <col min="3564" max="3564" width="8.44140625" style="540" customWidth="1"/>
    <col min="3565" max="3565" width="5.6640625" style="540" customWidth="1"/>
    <col min="3566" max="3566" width="46.5546875" style="540" customWidth="1"/>
    <col min="3567" max="3567" width="12.6640625" style="540" bestFit="1" customWidth="1"/>
    <col min="3568" max="3568" width="11.44140625" style="540" customWidth="1"/>
    <col min="3569" max="3569" width="8.6640625" style="540" customWidth="1"/>
    <col min="3570" max="3570" width="11.6640625" style="540" customWidth="1"/>
    <col min="3571" max="3571" width="11.33203125" style="540" customWidth="1"/>
    <col min="3572" max="3572" width="13.88671875" style="540" customWidth="1"/>
    <col min="3573" max="3573" width="13.6640625" style="540" customWidth="1"/>
    <col min="3574" max="3574" width="8.6640625" style="540" customWidth="1"/>
    <col min="3575" max="3575" width="12.44140625" style="540" customWidth="1"/>
    <col min="3576" max="3576" width="0" style="540" hidden="1" customWidth="1"/>
    <col min="3577" max="3577" width="13.88671875" style="540" customWidth="1"/>
    <col min="3578" max="3578" width="14.5546875" style="540" bestFit="1" customWidth="1"/>
    <col min="3579" max="3819" width="9.109375" style="540"/>
    <col min="3820" max="3820" width="8.44140625" style="540" customWidth="1"/>
    <col min="3821" max="3821" width="5.6640625" style="540" customWidth="1"/>
    <col min="3822" max="3822" width="46.5546875" style="540" customWidth="1"/>
    <col min="3823" max="3823" width="12.6640625" style="540" bestFit="1" customWidth="1"/>
    <col min="3824" max="3824" width="11.44140625" style="540" customWidth="1"/>
    <col min="3825" max="3825" width="8.6640625" style="540" customWidth="1"/>
    <col min="3826" max="3826" width="11.6640625" style="540" customWidth="1"/>
    <col min="3827" max="3827" width="11.33203125" style="540" customWidth="1"/>
    <col min="3828" max="3828" width="13.88671875" style="540" customWidth="1"/>
    <col min="3829" max="3829" width="13.6640625" style="540" customWidth="1"/>
    <col min="3830" max="3830" width="8.6640625" style="540" customWidth="1"/>
    <col min="3831" max="3831" width="12.44140625" style="540" customWidth="1"/>
    <col min="3832" max="3832" width="0" style="540" hidden="1" customWidth="1"/>
    <col min="3833" max="3833" width="13.88671875" style="540" customWidth="1"/>
    <col min="3834" max="3834" width="14.5546875" style="540" bestFit="1" customWidth="1"/>
    <col min="3835" max="4075" width="9.109375" style="540"/>
    <col min="4076" max="4076" width="8.44140625" style="540" customWidth="1"/>
    <col min="4077" max="4077" width="5.6640625" style="540" customWidth="1"/>
    <col min="4078" max="4078" width="46.5546875" style="540" customWidth="1"/>
    <col min="4079" max="4079" width="12.6640625" style="540" bestFit="1" customWidth="1"/>
    <col min="4080" max="4080" width="11.44140625" style="540" customWidth="1"/>
    <col min="4081" max="4081" width="8.6640625" style="540" customWidth="1"/>
    <col min="4082" max="4082" width="11.6640625" style="540" customWidth="1"/>
    <col min="4083" max="4083" width="11.33203125" style="540" customWidth="1"/>
    <col min="4084" max="4084" width="13.88671875" style="540" customWidth="1"/>
    <col min="4085" max="4085" width="13.6640625" style="540" customWidth="1"/>
    <col min="4086" max="4086" width="8.6640625" style="540" customWidth="1"/>
    <col min="4087" max="4087" width="12.44140625" style="540" customWidth="1"/>
    <col min="4088" max="4088" width="0" style="540" hidden="1" customWidth="1"/>
    <col min="4089" max="4089" width="13.88671875" style="540" customWidth="1"/>
    <col min="4090" max="4090" width="14.5546875" style="540" bestFit="1" customWidth="1"/>
    <col min="4091" max="4331" width="9.109375" style="540"/>
    <col min="4332" max="4332" width="8.44140625" style="540" customWidth="1"/>
    <col min="4333" max="4333" width="5.6640625" style="540" customWidth="1"/>
    <col min="4334" max="4334" width="46.5546875" style="540" customWidth="1"/>
    <col min="4335" max="4335" width="12.6640625" style="540" bestFit="1" customWidth="1"/>
    <col min="4336" max="4336" width="11.44140625" style="540" customWidth="1"/>
    <col min="4337" max="4337" width="8.6640625" style="540" customWidth="1"/>
    <col min="4338" max="4338" width="11.6640625" style="540" customWidth="1"/>
    <col min="4339" max="4339" width="11.33203125" style="540" customWidth="1"/>
    <col min="4340" max="4340" width="13.88671875" style="540" customWidth="1"/>
    <col min="4341" max="4341" width="13.6640625" style="540" customWidth="1"/>
    <col min="4342" max="4342" width="8.6640625" style="540" customWidth="1"/>
    <col min="4343" max="4343" width="12.44140625" style="540" customWidth="1"/>
    <col min="4344" max="4344" width="0" style="540" hidden="1" customWidth="1"/>
    <col min="4345" max="4345" width="13.88671875" style="540" customWidth="1"/>
    <col min="4346" max="4346" width="14.5546875" style="540" bestFit="1" customWidth="1"/>
    <col min="4347" max="4587" width="9.109375" style="540"/>
    <col min="4588" max="4588" width="8.44140625" style="540" customWidth="1"/>
    <col min="4589" max="4589" width="5.6640625" style="540" customWidth="1"/>
    <col min="4590" max="4590" width="46.5546875" style="540" customWidth="1"/>
    <col min="4591" max="4591" width="12.6640625" style="540" bestFit="1" customWidth="1"/>
    <col min="4592" max="4592" width="11.44140625" style="540" customWidth="1"/>
    <col min="4593" max="4593" width="8.6640625" style="540" customWidth="1"/>
    <col min="4594" max="4594" width="11.6640625" style="540" customWidth="1"/>
    <col min="4595" max="4595" width="11.33203125" style="540" customWidth="1"/>
    <col min="4596" max="4596" width="13.88671875" style="540" customWidth="1"/>
    <col min="4597" max="4597" width="13.6640625" style="540" customWidth="1"/>
    <col min="4598" max="4598" width="8.6640625" style="540" customWidth="1"/>
    <col min="4599" max="4599" width="12.44140625" style="540" customWidth="1"/>
    <col min="4600" max="4600" width="0" style="540" hidden="1" customWidth="1"/>
    <col min="4601" max="4601" width="13.88671875" style="540" customWidth="1"/>
    <col min="4602" max="4602" width="14.5546875" style="540" bestFit="1" customWidth="1"/>
    <col min="4603" max="4843" width="9.109375" style="540"/>
    <col min="4844" max="4844" width="8.44140625" style="540" customWidth="1"/>
    <col min="4845" max="4845" width="5.6640625" style="540" customWidth="1"/>
    <col min="4846" max="4846" width="46.5546875" style="540" customWidth="1"/>
    <col min="4847" max="4847" width="12.6640625" style="540" bestFit="1" customWidth="1"/>
    <col min="4848" max="4848" width="11.44140625" style="540" customWidth="1"/>
    <col min="4849" max="4849" width="8.6640625" style="540" customWidth="1"/>
    <col min="4850" max="4850" width="11.6640625" style="540" customWidth="1"/>
    <col min="4851" max="4851" width="11.33203125" style="540" customWidth="1"/>
    <col min="4852" max="4852" width="13.88671875" style="540" customWidth="1"/>
    <col min="4853" max="4853" width="13.6640625" style="540" customWidth="1"/>
    <col min="4854" max="4854" width="8.6640625" style="540" customWidth="1"/>
    <col min="4855" max="4855" width="12.44140625" style="540" customWidth="1"/>
    <col min="4856" max="4856" width="0" style="540" hidden="1" customWidth="1"/>
    <col min="4857" max="4857" width="13.88671875" style="540" customWidth="1"/>
    <col min="4858" max="4858" width="14.5546875" style="540" bestFit="1" customWidth="1"/>
    <col min="4859" max="5099" width="9.109375" style="540"/>
    <col min="5100" max="5100" width="8.44140625" style="540" customWidth="1"/>
    <col min="5101" max="5101" width="5.6640625" style="540" customWidth="1"/>
    <col min="5102" max="5102" width="46.5546875" style="540" customWidth="1"/>
    <col min="5103" max="5103" width="12.6640625" style="540" bestFit="1" customWidth="1"/>
    <col min="5104" max="5104" width="11.44140625" style="540" customWidth="1"/>
    <col min="5105" max="5105" width="8.6640625" style="540" customWidth="1"/>
    <col min="5106" max="5106" width="11.6640625" style="540" customWidth="1"/>
    <col min="5107" max="5107" width="11.33203125" style="540" customWidth="1"/>
    <col min="5108" max="5108" width="13.88671875" style="540" customWidth="1"/>
    <col min="5109" max="5109" width="13.6640625" style="540" customWidth="1"/>
    <col min="5110" max="5110" width="8.6640625" style="540" customWidth="1"/>
    <col min="5111" max="5111" width="12.44140625" style="540" customWidth="1"/>
    <col min="5112" max="5112" width="0" style="540" hidden="1" customWidth="1"/>
    <col min="5113" max="5113" width="13.88671875" style="540" customWidth="1"/>
    <col min="5114" max="5114" width="14.5546875" style="540" bestFit="1" customWidth="1"/>
    <col min="5115" max="5355" width="9.109375" style="540"/>
    <col min="5356" max="5356" width="8.44140625" style="540" customWidth="1"/>
    <col min="5357" max="5357" width="5.6640625" style="540" customWidth="1"/>
    <col min="5358" max="5358" width="46.5546875" style="540" customWidth="1"/>
    <col min="5359" max="5359" width="12.6640625" style="540" bestFit="1" customWidth="1"/>
    <col min="5360" max="5360" width="11.44140625" style="540" customWidth="1"/>
    <col min="5361" max="5361" width="8.6640625" style="540" customWidth="1"/>
    <col min="5362" max="5362" width="11.6640625" style="540" customWidth="1"/>
    <col min="5363" max="5363" width="11.33203125" style="540" customWidth="1"/>
    <col min="5364" max="5364" width="13.88671875" style="540" customWidth="1"/>
    <col min="5365" max="5365" width="13.6640625" style="540" customWidth="1"/>
    <col min="5366" max="5366" width="8.6640625" style="540" customWidth="1"/>
    <col min="5367" max="5367" width="12.44140625" style="540" customWidth="1"/>
    <col min="5368" max="5368" width="0" style="540" hidden="1" customWidth="1"/>
    <col min="5369" max="5369" width="13.88671875" style="540" customWidth="1"/>
    <col min="5370" max="5370" width="14.5546875" style="540" bestFit="1" customWidth="1"/>
    <col min="5371" max="5611" width="9.109375" style="540"/>
    <col min="5612" max="5612" width="8.44140625" style="540" customWidth="1"/>
    <col min="5613" max="5613" width="5.6640625" style="540" customWidth="1"/>
    <col min="5614" max="5614" width="46.5546875" style="540" customWidth="1"/>
    <col min="5615" max="5615" width="12.6640625" style="540" bestFit="1" customWidth="1"/>
    <col min="5616" max="5616" width="11.44140625" style="540" customWidth="1"/>
    <col min="5617" max="5617" width="8.6640625" style="540" customWidth="1"/>
    <col min="5618" max="5618" width="11.6640625" style="540" customWidth="1"/>
    <col min="5619" max="5619" width="11.33203125" style="540" customWidth="1"/>
    <col min="5620" max="5620" width="13.88671875" style="540" customWidth="1"/>
    <col min="5621" max="5621" width="13.6640625" style="540" customWidth="1"/>
    <col min="5622" max="5622" width="8.6640625" style="540" customWidth="1"/>
    <col min="5623" max="5623" width="12.44140625" style="540" customWidth="1"/>
    <col min="5624" max="5624" width="0" style="540" hidden="1" customWidth="1"/>
    <col min="5625" max="5625" width="13.88671875" style="540" customWidth="1"/>
    <col min="5626" max="5626" width="14.5546875" style="540" bestFit="1" customWidth="1"/>
    <col min="5627" max="5867" width="9.109375" style="540"/>
    <col min="5868" max="5868" width="8.44140625" style="540" customWidth="1"/>
    <col min="5869" max="5869" width="5.6640625" style="540" customWidth="1"/>
    <col min="5870" max="5870" width="46.5546875" style="540" customWidth="1"/>
    <col min="5871" max="5871" width="12.6640625" style="540" bestFit="1" customWidth="1"/>
    <col min="5872" max="5872" width="11.44140625" style="540" customWidth="1"/>
    <col min="5873" max="5873" width="8.6640625" style="540" customWidth="1"/>
    <col min="5874" max="5874" width="11.6640625" style="540" customWidth="1"/>
    <col min="5875" max="5875" width="11.33203125" style="540" customWidth="1"/>
    <col min="5876" max="5876" width="13.88671875" style="540" customWidth="1"/>
    <col min="5877" max="5877" width="13.6640625" style="540" customWidth="1"/>
    <col min="5878" max="5878" width="8.6640625" style="540" customWidth="1"/>
    <col min="5879" max="5879" width="12.44140625" style="540" customWidth="1"/>
    <col min="5880" max="5880" width="0" style="540" hidden="1" customWidth="1"/>
    <col min="5881" max="5881" width="13.88671875" style="540" customWidth="1"/>
    <col min="5882" max="5882" width="14.5546875" style="540" bestFit="1" customWidth="1"/>
    <col min="5883" max="6123" width="9.109375" style="540"/>
    <col min="6124" max="6124" width="8.44140625" style="540" customWidth="1"/>
    <col min="6125" max="6125" width="5.6640625" style="540" customWidth="1"/>
    <col min="6126" max="6126" width="46.5546875" style="540" customWidth="1"/>
    <col min="6127" max="6127" width="12.6640625" style="540" bestFit="1" customWidth="1"/>
    <col min="6128" max="6128" width="11.44140625" style="540" customWidth="1"/>
    <col min="6129" max="6129" width="8.6640625" style="540" customWidth="1"/>
    <col min="6130" max="6130" width="11.6640625" style="540" customWidth="1"/>
    <col min="6131" max="6131" width="11.33203125" style="540" customWidth="1"/>
    <col min="6132" max="6132" width="13.88671875" style="540" customWidth="1"/>
    <col min="6133" max="6133" width="13.6640625" style="540" customWidth="1"/>
    <col min="6134" max="6134" width="8.6640625" style="540" customWidth="1"/>
    <col min="6135" max="6135" width="12.44140625" style="540" customWidth="1"/>
    <col min="6136" max="6136" width="0" style="540" hidden="1" customWidth="1"/>
    <col min="6137" max="6137" width="13.88671875" style="540" customWidth="1"/>
    <col min="6138" max="6138" width="14.5546875" style="540" bestFit="1" customWidth="1"/>
    <col min="6139" max="6379" width="9.109375" style="540"/>
    <col min="6380" max="6380" width="8.44140625" style="540" customWidth="1"/>
    <col min="6381" max="6381" width="5.6640625" style="540" customWidth="1"/>
    <col min="6382" max="6382" width="46.5546875" style="540" customWidth="1"/>
    <col min="6383" max="6383" width="12.6640625" style="540" bestFit="1" customWidth="1"/>
    <col min="6384" max="6384" width="11.44140625" style="540" customWidth="1"/>
    <col min="6385" max="6385" width="8.6640625" style="540" customWidth="1"/>
    <col min="6386" max="6386" width="11.6640625" style="540" customWidth="1"/>
    <col min="6387" max="6387" width="11.33203125" style="540" customWidth="1"/>
    <col min="6388" max="6388" width="13.88671875" style="540" customWidth="1"/>
    <col min="6389" max="6389" width="13.6640625" style="540" customWidth="1"/>
    <col min="6390" max="6390" width="8.6640625" style="540" customWidth="1"/>
    <col min="6391" max="6391" width="12.44140625" style="540" customWidth="1"/>
    <col min="6392" max="6392" width="0" style="540" hidden="1" customWidth="1"/>
    <col min="6393" max="6393" width="13.88671875" style="540" customWidth="1"/>
    <col min="6394" max="6394" width="14.5546875" style="540" bestFit="1" customWidth="1"/>
    <col min="6395" max="6635" width="9.109375" style="540"/>
    <col min="6636" max="6636" width="8.44140625" style="540" customWidth="1"/>
    <col min="6637" max="6637" width="5.6640625" style="540" customWidth="1"/>
    <col min="6638" max="6638" width="46.5546875" style="540" customWidth="1"/>
    <col min="6639" max="6639" width="12.6640625" style="540" bestFit="1" customWidth="1"/>
    <col min="6640" max="6640" width="11.44140625" style="540" customWidth="1"/>
    <col min="6641" max="6641" width="8.6640625" style="540" customWidth="1"/>
    <col min="6642" max="6642" width="11.6640625" style="540" customWidth="1"/>
    <col min="6643" max="6643" width="11.33203125" style="540" customWidth="1"/>
    <col min="6644" max="6644" width="13.88671875" style="540" customWidth="1"/>
    <col min="6645" max="6645" width="13.6640625" style="540" customWidth="1"/>
    <col min="6646" max="6646" width="8.6640625" style="540" customWidth="1"/>
    <col min="6647" max="6647" width="12.44140625" style="540" customWidth="1"/>
    <col min="6648" max="6648" width="0" style="540" hidden="1" customWidth="1"/>
    <col min="6649" max="6649" width="13.88671875" style="540" customWidth="1"/>
    <col min="6650" max="6650" width="14.5546875" style="540" bestFit="1" customWidth="1"/>
    <col min="6651" max="6891" width="9.109375" style="540"/>
    <col min="6892" max="6892" width="8.44140625" style="540" customWidth="1"/>
    <col min="6893" max="6893" width="5.6640625" style="540" customWidth="1"/>
    <col min="6894" max="6894" width="46.5546875" style="540" customWidth="1"/>
    <col min="6895" max="6895" width="12.6640625" style="540" bestFit="1" customWidth="1"/>
    <col min="6896" max="6896" width="11.44140625" style="540" customWidth="1"/>
    <col min="6897" max="6897" width="8.6640625" style="540" customWidth="1"/>
    <col min="6898" max="6898" width="11.6640625" style="540" customWidth="1"/>
    <col min="6899" max="6899" width="11.33203125" style="540" customWidth="1"/>
    <col min="6900" max="6900" width="13.88671875" style="540" customWidth="1"/>
    <col min="6901" max="6901" width="13.6640625" style="540" customWidth="1"/>
    <col min="6902" max="6902" width="8.6640625" style="540" customWidth="1"/>
    <col min="6903" max="6903" width="12.44140625" style="540" customWidth="1"/>
    <col min="6904" max="6904" width="0" style="540" hidden="1" customWidth="1"/>
    <col min="6905" max="6905" width="13.88671875" style="540" customWidth="1"/>
    <col min="6906" max="6906" width="14.5546875" style="540" bestFit="1" customWidth="1"/>
    <col min="6907" max="7147" width="9.109375" style="540"/>
    <col min="7148" max="7148" width="8.44140625" style="540" customWidth="1"/>
    <col min="7149" max="7149" width="5.6640625" style="540" customWidth="1"/>
    <col min="7150" max="7150" width="46.5546875" style="540" customWidth="1"/>
    <col min="7151" max="7151" width="12.6640625" style="540" bestFit="1" customWidth="1"/>
    <col min="7152" max="7152" width="11.44140625" style="540" customWidth="1"/>
    <col min="7153" max="7153" width="8.6640625" style="540" customWidth="1"/>
    <col min="7154" max="7154" width="11.6640625" style="540" customWidth="1"/>
    <col min="7155" max="7155" width="11.33203125" style="540" customWidth="1"/>
    <col min="7156" max="7156" width="13.88671875" style="540" customWidth="1"/>
    <col min="7157" max="7157" width="13.6640625" style="540" customWidth="1"/>
    <col min="7158" max="7158" width="8.6640625" style="540" customWidth="1"/>
    <col min="7159" max="7159" width="12.44140625" style="540" customWidth="1"/>
    <col min="7160" max="7160" width="0" style="540" hidden="1" customWidth="1"/>
    <col min="7161" max="7161" width="13.88671875" style="540" customWidth="1"/>
    <col min="7162" max="7162" width="14.5546875" style="540" bestFit="1" customWidth="1"/>
    <col min="7163" max="7403" width="9.109375" style="540"/>
    <col min="7404" max="7404" width="8.44140625" style="540" customWidth="1"/>
    <col min="7405" max="7405" width="5.6640625" style="540" customWidth="1"/>
    <col min="7406" max="7406" width="46.5546875" style="540" customWidth="1"/>
    <col min="7407" max="7407" width="12.6640625" style="540" bestFit="1" customWidth="1"/>
    <col min="7408" max="7408" width="11.44140625" style="540" customWidth="1"/>
    <col min="7409" max="7409" width="8.6640625" style="540" customWidth="1"/>
    <col min="7410" max="7410" width="11.6640625" style="540" customWidth="1"/>
    <col min="7411" max="7411" width="11.33203125" style="540" customWidth="1"/>
    <col min="7412" max="7412" width="13.88671875" style="540" customWidth="1"/>
    <col min="7413" max="7413" width="13.6640625" style="540" customWidth="1"/>
    <col min="7414" max="7414" width="8.6640625" style="540" customWidth="1"/>
    <col min="7415" max="7415" width="12.44140625" style="540" customWidth="1"/>
    <col min="7416" max="7416" width="0" style="540" hidden="1" customWidth="1"/>
    <col min="7417" max="7417" width="13.88671875" style="540" customWidth="1"/>
    <col min="7418" max="7418" width="14.5546875" style="540" bestFit="1" customWidth="1"/>
    <col min="7419" max="7659" width="9.109375" style="540"/>
    <col min="7660" max="7660" width="8.44140625" style="540" customWidth="1"/>
    <col min="7661" max="7661" width="5.6640625" style="540" customWidth="1"/>
    <col min="7662" max="7662" width="46.5546875" style="540" customWidth="1"/>
    <col min="7663" max="7663" width="12.6640625" style="540" bestFit="1" customWidth="1"/>
    <col min="7664" max="7664" width="11.44140625" style="540" customWidth="1"/>
    <col min="7665" max="7665" width="8.6640625" style="540" customWidth="1"/>
    <col min="7666" max="7666" width="11.6640625" style="540" customWidth="1"/>
    <col min="7667" max="7667" width="11.33203125" style="540" customWidth="1"/>
    <col min="7668" max="7668" width="13.88671875" style="540" customWidth="1"/>
    <col min="7669" max="7669" width="13.6640625" style="540" customWidth="1"/>
    <col min="7670" max="7670" width="8.6640625" style="540" customWidth="1"/>
    <col min="7671" max="7671" width="12.44140625" style="540" customWidth="1"/>
    <col min="7672" max="7672" width="0" style="540" hidden="1" customWidth="1"/>
    <col min="7673" max="7673" width="13.88671875" style="540" customWidth="1"/>
    <col min="7674" max="7674" width="14.5546875" style="540" bestFit="1" customWidth="1"/>
    <col min="7675" max="7915" width="9.109375" style="540"/>
    <col min="7916" max="7916" width="8.44140625" style="540" customWidth="1"/>
    <col min="7917" max="7917" width="5.6640625" style="540" customWidth="1"/>
    <col min="7918" max="7918" width="46.5546875" style="540" customWidth="1"/>
    <col min="7919" max="7919" width="12.6640625" style="540" bestFit="1" customWidth="1"/>
    <col min="7920" max="7920" width="11.44140625" style="540" customWidth="1"/>
    <col min="7921" max="7921" width="8.6640625" style="540" customWidth="1"/>
    <col min="7922" max="7922" width="11.6640625" style="540" customWidth="1"/>
    <col min="7923" max="7923" width="11.33203125" style="540" customWidth="1"/>
    <col min="7924" max="7924" width="13.88671875" style="540" customWidth="1"/>
    <col min="7925" max="7925" width="13.6640625" style="540" customWidth="1"/>
    <col min="7926" max="7926" width="8.6640625" style="540" customWidth="1"/>
    <col min="7927" max="7927" width="12.44140625" style="540" customWidth="1"/>
    <col min="7928" max="7928" width="0" style="540" hidden="1" customWidth="1"/>
    <col min="7929" max="7929" width="13.88671875" style="540" customWidth="1"/>
    <col min="7930" max="7930" width="14.5546875" style="540" bestFit="1" customWidth="1"/>
    <col min="7931" max="8171" width="9.109375" style="540"/>
    <col min="8172" max="8172" width="8.44140625" style="540" customWidth="1"/>
    <col min="8173" max="8173" width="5.6640625" style="540" customWidth="1"/>
    <col min="8174" max="8174" width="46.5546875" style="540" customWidth="1"/>
    <col min="8175" max="8175" width="12.6640625" style="540" bestFit="1" customWidth="1"/>
    <col min="8176" max="8176" width="11.44140625" style="540" customWidth="1"/>
    <col min="8177" max="8177" width="8.6640625" style="540" customWidth="1"/>
    <col min="8178" max="8178" width="11.6640625" style="540" customWidth="1"/>
    <col min="8179" max="8179" width="11.33203125" style="540" customWidth="1"/>
    <col min="8180" max="8180" width="13.88671875" style="540" customWidth="1"/>
    <col min="8181" max="8181" width="13.6640625" style="540" customWidth="1"/>
    <col min="8182" max="8182" width="8.6640625" style="540" customWidth="1"/>
    <col min="8183" max="8183" width="12.44140625" style="540" customWidth="1"/>
    <col min="8184" max="8184" width="0" style="540" hidden="1" customWidth="1"/>
    <col min="8185" max="8185" width="13.88671875" style="540" customWidth="1"/>
    <col min="8186" max="8186" width="14.5546875" style="540" bestFit="1" customWidth="1"/>
    <col min="8187" max="8427" width="9.109375" style="540"/>
    <col min="8428" max="8428" width="8.44140625" style="540" customWidth="1"/>
    <col min="8429" max="8429" width="5.6640625" style="540" customWidth="1"/>
    <col min="8430" max="8430" width="46.5546875" style="540" customWidth="1"/>
    <col min="8431" max="8431" width="12.6640625" style="540" bestFit="1" customWidth="1"/>
    <col min="8432" max="8432" width="11.44140625" style="540" customWidth="1"/>
    <col min="8433" max="8433" width="8.6640625" style="540" customWidth="1"/>
    <col min="8434" max="8434" width="11.6640625" style="540" customWidth="1"/>
    <col min="8435" max="8435" width="11.33203125" style="540" customWidth="1"/>
    <col min="8436" max="8436" width="13.88671875" style="540" customWidth="1"/>
    <col min="8437" max="8437" width="13.6640625" style="540" customWidth="1"/>
    <col min="8438" max="8438" width="8.6640625" style="540" customWidth="1"/>
    <col min="8439" max="8439" width="12.44140625" style="540" customWidth="1"/>
    <col min="8440" max="8440" width="0" style="540" hidden="1" customWidth="1"/>
    <col min="8441" max="8441" width="13.88671875" style="540" customWidth="1"/>
    <col min="8442" max="8442" width="14.5546875" style="540" bestFit="1" customWidth="1"/>
    <col min="8443" max="8683" width="9.109375" style="540"/>
    <col min="8684" max="8684" width="8.44140625" style="540" customWidth="1"/>
    <col min="8685" max="8685" width="5.6640625" style="540" customWidth="1"/>
    <col min="8686" max="8686" width="46.5546875" style="540" customWidth="1"/>
    <col min="8687" max="8687" width="12.6640625" style="540" bestFit="1" customWidth="1"/>
    <col min="8688" max="8688" width="11.44140625" style="540" customWidth="1"/>
    <col min="8689" max="8689" width="8.6640625" style="540" customWidth="1"/>
    <col min="8690" max="8690" width="11.6640625" style="540" customWidth="1"/>
    <col min="8691" max="8691" width="11.33203125" style="540" customWidth="1"/>
    <col min="8692" max="8692" width="13.88671875" style="540" customWidth="1"/>
    <col min="8693" max="8693" width="13.6640625" style="540" customWidth="1"/>
    <col min="8694" max="8694" width="8.6640625" style="540" customWidth="1"/>
    <col min="8695" max="8695" width="12.44140625" style="540" customWidth="1"/>
    <col min="8696" max="8696" width="0" style="540" hidden="1" customWidth="1"/>
    <col min="8697" max="8697" width="13.88671875" style="540" customWidth="1"/>
    <col min="8698" max="8698" width="14.5546875" style="540" bestFit="1" customWidth="1"/>
    <col min="8699" max="8939" width="9.109375" style="540"/>
    <col min="8940" max="8940" width="8.44140625" style="540" customWidth="1"/>
    <col min="8941" max="8941" width="5.6640625" style="540" customWidth="1"/>
    <col min="8942" max="8942" width="46.5546875" style="540" customWidth="1"/>
    <col min="8943" max="8943" width="12.6640625" style="540" bestFit="1" customWidth="1"/>
    <col min="8944" max="8944" width="11.44140625" style="540" customWidth="1"/>
    <col min="8945" max="8945" width="8.6640625" style="540" customWidth="1"/>
    <col min="8946" max="8946" width="11.6640625" style="540" customWidth="1"/>
    <col min="8947" max="8947" width="11.33203125" style="540" customWidth="1"/>
    <col min="8948" max="8948" width="13.88671875" style="540" customWidth="1"/>
    <col min="8949" max="8949" width="13.6640625" style="540" customWidth="1"/>
    <col min="8950" max="8950" width="8.6640625" style="540" customWidth="1"/>
    <col min="8951" max="8951" width="12.44140625" style="540" customWidth="1"/>
    <col min="8952" max="8952" width="0" style="540" hidden="1" customWidth="1"/>
    <col min="8953" max="8953" width="13.88671875" style="540" customWidth="1"/>
    <col min="8954" max="8954" width="14.5546875" style="540" bestFit="1" customWidth="1"/>
    <col min="8955" max="9195" width="9.109375" style="540"/>
    <col min="9196" max="9196" width="8.44140625" style="540" customWidth="1"/>
    <col min="9197" max="9197" width="5.6640625" style="540" customWidth="1"/>
    <col min="9198" max="9198" width="46.5546875" style="540" customWidth="1"/>
    <col min="9199" max="9199" width="12.6640625" style="540" bestFit="1" customWidth="1"/>
    <col min="9200" max="9200" width="11.44140625" style="540" customWidth="1"/>
    <col min="9201" max="9201" width="8.6640625" style="540" customWidth="1"/>
    <col min="9202" max="9202" width="11.6640625" style="540" customWidth="1"/>
    <col min="9203" max="9203" width="11.33203125" style="540" customWidth="1"/>
    <col min="9204" max="9204" width="13.88671875" style="540" customWidth="1"/>
    <col min="9205" max="9205" width="13.6640625" style="540" customWidth="1"/>
    <col min="9206" max="9206" width="8.6640625" style="540" customWidth="1"/>
    <col min="9207" max="9207" width="12.44140625" style="540" customWidth="1"/>
    <col min="9208" max="9208" width="0" style="540" hidden="1" customWidth="1"/>
    <col min="9209" max="9209" width="13.88671875" style="540" customWidth="1"/>
    <col min="9210" max="9210" width="14.5546875" style="540" bestFit="1" customWidth="1"/>
    <col min="9211" max="9451" width="9.109375" style="540"/>
    <col min="9452" max="9452" width="8.44140625" style="540" customWidth="1"/>
    <col min="9453" max="9453" width="5.6640625" style="540" customWidth="1"/>
    <col min="9454" max="9454" width="46.5546875" style="540" customWidth="1"/>
    <col min="9455" max="9455" width="12.6640625" style="540" bestFit="1" customWidth="1"/>
    <col min="9456" max="9456" width="11.44140625" style="540" customWidth="1"/>
    <col min="9457" max="9457" width="8.6640625" style="540" customWidth="1"/>
    <col min="9458" max="9458" width="11.6640625" style="540" customWidth="1"/>
    <col min="9459" max="9459" width="11.33203125" style="540" customWidth="1"/>
    <col min="9460" max="9460" width="13.88671875" style="540" customWidth="1"/>
    <col min="9461" max="9461" width="13.6640625" style="540" customWidth="1"/>
    <col min="9462" max="9462" width="8.6640625" style="540" customWidth="1"/>
    <col min="9463" max="9463" width="12.44140625" style="540" customWidth="1"/>
    <col min="9464" max="9464" width="0" style="540" hidden="1" customWidth="1"/>
    <col min="9465" max="9465" width="13.88671875" style="540" customWidth="1"/>
    <col min="9466" max="9466" width="14.5546875" style="540" bestFit="1" customWidth="1"/>
    <col min="9467" max="9707" width="9.109375" style="540"/>
    <col min="9708" max="9708" width="8.44140625" style="540" customWidth="1"/>
    <col min="9709" max="9709" width="5.6640625" style="540" customWidth="1"/>
    <col min="9710" max="9710" width="46.5546875" style="540" customWidth="1"/>
    <col min="9711" max="9711" width="12.6640625" style="540" bestFit="1" customWidth="1"/>
    <col min="9712" max="9712" width="11.44140625" style="540" customWidth="1"/>
    <col min="9713" max="9713" width="8.6640625" style="540" customWidth="1"/>
    <col min="9714" max="9714" width="11.6640625" style="540" customWidth="1"/>
    <col min="9715" max="9715" width="11.33203125" style="540" customWidth="1"/>
    <col min="9716" max="9716" width="13.88671875" style="540" customWidth="1"/>
    <col min="9717" max="9717" width="13.6640625" style="540" customWidth="1"/>
    <col min="9718" max="9718" width="8.6640625" style="540" customWidth="1"/>
    <col min="9719" max="9719" width="12.44140625" style="540" customWidth="1"/>
    <col min="9720" max="9720" width="0" style="540" hidden="1" customWidth="1"/>
    <col min="9721" max="9721" width="13.88671875" style="540" customWidth="1"/>
    <col min="9722" max="9722" width="14.5546875" style="540" bestFit="1" customWidth="1"/>
    <col min="9723" max="9963" width="9.109375" style="540"/>
    <col min="9964" max="9964" width="8.44140625" style="540" customWidth="1"/>
    <col min="9965" max="9965" width="5.6640625" style="540" customWidth="1"/>
    <col min="9966" max="9966" width="46.5546875" style="540" customWidth="1"/>
    <col min="9967" max="9967" width="12.6640625" style="540" bestFit="1" customWidth="1"/>
    <col min="9968" max="9968" width="11.44140625" style="540" customWidth="1"/>
    <col min="9969" max="9969" width="8.6640625" style="540" customWidth="1"/>
    <col min="9970" max="9970" width="11.6640625" style="540" customWidth="1"/>
    <col min="9971" max="9971" width="11.33203125" style="540" customWidth="1"/>
    <col min="9972" max="9972" width="13.88671875" style="540" customWidth="1"/>
    <col min="9973" max="9973" width="13.6640625" style="540" customWidth="1"/>
    <col min="9974" max="9974" width="8.6640625" style="540" customWidth="1"/>
    <col min="9975" max="9975" width="12.44140625" style="540" customWidth="1"/>
    <col min="9976" max="9976" width="0" style="540" hidden="1" customWidth="1"/>
    <col min="9977" max="9977" width="13.88671875" style="540" customWidth="1"/>
    <col min="9978" max="9978" width="14.5546875" style="540" bestFit="1" customWidth="1"/>
    <col min="9979" max="10219" width="9.109375" style="540"/>
    <col min="10220" max="10220" width="8.44140625" style="540" customWidth="1"/>
    <col min="10221" max="10221" width="5.6640625" style="540" customWidth="1"/>
    <col min="10222" max="10222" width="46.5546875" style="540" customWidth="1"/>
    <col min="10223" max="10223" width="12.6640625" style="540" bestFit="1" customWidth="1"/>
    <col min="10224" max="10224" width="11.44140625" style="540" customWidth="1"/>
    <col min="10225" max="10225" width="8.6640625" style="540" customWidth="1"/>
    <col min="10226" max="10226" width="11.6640625" style="540" customWidth="1"/>
    <col min="10227" max="10227" width="11.33203125" style="540" customWidth="1"/>
    <col min="10228" max="10228" width="13.88671875" style="540" customWidth="1"/>
    <col min="10229" max="10229" width="13.6640625" style="540" customWidth="1"/>
    <col min="10230" max="10230" width="8.6640625" style="540" customWidth="1"/>
    <col min="10231" max="10231" width="12.44140625" style="540" customWidth="1"/>
    <col min="10232" max="10232" width="0" style="540" hidden="1" customWidth="1"/>
    <col min="10233" max="10233" width="13.88671875" style="540" customWidth="1"/>
    <col min="10234" max="10234" width="14.5546875" style="540" bestFit="1" customWidth="1"/>
    <col min="10235" max="10475" width="9.109375" style="540"/>
    <col min="10476" max="10476" width="8.44140625" style="540" customWidth="1"/>
    <col min="10477" max="10477" width="5.6640625" style="540" customWidth="1"/>
    <col min="10478" max="10478" width="46.5546875" style="540" customWidth="1"/>
    <col min="10479" max="10479" width="12.6640625" style="540" bestFit="1" customWidth="1"/>
    <col min="10480" max="10480" width="11.44140625" style="540" customWidth="1"/>
    <col min="10481" max="10481" width="8.6640625" style="540" customWidth="1"/>
    <col min="10482" max="10482" width="11.6640625" style="540" customWidth="1"/>
    <col min="10483" max="10483" width="11.33203125" style="540" customWidth="1"/>
    <col min="10484" max="10484" width="13.88671875" style="540" customWidth="1"/>
    <col min="10485" max="10485" width="13.6640625" style="540" customWidth="1"/>
    <col min="10486" max="10486" width="8.6640625" style="540" customWidth="1"/>
    <col min="10487" max="10487" width="12.44140625" style="540" customWidth="1"/>
    <col min="10488" max="10488" width="0" style="540" hidden="1" customWidth="1"/>
    <col min="10489" max="10489" width="13.88671875" style="540" customWidth="1"/>
    <col min="10490" max="10490" width="14.5546875" style="540" bestFit="1" customWidth="1"/>
    <col min="10491" max="10731" width="9.109375" style="540"/>
    <col min="10732" max="10732" width="8.44140625" style="540" customWidth="1"/>
    <col min="10733" max="10733" width="5.6640625" style="540" customWidth="1"/>
    <col min="10734" max="10734" width="46.5546875" style="540" customWidth="1"/>
    <col min="10735" max="10735" width="12.6640625" style="540" bestFit="1" customWidth="1"/>
    <col min="10736" max="10736" width="11.44140625" style="540" customWidth="1"/>
    <col min="10737" max="10737" width="8.6640625" style="540" customWidth="1"/>
    <col min="10738" max="10738" width="11.6640625" style="540" customWidth="1"/>
    <col min="10739" max="10739" width="11.33203125" style="540" customWidth="1"/>
    <col min="10740" max="10740" width="13.88671875" style="540" customWidth="1"/>
    <col min="10741" max="10741" width="13.6640625" style="540" customWidth="1"/>
    <col min="10742" max="10742" width="8.6640625" style="540" customWidth="1"/>
    <col min="10743" max="10743" width="12.44140625" style="540" customWidth="1"/>
    <col min="10744" max="10744" width="0" style="540" hidden="1" customWidth="1"/>
    <col min="10745" max="10745" width="13.88671875" style="540" customWidth="1"/>
    <col min="10746" max="10746" width="14.5546875" style="540" bestFit="1" customWidth="1"/>
    <col min="10747" max="10987" width="9.109375" style="540"/>
    <col min="10988" max="10988" width="8.44140625" style="540" customWidth="1"/>
    <col min="10989" max="10989" width="5.6640625" style="540" customWidth="1"/>
    <col min="10990" max="10990" width="46.5546875" style="540" customWidth="1"/>
    <col min="10991" max="10991" width="12.6640625" style="540" bestFit="1" customWidth="1"/>
    <col min="10992" max="10992" width="11.44140625" style="540" customWidth="1"/>
    <col min="10993" max="10993" width="8.6640625" style="540" customWidth="1"/>
    <col min="10994" max="10994" width="11.6640625" style="540" customWidth="1"/>
    <col min="10995" max="10995" width="11.33203125" style="540" customWidth="1"/>
    <col min="10996" max="10996" width="13.88671875" style="540" customWidth="1"/>
    <col min="10997" max="10997" width="13.6640625" style="540" customWidth="1"/>
    <col min="10998" max="10998" width="8.6640625" style="540" customWidth="1"/>
    <col min="10999" max="10999" width="12.44140625" style="540" customWidth="1"/>
    <col min="11000" max="11000" width="0" style="540" hidden="1" customWidth="1"/>
    <col min="11001" max="11001" width="13.88671875" style="540" customWidth="1"/>
    <col min="11002" max="11002" width="14.5546875" style="540" bestFit="1" customWidth="1"/>
    <col min="11003" max="11243" width="9.109375" style="540"/>
    <col min="11244" max="11244" width="8.44140625" style="540" customWidth="1"/>
    <col min="11245" max="11245" width="5.6640625" style="540" customWidth="1"/>
    <col min="11246" max="11246" width="46.5546875" style="540" customWidth="1"/>
    <col min="11247" max="11247" width="12.6640625" style="540" bestFit="1" customWidth="1"/>
    <col min="11248" max="11248" width="11.44140625" style="540" customWidth="1"/>
    <col min="11249" max="11249" width="8.6640625" style="540" customWidth="1"/>
    <col min="11250" max="11250" width="11.6640625" style="540" customWidth="1"/>
    <col min="11251" max="11251" width="11.33203125" style="540" customWidth="1"/>
    <col min="11252" max="11252" width="13.88671875" style="540" customWidth="1"/>
    <col min="11253" max="11253" width="13.6640625" style="540" customWidth="1"/>
    <col min="11254" max="11254" width="8.6640625" style="540" customWidth="1"/>
    <col min="11255" max="11255" width="12.44140625" style="540" customWidth="1"/>
    <col min="11256" max="11256" width="0" style="540" hidden="1" customWidth="1"/>
    <col min="11257" max="11257" width="13.88671875" style="540" customWidth="1"/>
    <col min="11258" max="11258" width="14.5546875" style="540" bestFit="1" customWidth="1"/>
    <col min="11259" max="11499" width="9.109375" style="540"/>
    <col min="11500" max="11500" width="8.44140625" style="540" customWidth="1"/>
    <col min="11501" max="11501" width="5.6640625" style="540" customWidth="1"/>
    <col min="11502" max="11502" width="46.5546875" style="540" customWidth="1"/>
    <col min="11503" max="11503" width="12.6640625" style="540" bestFit="1" customWidth="1"/>
    <col min="11504" max="11504" width="11.44140625" style="540" customWidth="1"/>
    <col min="11505" max="11505" width="8.6640625" style="540" customWidth="1"/>
    <col min="11506" max="11506" width="11.6640625" style="540" customWidth="1"/>
    <col min="11507" max="11507" width="11.33203125" style="540" customWidth="1"/>
    <col min="11508" max="11508" width="13.88671875" style="540" customWidth="1"/>
    <col min="11509" max="11509" width="13.6640625" style="540" customWidth="1"/>
    <col min="11510" max="11510" width="8.6640625" style="540" customWidth="1"/>
    <col min="11511" max="11511" width="12.44140625" style="540" customWidth="1"/>
    <col min="11512" max="11512" width="0" style="540" hidden="1" customWidth="1"/>
    <col min="11513" max="11513" width="13.88671875" style="540" customWidth="1"/>
    <col min="11514" max="11514" width="14.5546875" style="540" bestFit="1" customWidth="1"/>
    <col min="11515" max="11755" width="9.109375" style="540"/>
    <col min="11756" max="11756" width="8.44140625" style="540" customWidth="1"/>
    <col min="11757" max="11757" width="5.6640625" style="540" customWidth="1"/>
    <col min="11758" max="11758" width="46.5546875" style="540" customWidth="1"/>
    <col min="11759" max="11759" width="12.6640625" style="540" bestFit="1" customWidth="1"/>
    <col min="11760" max="11760" width="11.44140625" style="540" customWidth="1"/>
    <col min="11761" max="11761" width="8.6640625" style="540" customWidth="1"/>
    <col min="11762" max="11762" width="11.6640625" style="540" customWidth="1"/>
    <col min="11763" max="11763" width="11.33203125" style="540" customWidth="1"/>
    <col min="11764" max="11764" width="13.88671875" style="540" customWidth="1"/>
    <col min="11765" max="11765" width="13.6640625" style="540" customWidth="1"/>
    <col min="11766" max="11766" width="8.6640625" style="540" customWidth="1"/>
    <col min="11767" max="11767" width="12.44140625" style="540" customWidth="1"/>
    <col min="11768" max="11768" width="0" style="540" hidden="1" customWidth="1"/>
    <col min="11769" max="11769" width="13.88671875" style="540" customWidth="1"/>
    <col min="11770" max="11770" width="14.5546875" style="540" bestFit="1" customWidth="1"/>
    <col min="11771" max="12011" width="9.109375" style="540"/>
    <col min="12012" max="12012" width="8.44140625" style="540" customWidth="1"/>
    <col min="12013" max="12013" width="5.6640625" style="540" customWidth="1"/>
    <col min="12014" max="12014" width="46.5546875" style="540" customWidth="1"/>
    <col min="12015" max="12015" width="12.6640625" style="540" bestFit="1" customWidth="1"/>
    <col min="12016" max="12016" width="11.44140625" style="540" customWidth="1"/>
    <col min="12017" max="12017" width="8.6640625" style="540" customWidth="1"/>
    <col min="12018" max="12018" width="11.6640625" style="540" customWidth="1"/>
    <col min="12019" max="12019" width="11.33203125" style="540" customWidth="1"/>
    <col min="12020" max="12020" width="13.88671875" style="540" customWidth="1"/>
    <col min="12021" max="12021" width="13.6640625" style="540" customWidth="1"/>
    <col min="12022" max="12022" width="8.6640625" style="540" customWidth="1"/>
    <col min="12023" max="12023" width="12.44140625" style="540" customWidth="1"/>
    <col min="12024" max="12024" width="0" style="540" hidden="1" customWidth="1"/>
    <col min="12025" max="12025" width="13.88671875" style="540" customWidth="1"/>
    <col min="12026" max="12026" width="14.5546875" style="540" bestFit="1" customWidth="1"/>
    <col min="12027" max="12267" width="9.109375" style="540"/>
    <col min="12268" max="12268" width="8.44140625" style="540" customWidth="1"/>
    <col min="12269" max="12269" width="5.6640625" style="540" customWidth="1"/>
    <col min="12270" max="12270" width="46.5546875" style="540" customWidth="1"/>
    <col min="12271" max="12271" width="12.6640625" style="540" bestFit="1" customWidth="1"/>
    <col min="12272" max="12272" width="11.44140625" style="540" customWidth="1"/>
    <col min="12273" max="12273" width="8.6640625" style="540" customWidth="1"/>
    <col min="12274" max="12274" width="11.6640625" style="540" customWidth="1"/>
    <col min="12275" max="12275" width="11.33203125" style="540" customWidth="1"/>
    <col min="12276" max="12276" width="13.88671875" style="540" customWidth="1"/>
    <col min="12277" max="12277" width="13.6640625" style="540" customWidth="1"/>
    <col min="12278" max="12278" width="8.6640625" style="540" customWidth="1"/>
    <col min="12279" max="12279" width="12.44140625" style="540" customWidth="1"/>
    <col min="12280" max="12280" width="0" style="540" hidden="1" customWidth="1"/>
    <col min="12281" max="12281" width="13.88671875" style="540" customWidth="1"/>
    <col min="12282" max="12282" width="14.5546875" style="540" bestFit="1" customWidth="1"/>
    <col min="12283" max="12523" width="9.109375" style="540"/>
    <col min="12524" max="12524" width="8.44140625" style="540" customWidth="1"/>
    <col min="12525" max="12525" width="5.6640625" style="540" customWidth="1"/>
    <col min="12526" max="12526" width="46.5546875" style="540" customWidth="1"/>
    <col min="12527" max="12527" width="12.6640625" style="540" bestFit="1" customWidth="1"/>
    <col min="12528" max="12528" width="11.44140625" style="540" customWidth="1"/>
    <col min="12529" max="12529" width="8.6640625" style="540" customWidth="1"/>
    <col min="12530" max="12530" width="11.6640625" style="540" customWidth="1"/>
    <col min="12531" max="12531" width="11.33203125" style="540" customWidth="1"/>
    <col min="12532" max="12532" width="13.88671875" style="540" customWidth="1"/>
    <col min="12533" max="12533" width="13.6640625" style="540" customWidth="1"/>
    <col min="12534" max="12534" width="8.6640625" style="540" customWidth="1"/>
    <col min="12535" max="12535" width="12.44140625" style="540" customWidth="1"/>
    <col min="12536" max="12536" width="0" style="540" hidden="1" customWidth="1"/>
    <col min="12537" max="12537" width="13.88671875" style="540" customWidth="1"/>
    <col min="12538" max="12538" width="14.5546875" style="540" bestFit="1" customWidth="1"/>
    <col min="12539" max="12779" width="9.109375" style="540"/>
    <col min="12780" max="12780" width="8.44140625" style="540" customWidth="1"/>
    <col min="12781" max="12781" width="5.6640625" style="540" customWidth="1"/>
    <col min="12782" max="12782" width="46.5546875" style="540" customWidth="1"/>
    <col min="12783" max="12783" width="12.6640625" style="540" bestFit="1" customWidth="1"/>
    <col min="12784" max="12784" width="11.44140625" style="540" customWidth="1"/>
    <col min="12785" max="12785" width="8.6640625" style="540" customWidth="1"/>
    <col min="12786" max="12786" width="11.6640625" style="540" customWidth="1"/>
    <col min="12787" max="12787" width="11.33203125" style="540" customWidth="1"/>
    <col min="12788" max="12788" width="13.88671875" style="540" customWidth="1"/>
    <col min="12789" max="12789" width="13.6640625" style="540" customWidth="1"/>
    <col min="12790" max="12790" width="8.6640625" style="540" customWidth="1"/>
    <col min="12791" max="12791" width="12.44140625" style="540" customWidth="1"/>
    <col min="12792" max="12792" width="0" style="540" hidden="1" customWidth="1"/>
    <col min="12793" max="12793" width="13.88671875" style="540" customWidth="1"/>
    <col min="12794" max="12794" width="14.5546875" style="540" bestFit="1" customWidth="1"/>
    <col min="12795" max="13035" width="9.109375" style="540"/>
    <col min="13036" max="13036" width="8.44140625" style="540" customWidth="1"/>
    <col min="13037" max="13037" width="5.6640625" style="540" customWidth="1"/>
    <col min="13038" max="13038" width="46.5546875" style="540" customWidth="1"/>
    <col min="13039" max="13039" width="12.6640625" style="540" bestFit="1" customWidth="1"/>
    <col min="13040" max="13040" width="11.44140625" style="540" customWidth="1"/>
    <col min="13041" max="13041" width="8.6640625" style="540" customWidth="1"/>
    <col min="13042" max="13042" width="11.6640625" style="540" customWidth="1"/>
    <col min="13043" max="13043" width="11.33203125" style="540" customWidth="1"/>
    <col min="13044" max="13044" width="13.88671875" style="540" customWidth="1"/>
    <col min="13045" max="13045" width="13.6640625" style="540" customWidth="1"/>
    <col min="13046" max="13046" width="8.6640625" style="540" customWidth="1"/>
    <col min="13047" max="13047" width="12.44140625" style="540" customWidth="1"/>
    <col min="13048" max="13048" width="0" style="540" hidden="1" customWidth="1"/>
    <col min="13049" max="13049" width="13.88671875" style="540" customWidth="1"/>
    <col min="13050" max="13050" width="14.5546875" style="540" bestFit="1" customWidth="1"/>
    <col min="13051" max="13291" width="9.109375" style="540"/>
    <col min="13292" max="13292" width="8.44140625" style="540" customWidth="1"/>
    <col min="13293" max="13293" width="5.6640625" style="540" customWidth="1"/>
    <col min="13294" max="13294" width="46.5546875" style="540" customWidth="1"/>
    <col min="13295" max="13295" width="12.6640625" style="540" bestFit="1" customWidth="1"/>
    <col min="13296" max="13296" width="11.44140625" style="540" customWidth="1"/>
    <col min="13297" max="13297" width="8.6640625" style="540" customWidth="1"/>
    <col min="13298" max="13298" width="11.6640625" style="540" customWidth="1"/>
    <col min="13299" max="13299" width="11.33203125" style="540" customWidth="1"/>
    <col min="13300" max="13300" width="13.88671875" style="540" customWidth="1"/>
    <col min="13301" max="13301" width="13.6640625" style="540" customWidth="1"/>
    <col min="13302" max="13302" width="8.6640625" style="540" customWidth="1"/>
    <col min="13303" max="13303" width="12.44140625" style="540" customWidth="1"/>
    <col min="13304" max="13304" width="0" style="540" hidden="1" customWidth="1"/>
    <col min="13305" max="13305" width="13.88671875" style="540" customWidth="1"/>
    <col min="13306" max="13306" width="14.5546875" style="540" bestFit="1" customWidth="1"/>
    <col min="13307" max="13547" width="9.109375" style="540"/>
    <col min="13548" max="13548" width="8.44140625" style="540" customWidth="1"/>
    <col min="13549" max="13549" width="5.6640625" style="540" customWidth="1"/>
    <col min="13550" max="13550" width="46.5546875" style="540" customWidth="1"/>
    <col min="13551" max="13551" width="12.6640625" style="540" bestFit="1" customWidth="1"/>
    <col min="13552" max="13552" width="11.44140625" style="540" customWidth="1"/>
    <col min="13553" max="13553" width="8.6640625" style="540" customWidth="1"/>
    <col min="13554" max="13554" width="11.6640625" style="540" customWidth="1"/>
    <col min="13555" max="13555" width="11.33203125" style="540" customWidth="1"/>
    <col min="13556" max="13556" width="13.88671875" style="540" customWidth="1"/>
    <col min="13557" max="13557" width="13.6640625" style="540" customWidth="1"/>
    <col min="13558" max="13558" width="8.6640625" style="540" customWidth="1"/>
    <col min="13559" max="13559" width="12.44140625" style="540" customWidth="1"/>
    <col min="13560" max="13560" width="0" style="540" hidden="1" customWidth="1"/>
    <col min="13561" max="13561" width="13.88671875" style="540" customWidth="1"/>
    <col min="13562" max="13562" width="14.5546875" style="540" bestFit="1" customWidth="1"/>
    <col min="13563" max="13803" width="9.109375" style="540"/>
    <col min="13804" max="13804" width="8.44140625" style="540" customWidth="1"/>
    <col min="13805" max="13805" width="5.6640625" style="540" customWidth="1"/>
    <col min="13806" max="13806" width="46.5546875" style="540" customWidth="1"/>
    <col min="13807" max="13807" width="12.6640625" style="540" bestFit="1" customWidth="1"/>
    <col min="13808" max="13808" width="11.44140625" style="540" customWidth="1"/>
    <col min="13809" max="13809" width="8.6640625" style="540" customWidth="1"/>
    <col min="13810" max="13810" width="11.6640625" style="540" customWidth="1"/>
    <col min="13811" max="13811" width="11.33203125" style="540" customWidth="1"/>
    <col min="13812" max="13812" width="13.88671875" style="540" customWidth="1"/>
    <col min="13813" max="13813" width="13.6640625" style="540" customWidth="1"/>
    <col min="13814" max="13814" width="8.6640625" style="540" customWidth="1"/>
    <col min="13815" max="13815" width="12.44140625" style="540" customWidth="1"/>
    <col min="13816" max="13816" width="0" style="540" hidden="1" customWidth="1"/>
    <col min="13817" max="13817" width="13.88671875" style="540" customWidth="1"/>
    <col min="13818" max="13818" width="14.5546875" style="540" bestFit="1" customWidth="1"/>
    <col min="13819" max="14059" width="9.109375" style="540"/>
    <col min="14060" max="14060" width="8.44140625" style="540" customWidth="1"/>
    <col min="14061" max="14061" width="5.6640625" style="540" customWidth="1"/>
    <col min="14062" max="14062" width="46.5546875" style="540" customWidth="1"/>
    <col min="14063" max="14063" width="12.6640625" style="540" bestFit="1" customWidth="1"/>
    <col min="14064" max="14064" width="11.44140625" style="540" customWidth="1"/>
    <col min="14065" max="14065" width="8.6640625" style="540" customWidth="1"/>
    <col min="14066" max="14066" width="11.6640625" style="540" customWidth="1"/>
    <col min="14067" max="14067" width="11.33203125" style="540" customWidth="1"/>
    <col min="14068" max="14068" width="13.88671875" style="540" customWidth="1"/>
    <col min="14069" max="14069" width="13.6640625" style="540" customWidth="1"/>
    <col min="14070" max="14070" width="8.6640625" style="540" customWidth="1"/>
    <col min="14071" max="14071" width="12.44140625" style="540" customWidth="1"/>
    <col min="14072" max="14072" width="0" style="540" hidden="1" customWidth="1"/>
    <col min="14073" max="14073" width="13.88671875" style="540" customWidth="1"/>
    <col min="14074" max="14074" width="14.5546875" style="540" bestFit="1" customWidth="1"/>
    <col min="14075" max="14315" width="9.109375" style="540"/>
    <col min="14316" max="14316" width="8.44140625" style="540" customWidth="1"/>
    <col min="14317" max="14317" width="5.6640625" style="540" customWidth="1"/>
    <col min="14318" max="14318" width="46.5546875" style="540" customWidth="1"/>
    <col min="14319" max="14319" width="12.6640625" style="540" bestFit="1" customWidth="1"/>
    <col min="14320" max="14320" width="11.44140625" style="540" customWidth="1"/>
    <col min="14321" max="14321" width="8.6640625" style="540" customWidth="1"/>
    <col min="14322" max="14322" width="11.6640625" style="540" customWidth="1"/>
    <col min="14323" max="14323" width="11.33203125" style="540" customWidth="1"/>
    <col min="14324" max="14324" width="13.88671875" style="540" customWidth="1"/>
    <col min="14325" max="14325" width="13.6640625" style="540" customWidth="1"/>
    <col min="14326" max="14326" width="8.6640625" style="540" customWidth="1"/>
    <col min="14327" max="14327" width="12.44140625" style="540" customWidth="1"/>
    <col min="14328" max="14328" width="0" style="540" hidden="1" customWidth="1"/>
    <col min="14329" max="14329" width="13.88671875" style="540" customWidth="1"/>
    <col min="14330" max="14330" width="14.5546875" style="540" bestFit="1" customWidth="1"/>
    <col min="14331" max="14571" width="9.109375" style="540"/>
    <col min="14572" max="14572" width="8.44140625" style="540" customWidth="1"/>
    <col min="14573" max="14573" width="5.6640625" style="540" customWidth="1"/>
    <col min="14574" max="14574" width="46.5546875" style="540" customWidth="1"/>
    <col min="14575" max="14575" width="12.6640625" style="540" bestFit="1" customWidth="1"/>
    <col min="14576" max="14576" width="11.44140625" style="540" customWidth="1"/>
    <col min="14577" max="14577" width="8.6640625" style="540" customWidth="1"/>
    <col min="14578" max="14578" width="11.6640625" style="540" customWidth="1"/>
    <col min="14579" max="14579" width="11.33203125" style="540" customWidth="1"/>
    <col min="14580" max="14580" width="13.88671875" style="540" customWidth="1"/>
    <col min="14581" max="14581" width="13.6640625" style="540" customWidth="1"/>
    <col min="14582" max="14582" width="8.6640625" style="540" customWidth="1"/>
    <col min="14583" max="14583" width="12.44140625" style="540" customWidth="1"/>
    <col min="14584" max="14584" width="0" style="540" hidden="1" customWidth="1"/>
    <col min="14585" max="14585" width="13.88671875" style="540" customWidth="1"/>
    <col min="14586" max="14586" width="14.5546875" style="540" bestFit="1" customWidth="1"/>
    <col min="14587" max="14827" width="9.109375" style="540"/>
    <col min="14828" max="14828" width="8.44140625" style="540" customWidth="1"/>
    <col min="14829" max="14829" width="5.6640625" style="540" customWidth="1"/>
    <col min="14830" max="14830" width="46.5546875" style="540" customWidth="1"/>
    <col min="14831" max="14831" width="12.6640625" style="540" bestFit="1" customWidth="1"/>
    <col min="14832" max="14832" width="11.44140625" style="540" customWidth="1"/>
    <col min="14833" max="14833" width="8.6640625" style="540" customWidth="1"/>
    <col min="14834" max="14834" width="11.6640625" style="540" customWidth="1"/>
    <col min="14835" max="14835" width="11.33203125" style="540" customWidth="1"/>
    <col min="14836" max="14836" width="13.88671875" style="540" customWidth="1"/>
    <col min="14837" max="14837" width="13.6640625" style="540" customWidth="1"/>
    <col min="14838" max="14838" width="8.6640625" style="540" customWidth="1"/>
    <col min="14839" max="14839" width="12.44140625" style="540" customWidth="1"/>
    <col min="14840" max="14840" width="0" style="540" hidden="1" customWidth="1"/>
    <col min="14841" max="14841" width="13.88671875" style="540" customWidth="1"/>
    <col min="14842" max="14842" width="14.5546875" style="540" bestFit="1" customWidth="1"/>
    <col min="14843" max="15083" width="9.109375" style="540"/>
    <col min="15084" max="15084" width="8.44140625" style="540" customWidth="1"/>
    <col min="15085" max="15085" width="5.6640625" style="540" customWidth="1"/>
    <col min="15086" max="15086" width="46.5546875" style="540" customWidth="1"/>
    <col min="15087" max="15087" width="12.6640625" style="540" bestFit="1" customWidth="1"/>
    <col min="15088" max="15088" width="11.44140625" style="540" customWidth="1"/>
    <col min="15089" max="15089" width="8.6640625" style="540" customWidth="1"/>
    <col min="15090" max="15090" width="11.6640625" style="540" customWidth="1"/>
    <col min="15091" max="15091" width="11.33203125" style="540" customWidth="1"/>
    <col min="15092" max="15092" width="13.88671875" style="540" customWidth="1"/>
    <col min="15093" max="15093" width="13.6640625" style="540" customWidth="1"/>
    <col min="15094" max="15094" width="8.6640625" style="540" customWidth="1"/>
    <col min="15095" max="15095" width="12.44140625" style="540" customWidth="1"/>
    <col min="15096" max="15096" width="0" style="540" hidden="1" customWidth="1"/>
    <col min="15097" max="15097" width="13.88671875" style="540" customWidth="1"/>
    <col min="15098" max="15098" width="14.5546875" style="540" bestFit="1" customWidth="1"/>
    <col min="15099" max="15339" width="9.109375" style="540"/>
    <col min="15340" max="15340" width="8.44140625" style="540" customWidth="1"/>
    <col min="15341" max="15341" width="5.6640625" style="540" customWidth="1"/>
    <col min="15342" max="15342" width="46.5546875" style="540" customWidth="1"/>
    <col min="15343" max="15343" width="12.6640625" style="540" bestFit="1" customWidth="1"/>
    <col min="15344" max="15344" width="11.44140625" style="540" customWidth="1"/>
    <col min="15345" max="15345" width="8.6640625" style="540" customWidth="1"/>
    <col min="15346" max="15346" width="11.6640625" style="540" customWidth="1"/>
    <col min="15347" max="15347" width="11.33203125" style="540" customWidth="1"/>
    <col min="15348" max="15348" width="13.88671875" style="540" customWidth="1"/>
    <col min="15349" max="15349" width="13.6640625" style="540" customWidth="1"/>
    <col min="15350" max="15350" width="8.6640625" style="540" customWidth="1"/>
    <col min="15351" max="15351" width="12.44140625" style="540" customWidth="1"/>
    <col min="15352" max="15352" width="0" style="540" hidden="1" customWidth="1"/>
    <col min="15353" max="15353" width="13.88671875" style="540" customWidth="1"/>
    <col min="15354" max="15354" width="14.5546875" style="540" bestFit="1" customWidth="1"/>
    <col min="15355" max="15595" width="9.109375" style="540"/>
    <col min="15596" max="15596" width="8.44140625" style="540" customWidth="1"/>
    <col min="15597" max="15597" width="5.6640625" style="540" customWidth="1"/>
    <col min="15598" max="15598" width="46.5546875" style="540" customWidth="1"/>
    <col min="15599" max="15599" width="12.6640625" style="540" bestFit="1" customWidth="1"/>
    <col min="15600" max="15600" width="11.44140625" style="540" customWidth="1"/>
    <col min="15601" max="15601" width="8.6640625" style="540" customWidth="1"/>
    <col min="15602" max="15602" width="11.6640625" style="540" customWidth="1"/>
    <col min="15603" max="15603" width="11.33203125" style="540" customWidth="1"/>
    <col min="15604" max="15604" width="13.88671875" style="540" customWidth="1"/>
    <col min="15605" max="15605" width="13.6640625" style="540" customWidth="1"/>
    <col min="15606" max="15606" width="8.6640625" style="540" customWidth="1"/>
    <col min="15607" max="15607" width="12.44140625" style="540" customWidth="1"/>
    <col min="15608" max="15608" width="0" style="540" hidden="1" customWidth="1"/>
    <col min="15609" max="15609" width="13.88671875" style="540" customWidth="1"/>
    <col min="15610" max="15610" width="14.5546875" style="540" bestFit="1" customWidth="1"/>
    <col min="15611" max="15851" width="9.109375" style="540"/>
    <col min="15852" max="15852" width="8.44140625" style="540" customWidth="1"/>
    <col min="15853" max="15853" width="5.6640625" style="540" customWidth="1"/>
    <col min="15854" max="15854" width="46.5546875" style="540" customWidth="1"/>
    <col min="15855" max="15855" width="12.6640625" style="540" bestFit="1" customWidth="1"/>
    <col min="15856" max="15856" width="11.44140625" style="540" customWidth="1"/>
    <col min="15857" max="15857" width="8.6640625" style="540" customWidth="1"/>
    <col min="15858" max="15858" width="11.6640625" style="540" customWidth="1"/>
    <col min="15859" max="15859" width="11.33203125" style="540" customWidth="1"/>
    <col min="15860" max="15860" width="13.88671875" style="540" customWidth="1"/>
    <col min="15861" max="15861" width="13.6640625" style="540" customWidth="1"/>
    <col min="15862" max="15862" width="8.6640625" style="540" customWidth="1"/>
    <col min="15863" max="15863" width="12.44140625" style="540" customWidth="1"/>
    <col min="15864" max="15864" width="0" style="540" hidden="1" customWidth="1"/>
    <col min="15865" max="15865" width="13.88671875" style="540" customWidth="1"/>
    <col min="15866" max="15866" width="14.5546875" style="540" bestFit="1" customWidth="1"/>
    <col min="15867" max="16107" width="9.109375" style="540"/>
    <col min="16108" max="16108" width="8.44140625" style="540" customWidth="1"/>
    <col min="16109" max="16109" width="5.6640625" style="540" customWidth="1"/>
    <col min="16110" max="16110" width="46.5546875" style="540" customWidth="1"/>
    <col min="16111" max="16111" width="12.6640625" style="540" bestFit="1" customWidth="1"/>
    <col min="16112" max="16112" width="11.44140625" style="540" customWidth="1"/>
    <col min="16113" max="16113" width="8.6640625" style="540" customWidth="1"/>
    <col min="16114" max="16114" width="11.6640625" style="540" customWidth="1"/>
    <col min="16115" max="16115" width="11.33203125" style="540" customWidth="1"/>
    <col min="16116" max="16116" width="13.88671875" style="540" customWidth="1"/>
    <col min="16117" max="16117" width="13.6640625" style="540" customWidth="1"/>
    <col min="16118" max="16118" width="8.6640625" style="540" customWidth="1"/>
    <col min="16119" max="16119" width="12.44140625" style="540" customWidth="1"/>
    <col min="16120" max="16120" width="0" style="540" hidden="1" customWidth="1"/>
    <col min="16121" max="16121" width="13.88671875" style="540" customWidth="1"/>
    <col min="16122" max="16122" width="14.5546875" style="540" bestFit="1" customWidth="1"/>
    <col min="16123" max="16365" width="9.109375" style="540"/>
    <col min="16366" max="16384" width="9.109375" style="540" customWidth="1"/>
  </cols>
  <sheetData>
    <row r="1" spans="1:34" ht="14.4">
      <c r="A1" s="704" t="s">
        <v>574</v>
      </c>
      <c r="B1" s="969" t="s">
        <v>218</v>
      </c>
    </row>
    <row r="3" spans="1:34" ht="12.75" customHeight="1">
      <c r="B3" s="1242" t="s">
        <v>706</v>
      </c>
      <c r="C3" s="1242"/>
      <c r="D3" s="1242"/>
      <c r="E3" s="1242"/>
      <c r="F3" s="1242"/>
      <c r="G3" s="1242"/>
      <c r="H3" s="1242"/>
      <c r="I3" s="1242"/>
      <c r="J3" s="1242"/>
      <c r="K3" s="1242"/>
      <c r="L3" s="1242"/>
    </row>
    <row r="4" spans="1:34">
      <c r="B4" s="1242"/>
      <c r="C4" s="1242"/>
      <c r="D4" s="1242"/>
      <c r="E4" s="1242"/>
      <c r="F4" s="1242"/>
      <c r="G4" s="1242"/>
      <c r="H4" s="1242"/>
      <c r="I4" s="1242"/>
      <c r="J4" s="1242"/>
      <c r="K4" s="1242"/>
      <c r="L4" s="1242"/>
      <c r="AF4" s="540">
        <v>4.5199999999999996</v>
      </c>
      <c r="AG4" s="540">
        <v>0.28000000000000003</v>
      </c>
    </row>
    <row r="5" spans="1:34">
      <c r="B5" s="1133"/>
      <c r="C5" s="1133"/>
      <c r="D5" s="1133"/>
      <c r="E5" s="1133"/>
      <c r="F5" s="1133"/>
      <c r="G5" s="1133"/>
      <c r="H5" s="1133"/>
      <c r="I5" s="1133"/>
      <c r="J5" s="1133"/>
      <c r="K5" s="1133"/>
      <c r="L5" s="1133"/>
    </row>
    <row r="6" spans="1:34">
      <c r="A6" s="705">
        <f>+A1+1</f>
        <v>13</v>
      </c>
      <c r="B6" s="678" t="s">
        <v>289</v>
      </c>
      <c r="C6" s="652"/>
      <c r="D6" s="652"/>
      <c r="E6" s="679"/>
      <c r="F6" s="652"/>
      <c r="G6" s="680"/>
      <c r="H6" s="652"/>
      <c r="I6" s="681"/>
      <c r="J6" s="682"/>
      <c r="AF6" s="540">
        <v>1.07</v>
      </c>
      <c r="AG6" s="540">
        <v>1.1399999999999999</v>
      </c>
    </row>
    <row r="7" spans="1:34">
      <c r="A7" s="519"/>
      <c r="B7" s="678"/>
      <c r="C7" s="652"/>
      <c r="D7" s="652"/>
      <c r="E7" s="679"/>
      <c r="F7" s="652"/>
      <c r="G7" s="680"/>
      <c r="H7" s="652"/>
      <c r="I7" s="681"/>
      <c r="J7" s="682"/>
      <c r="AF7" s="540">
        <f>+AF6/92*365</f>
        <v>4.2451086956521742</v>
      </c>
      <c r="AG7" s="540">
        <f>+AG6/92*365</f>
        <v>4.5228260869565213</v>
      </c>
      <c r="AH7" s="540">
        <f>+AG7-AF7</f>
        <v>0.27771739130434714</v>
      </c>
    </row>
    <row r="8" spans="1:34" ht="12.75" customHeight="1">
      <c r="A8" s="519"/>
      <c r="B8" s="1241" t="s">
        <v>476</v>
      </c>
      <c r="C8" s="1241"/>
      <c r="D8" s="1241"/>
      <c r="E8" s="1241"/>
      <c r="F8" s="1241"/>
      <c r="G8" s="1241"/>
      <c r="H8" s="1241"/>
      <c r="I8" s="1241"/>
      <c r="J8" s="1241"/>
      <c r="K8" s="1241"/>
      <c r="L8" s="1241"/>
    </row>
    <row r="9" spans="1:34" ht="12.75" customHeight="1">
      <c r="A9" s="519"/>
      <c r="B9" s="1241"/>
      <c r="C9" s="1241"/>
      <c r="D9" s="1241"/>
      <c r="E9" s="1241"/>
      <c r="F9" s="1241"/>
      <c r="G9" s="1241"/>
      <c r="H9" s="1241"/>
      <c r="I9" s="1241"/>
      <c r="J9" s="1241"/>
      <c r="K9" s="1241"/>
      <c r="L9" s="1241"/>
    </row>
    <row r="10" spans="1:34">
      <c r="A10" s="424"/>
      <c r="B10" s="1241"/>
      <c r="C10" s="1241"/>
      <c r="D10" s="1241"/>
      <c r="E10" s="1241"/>
      <c r="F10" s="1241"/>
      <c r="G10" s="1241"/>
      <c r="H10" s="1241"/>
      <c r="I10" s="1241"/>
      <c r="J10" s="1241"/>
      <c r="K10" s="1241"/>
      <c r="L10" s="1241"/>
    </row>
    <row r="11" spans="1:34">
      <c r="A11" s="424"/>
      <c r="B11" s="418"/>
      <c r="C11" s="418"/>
      <c r="D11" s="418"/>
      <c r="E11" s="418"/>
      <c r="F11" s="418"/>
      <c r="G11" s="418"/>
      <c r="H11" s="418"/>
      <c r="I11" s="418"/>
      <c r="J11" s="418"/>
    </row>
    <row r="12" spans="1:34" ht="12.75" customHeight="1">
      <c r="A12" s="424"/>
      <c r="B12" s="1196" t="s">
        <v>477</v>
      </c>
      <c r="C12" s="1196"/>
      <c r="D12" s="1196"/>
      <c r="E12" s="1196"/>
      <c r="F12" s="1196"/>
      <c r="G12" s="1196"/>
      <c r="H12" s="1196"/>
      <c r="I12" s="1196"/>
      <c r="J12" s="1196"/>
      <c r="K12" s="1196"/>
      <c r="L12" s="1196"/>
    </row>
    <row r="13" spans="1:34" ht="12.75" customHeight="1">
      <c r="A13" s="424"/>
      <c r="B13" s="1196"/>
      <c r="C13" s="1196"/>
      <c r="D13" s="1196"/>
      <c r="E13" s="1196"/>
      <c r="F13" s="1196"/>
      <c r="G13" s="1196"/>
      <c r="H13" s="1196"/>
      <c r="I13" s="1196"/>
      <c r="J13" s="1196"/>
      <c r="K13" s="1196"/>
      <c r="L13" s="1196"/>
    </row>
    <row r="14" spans="1:34" ht="12.75" customHeight="1">
      <c r="A14" s="424"/>
      <c r="B14" s="974"/>
      <c r="C14" s="974"/>
      <c r="D14" s="974"/>
      <c r="E14" s="974"/>
      <c r="F14" s="974"/>
      <c r="G14" s="974"/>
      <c r="H14" s="974"/>
      <c r="I14" s="974"/>
      <c r="J14" s="974"/>
      <c r="K14" s="971"/>
      <c r="L14" s="971"/>
    </row>
    <row r="15" spans="1:34" ht="12.75" customHeight="1">
      <c r="A15" s="424"/>
      <c r="B15" s="1239" t="s">
        <v>478</v>
      </c>
      <c r="C15" s="1239"/>
      <c r="D15" s="1239"/>
      <c r="E15" s="1239"/>
      <c r="F15" s="1239"/>
      <c r="G15" s="1239"/>
      <c r="H15" s="1239"/>
      <c r="I15" s="1239"/>
      <c r="J15" s="1239"/>
      <c r="K15" s="1239"/>
      <c r="L15" s="1239"/>
    </row>
    <row r="17" spans="1:13" ht="15" customHeight="1">
      <c r="B17" s="1240" t="s">
        <v>479</v>
      </c>
      <c r="C17" s="1240"/>
      <c r="D17" s="1240"/>
      <c r="E17" s="1240"/>
      <c r="F17" s="1240"/>
      <c r="G17" s="1240"/>
      <c r="H17" s="1240"/>
      <c r="I17" s="1240"/>
      <c r="J17" s="1240"/>
      <c r="K17" s="1240"/>
      <c r="L17" s="1240"/>
    </row>
    <row r="18" spans="1:13" ht="15" customHeight="1">
      <c r="B18" s="1240"/>
      <c r="C18" s="1240"/>
      <c r="D18" s="1240"/>
      <c r="E18" s="1240"/>
      <c r="F18" s="1240"/>
      <c r="G18" s="1240"/>
      <c r="H18" s="1240"/>
      <c r="I18" s="1240"/>
      <c r="J18" s="1240"/>
      <c r="K18" s="1240"/>
      <c r="L18" s="1240"/>
    </row>
    <row r="19" spans="1:13">
      <c r="J19" s="543"/>
    </row>
    <row r="20" spans="1:13">
      <c r="A20" s="1033" t="s">
        <v>575</v>
      </c>
      <c r="B20" s="541" t="s">
        <v>421</v>
      </c>
    </row>
    <row r="21" spans="1:13" ht="15" customHeight="1">
      <c r="C21" s="1248" t="s">
        <v>627</v>
      </c>
      <c r="D21" s="1252"/>
      <c r="E21" s="1252"/>
      <c r="F21" s="1252"/>
      <c r="G21" s="1252"/>
      <c r="H21" s="1252"/>
      <c r="I21" s="1252"/>
      <c r="J21" s="1252"/>
      <c r="K21" s="1252"/>
      <c r="L21" s="1252"/>
    </row>
    <row r="22" spans="1:13" ht="15" customHeight="1">
      <c r="A22" s="542"/>
      <c r="B22" s="542"/>
      <c r="C22" s="1247" t="s">
        <v>625</v>
      </c>
      <c r="D22" s="1247" t="s">
        <v>268</v>
      </c>
      <c r="E22" s="1247" t="s">
        <v>269</v>
      </c>
      <c r="F22" s="1247" t="s">
        <v>626</v>
      </c>
      <c r="G22" s="656"/>
      <c r="H22" s="1247" t="s">
        <v>625</v>
      </c>
      <c r="I22" s="1247" t="s">
        <v>270</v>
      </c>
      <c r="J22" s="1247" t="s">
        <v>269</v>
      </c>
      <c r="K22" s="1247" t="s">
        <v>271</v>
      </c>
      <c r="L22" s="1247" t="s">
        <v>626</v>
      </c>
      <c r="M22" s="1235" t="s">
        <v>272</v>
      </c>
    </row>
    <row r="23" spans="1:13" ht="15" customHeight="1">
      <c r="A23" s="542"/>
      <c r="B23" s="542"/>
      <c r="C23" s="1247"/>
      <c r="D23" s="1247"/>
      <c r="E23" s="1247"/>
      <c r="F23" s="1247"/>
      <c r="G23" s="656"/>
      <c r="H23" s="1247"/>
      <c r="I23" s="1247"/>
      <c r="J23" s="1247"/>
      <c r="K23" s="1247"/>
      <c r="L23" s="1247"/>
      <c r="M23" s="1235"/>
    </row>
    <row r="24" spans="1:13" ht="15" customHeight="1">
      <c r="A24" s="542"/>
      <c r="B24" s="542"/>
      <c r="C24" s="1247"/>
      <c r="D24" s="1247"/>
      <c r="E24" s="1247"/>
      <c r="F24" s="1247"/>
      <c r="G24" s="656"/>
      <c r="H24" s="1247"/>
      <c r="I24" s="1247"/>
      <c r="J24" s="1247"/>
      <c r="K24" s="1247"/>
      <c r="L24" s="1247"/>
      <c r="M24" s="1235"/>
    </row>
    <row r="25" spans="1:13" ht="15" customHeight="1">
      <c r="A25" s="542"/>
      <c r="B25" s="542"/>
      <c r="C25" s="1236" t="s">
        <v>418</v>
      </c>
      <c r="D25" s="1236"/>
      <c r="E25" s="1236"/>
      <c r="F25" s="1236"/>
      <c r="G25" s="567"/>
      <c r="H25" s="1237" t="s">
        <v>419</v>
      </c>
      <c r="I25" s="1237"/>
      <c r="J25" s="1237"/>
      <c r="K25" s="1237"/>
      <c r="L25" s="1237"/>
    </row>
    <row r="26" spans="1:13" ht="15" customHeight="1">
      <c r="B26" s="541" t="s">
        <v>273</v>
      </c>
      <c r="C26" s="543"/>
      <c r="D26" s="543"/>
      <c r="E26" s="543"/>
      <c r="F26" s="544"/>
      <c r="G26" s="544"/>
      <c r="H26" s="543"/>
      <c r="I26" s="543"/>
      <c r="J26" s="543"/>
      <c r="K26" s="545"/>
      <c r="L26" s="546"/>
    </row>
    <row r="27" spans="1:13" ht="15" hidden="1" customHeight="1">
      <c r="B27" s="541"/>
      <c r="C27" s="543"/>
      <c r="D27" s="543"/>
      <c r="E27" s="543"/>
      <c r="F27" s="544"/>
      <c r="G27" s="544"/>
      <c r="H27" s="543"/>
      <c r="I27" s="543"/>
      <c r="J27" s="543"/>
      <c r="K27" s="545"/>
      <c r="L27" s="546"/>
    </row>
    <row r="28" spans="1:13" ht="15" customHeight="1">
      <c r="B28" s="1035"/>
      <c r="C28" s="540"/>
      <c r="D28" s="1040"/>
      <c r="E28" s="1040"/>
      <c r="F28" s="976"/>
      <c r="G28" s="976"/>
      <c r="H28" s="1040"/>
      <c r="I28" s="1040"/>
      <c r="J28" s="1040"/>
      <c r="K28" s="1120"/>
      <c r="L28" s="1121"/>
    </row>
    <row r="29" spans="1:13" ht="15" customHeight="1">
      <c r="B29" s="543" t="s">
        <v>274</v>
      </c>
      <c r="C29" s="289">
        <v>1121411</v>
      </c>
      <c r="D29" s="289">
        <v>0</v>
      </c>
      <c r="E29" s="289">
        <v>0</v>
      </c>
      <c r="F29" s="289">
        <v>1121411</v>
      </c>
      <c r="G29" s="289"/>
      <c r="H29" s="1122">
        <f>+C29*BS!$I$43/1000</f>
        <v>12660.73019</v>
      </c>
      <c r="I29" s="289">
        <v>0</v>
      </c>
      <c r="J29" s="289">
        <v>0</v>
      </c>
      <c r="K29" s="1123"/>
      <c r="L29" s="1122">
        <f>+F29*BS!$G$43/1000</f>
        <v>11786.02961</v>
      </c>
      <c r="M29" s="549">
        <v>1.7159972217877337E-2</v>
      </c>
    </row>
    <row r="30" spans="1:13" ht="15" customHeight="1">
      <c r="B30" s="550" t="s">
        <v>234</v>
      </c>
      <c r="C30" s="289"/>
      <c r="D30" s="289"/>
      <c r="E30" s="289"/>
      <c r="F30" s="289"/>
      <c r="G30" s="289"/>
      <c r="H30" s="289"/>
      <c r="I30" s="289"/>
      <c r="J30" s="289"/>
      <c r="K30" s="1123"/>
      <c r="L30" s="1124"/>
      <c r="M30" s="549"/>
    </row>
    <row r="31" spans="1:13" ht="15" customHeight="1">
      <c r="B31" s="551" t="s">
        <v>275</v>
      </c>
      <c r="C31" s="289">
        <v>462335.87829999998</v>
      </c>
      <c r="D31" s="289">
        <v>0</v>
      </c>
      <c r="E31" s="289">
        <v>0</v>
      </c>
      <c r="F31" s="289">
        <v>462335.87829999998</v>
      </c>
      <c r="G31" s="289"/>
      <c r="H31" s="1122">
        <f>+C31*BS!$I$43/1000</f>
        <v>5219.772066006999</v>
      </c>
      <c r="I31" s="289">
        <v>0</v>
      </c>
      <c r="J31" s="289">
        <v>0</v>
      </c>
      <c r="K31" s="1123"/>
      <c r="L31" s="1122">
        <f>+F31*BS!$G$43/1000</f>
        <v>4859.150080933</v>
      </c>
      <c r="M31" s="549"/>
    </row>
    <row r="32" spans="1:13" ht="15" customHeight="1">
      <c r="B32" s="1119" t="s">
        <v>688</v>
      </c>
      <c r="C32" s="289"/>
      <c r="D32" s="289"/>
      <c r="E32" s="289"/>
      <c r="F32" s="289"/>
      <c r="G32" s="289"/>
      <c r="H32" s="1122"/>
      <c r="I32" s="289"/>
      <c r="J32" s="289"/>
      <c r="K32" s="1123"/>
      <c r="L32" s="1124"/>
      <c r="M32" s="549"/>
    </row>
    <row r="33" spans="2:13" ht="15" customHeight="1">
      <c r="B33" s="551" t="s">
        <v>687</v>
      </c>
      <c r="C33" s="289">
        <v>2164502.1645</v>
      </c>
      <c r="D33" s="289">
        <v>0</v>
      </c>
      <c r="E33" s="289">
        <v>0</v>
      </c>
      <c r="F33" s="289">
        <v>2164502.1645</v>
      </c>
      <c r="G33" s="289"/>
      <c r="H33" s="1122">
        <f>+C33*BS!$I$43/1000</f>
        <v>24437.229437204998</v>
      </c>
      <c r="I33" s="289">
        <v>0</v>
      </c>
      <c r="J33" s="289">
        <v>0</v>
      </c>
      <c r="K33" s="1123"/>
      <c r="L33" s="1122">
        <f>+F33*BS!$G$43/1000</f>
        <v>22748.917748895001</v>
      </c>
      <c r="M33" s="549"/>
    </row>
    <row r="34" spans="2:13" ht="15" customHeight="1">
      <c r="B34" s="543" t="s">
        <v>276</v>
      </c>
      <c r="C34" s="289"/>
      <c r="D34" s="289"/>
      <c r="E34" s="289"/>
      <c r="F34" s="289"/>
      <c r="G34" s="289"/>
      <c r="H34" s="289"/>
      <c r="I34" s="289"/>
      <c r="J34" s="289"/>
      <c r="K34" s="1123"/>
      <c r="L34" s="1124"/>
      <c r="M34" s="549"/>
    </row>
    <row r="35" spans="2:13" ht="15" customHeight="1">
      <c r="B35" s="552" t="s">
        <v>277</v>
      </c>
      <c r="C35" s="289">
        <v>10803462.010399999</v>
      </c>
      <c r="D35" s="289">
        <v>0</v>
      </c>
      <c r="E35" s="289">
        <v>0</v>
      </c>
      <c r="F35" s="289">
        <v>10803462.010399999</v>
      </c>
      <c r="G35" s="289"/>
      <c r="H35" s="1122">
        <f>+C35*BS!$I$43/1000</f>
        <v>121971.08609741599</v>
      </c>
      <c r="I35" s="289">
        <v>0</v>
      </c>
      <c r="J35" s="289">
        <v>0</v>
      </c>
      <c r="K35" s="1123"/>
      <c r="L35" s="1122">
        <f>+F35*BS!$G$43/1000</f>
        <v>113544.38572930399</v>
      </c>
      <c r="M35" s="549">
        <v>8.1403658576804011E-2</v>
      </c>
    </row>
    <row r="36" spans="2:13" ht="15" customHeight="1">
      <c r="B36" s="543" t="s">
        <v>276</v>
      </c>
      <c r="C36" s="289"/>
      <c r="D36" s="289"/>
      <c r="E36" s="289"/>
      <c r="F36" s="289"/>
      <c r="G36" s="289"/>
      <c r="H36" s="289"/>
      <c r="I36" s="289"/>
      <c r="J36" s="289"/>
      <c r="K36" s="1123"/>
      <c r="L36" s="1124"/>
      <c r="M36" s="549"/>
    </row>
    <row r="37" spans="2:13" ht="15" customHeight="1">
      <c r="B37" s="552" t="s">
        <v>278</v>
      </c>
      <c r="C37" s="289">
        <v>99292171.830400005</v>
      </c>
      <c r="D37" s="289">
        <v>0</v>
      </c>
      <c r="E37" s="289">
        <v>0</v>
      </c>
      <c r="F37" s="289">
        <v>99292171.830400005</v>
      </c>
      <c r="G37" s="289"/>
      <c r="H37" s="1122">
        <f>+C37*BS!$I$43/1000</f>
        <v>1121008.6199652159</v>
      </c>
      <c r="I37" s="289">
        <v>0</v>
      </c>
      <c r="J37" s="289">
        <v>0</v>
      </c>
      <c r="K37" s="1123"/>
      <c r="L37" s="1122">
        <f>+F37*BS!$G$43/1000</f>
        <v>1043560.7259375041</v>
      </c>
      <c r="M37" s="549"/>
    </row>
    <row r="38" spans="2:13" ht="15" customHeight="1">
      <c r="B38" s="550" t="s">
        <v>509</v>
      </c>
      <c r="C38" s="289">
        <v>387764.40259999997</v>
      </c>
      <c r="D38" s="289">
        <v>0</v>
      </c>
      <c r="E38" s="289">
        <v>0</v>
      </c>
      <c r="F38" s="289">
        <v>387764.40259999997</v>
      </c>
      <c r="G38" s="289"/>
      <c r="H38" s="1122">
        <f>+C38*BS!$I$43/1000</f>
        <v>4377.8601053539987</v>
      </c>
      <c r="I38" s="289">
        <v>0</v>
      </c>
      <c r="J38" s="289">
        <v>0</v>
      </c>
      <c r="K38" s="1123"/>
      <c r="L38" s="1122">
        <f>+F38*BS!$G$43/1000</f>
        <v>4075.4038713259997</v>
      </c>
      <c r="M38" s="549">
        <v>0</v>
      </c>
    </row>
    <row r="39" spans="2:13" ht="15" customHeight="1">
      <c r="B39" s="550" t="s">
        <v>276</v>
      </c>
      <c r="C39" s="289"/>
      <c r="D39" s="289"/>
      <c r="E39" s="289"/>
      <c r="F39" s="289"/>
      <c r="G39" s="289"/>
      <c r="H39" s="289"/>
      <c r="I39" s="289"/>
      <c r="J39" s="289"/>
      <c r="K39" s="1123"/>
      <c r="L39" s="1124"/>
      <c r="M39" s="549"/>
    </row>
    <row r="40" spans="2:13" ht="15" customHeight="1">
      <c r="B40" s="551" t="s">
        <v>279</v>
      </c>
      <c r="C40" s="289">
        <v>17293090.416700002</v>
      </c>
      <c r="D40" s="289">
        <v>352423</v>
      </c>
      <c r="E40" s="289">
        <v>0</v>
      </c>
      <c r="F40" s="289">
        <v>17645513.416700002</v>
      </c>
      <c r="G40" s="289"/>
      <c r="H40" s="1122">
        <f>+C40*BS!$I$43/1000</f>
        <v>195238.99080454302</v>
      </c>
      <c r="I40" s="289">
        <v>4000</v>
      </c>
      <c r="J40" s="289">
        <v>0</v>
      </c>
      <c r="K40" s="1123"/>
      <c r="L40" s="1122">
        <f>+F40*BS!$G$43/1000</f>
        <v>185454.346009517</v>
      </c>
      <c r="M40" s="549"/>
    </row>
    <row r="41" spans="2:13" ht="15" customHeight="1">
      <c r="B41" s="550" t="s">
        <v>276</v>
      </c>
      <c r="C41" s="289"/>
      <c r="D41" s="289"/>
      <c r="E41" s="289"/>
      <c r="F41" s="289"/>
      <c r="G41" s="289"/>
      <c r="H41" s="289"/>
      <c r="I41" s="289"/>
      <c r="J41" s="289"/>
      <c r="K41" s="1123"/>
      <c r="L41" s="1124"/>
      <c r="M41" s="549"/>
    </row>
    <row r="42" spans="2:13" ht="15" customHeight="1">
      <c r="B42" s="551" t="s">
        <v>280</v>
      </c>
      <c r="C42" s="289">
        <v>30061810.631999999</v>
      </c>
      <c r="D42" s="1122">
        <v>2298821</v>
      </c>
      <c r="E42" s="289">
        <v>0</v>
      </c>
      <c r="F42" s="289">
        <v>32360631.631999999</v>
      </c>
      <c r="G42" s="289"/>
      <c r="H42" s="1122">
        <f>+C42*BS!$I$43/1000</f>
        <v>339397.84203528002</v>
      </c>
      <c r="I42" s="289">
        <v>25000</v>
      </c>
      <c r="J42" s="289">
        <v>0</v>
      </c>
      <c r="K42" s="1123"/>
      <c r="L42" s="1122">
        <f>+F42*BS!$G$43/1000</f>
        <v>340110.23845231999</v>
      </c>
      <c r="M42" s="553">
        <v>0.16858197905894792</v>
      </c>
    </row>
    <row r="43" spans="2:13" ht="15" customHeight="1">
      <c r="B43" s="543" t="s">
        <v>689</v>
      </c>
      <c r="C43" s="289"/>
      <c r="D43" s="1122"/>
      <c r="E43" s="289"/>
      <c r="F43" s="289"/>
      <c r="G43" s="289"/>
      <c r="H43" s="1122"/>
      <c r="I43" s="289"/>
      <c r="J43" s="289"/>
      <c r="K43" s="1123"/>
      <c r="L43" s="1124"/>
      <c r="M43" s="553">
        <v>0.22223892455425195</v>
      </c>
    </row>
    <row r="44" spans="2:13" ht="15" customHeight="1">
      <c r="B44" s="543" t="s">
        <v>690</v>
      </c>
      <c r="C44" s="289">
        <v>0</v>
      </c>
      <c r="D44" s="1122">
        <v>1483930</v>
      </c>
      <c r="E44" s="289">
        <v>0</v>
      </c>
      <c r="F44" s="289">
        <v>1483930</v>
      </c>
      <c r="G44" s="289"/>
      <c r="H44" s="1122">
        <f>+C44*BS!$I$43/1000</f>
        <v>0</v>
      </c>
      <c r="I44" s="289">
        <v>16820</v>
      </c>
      <c r="J44" s="289">
        <v>0</v>
      </c>
      <c r="K44" s="1123"/>
      <c r="L44" s="1122">
        <f>+F44*BS!$G$43/1000</f>
        <v>15596.104299999999</v>
      </c>
      <c r="M44" s="553"/>
    </row>
    <row r="45" spans="2:13" ht="15" customHeight="1">
      <c r="B45" s="543" t="s">
        <v>691</v>
      </c>
      <c r="C45" s="289">
        <v>2681100.702</v>
      </c>
      <c r="D45" s="289">
        <v>1809658</v>
      </c>
      <c r="E45" s="289">
        <v>655293.20799999998</v>
      </c>
      <c r="F45" s="289">
        <v>3835465.4939999995</v>
      </c>
      <c r="G45" s="1125"/>
      <c r="H45" s="1122">
        <f>+C45*BS!$I$43/1000</f>
        <v>30269.62692558</v>
      </c>
      <c r="I45" s="289">
        <v>20628.23</v>
      </c>
      <c r="J45" s="289">
        <v>7101.42</v>
      </c>
      <c r="K45" s="1126"/>
      <c r="L45" s="1122">
        <f>+F45*BS!$G$43/1000</f>
        <v>40310.742341939993</v>
      </c>
      <c r="M45" s="553"/>
    </row>
    <row r="46" spans="2:13" ht="15" customHeight="1">
      <c r="B46" s="543"/>
      <c r="C46" s="289"/>
      <c r="D46" s="289"/>
      <c r="E46" s="289"/>
      <c r="F46" s="289"/>
      <c r="G46" s="289"/>
      <c r="H46" s="289"/>
      <c r="I46" s="289"/>
      <c r="J46" s="289"/>
      <c r="K46" s="1123"/>
      <c r="L46" s="1124"/>
      <c r="M46" s="553"/>
    </row>
    <row r="47" spans="2:13" ht="15" customHeight="1">
      <c r="B47" s="544" t="s">
        <v>283</v>
      </c>
      <c r="C47" s="289">
        <v>1834806.1065000002</v>
      </c>
      <c r="D47" s="289">
        <v>2457453</v>
      </c>
      <c r="E47" s="289">
        <v>1943956.1440000003</v>
      </c>
      <c r="F47" s="289">
        <v>2348302.9624999994</v>
      </c>
      <c r="G47" s="289"/>
      <c r="H47" s="1122">
        <f>+C47*BS!$I$43/1000</f>
        <v>20714.960942384998</v>
      </c>
      <c r="I47" s="289">
        <v>27900.342229999998</v>
      </c>
      <c r="J47" s="289">
        <v>22384.869059999994</v>
      </c>
      <c r="K47" s="1123"/>
      <c r="L47" s="1122">
        <f>+F47*BS!$G$43/1000</f>
        <v>24680.664135874995</v>
      </c>
      <c r="M47" s="549">
        <v>3.1517986556195331E-2</v>
      </c>
    </row>
    <row r="48" spans="2:13" ht="15" customHeight="1">
      <c r="B48" s="544"/>
      <c r="C48" s="289"/>
      <c r="D48" s="289"/>
      <c r="E48" s="289"/>
      <c r="F48" s="289"/>
      <c r="G48" s="289"/>
      <c r="H48" s="289"/>
      <c r="I48" s="289"/>
      <c r="J48" s="289"/>
      <c r="K48" s="1123"/>
      <c r="L48" s="1124"/>
      <c r="M48" s="549"/>
    </row>
    <row r="49" spans="1:13" ht="15" customHeight="1">
      <c r="B49" s="544" t="s">
        <v>284</v>
      </c>
      <c r="C49" s="289"/>
      <c r="D49" s="289"/>
      <c r="E49" s="289"/>
      <c r="F49" s="289"/>
      <c r="G49" s="289"/>
      <c r="H49" s="289"/>
      <c r="I49" s="289"/>
      <c r="J49" s="289"/>
      <c r="K49" s="1123"/>
      <c r="L49" s="1124"/>
      <c r="M49" s="549"/>
    </row>
    <row r="50" spans="1:13" ht="15" customHeight="1">
      <c r="B50" s="554" t="s">
        <v>285</v>
      </c>
      <c r="C50" s="289">
        <v>18418245.763300002</v>
      </c>
      <c r="D50" s="289">
        <v>6757267</v>
      </c>
      <c r="E50" s="289">
        <v>2303220.909</v>
      </c>
      <c r="F50" s="289">
        <v>22872291.8543</v>
      </c>
      <c r="G50" s="289"/>
      <c r="H50" s="1122">
        <f>+C50*BS!$I$43/1000</f>
        <v>207941.99466765698</v>
      </c>
      <c r="I50" s="289">
        <v>76414.183870000008</v>
      </c>
      <c r="J50" s="289">
        <v>25335.43</v>
      </c>
      <c r="K50" s="1123"/>
      <c r="L50" s="1122">
        <f>+F50*BS!$G$43/1000</f>
        <v>240387.78738869302</v>
      </c>
      <c r="M50" s="553">
        <v>0.22230591053329884</v>
      </c>
    </row>
    <row r="51" spans="1:13" ht="15" customHeight="1">
      <c r="A51" s="543"/>
      <c r="B51" s="555"/>
      <c r="C51" s="321"/>
      <c r="D51" s="321"/>
      <c r="E51" s="321"/>
      <c r="F51" s="321"/>
      <c r="G51" s="321"/>
      <c r="H51" s="321"/>
      <c r="I51" s="321"/>
      <c r="J51" s="321"/>
      <c r="K51" s="547"/>
      <c r="L51" s="548"/>
      <c r="M51" s="553"/>
    </row>
    <row r="52" spans="1:13" ht="15" hidden="1" customHeight="1">
      <c r="A52" s="544" t="s">
        <v>286</v>
      </c>
      <c r="B52" s="555"/>
      <c r="C52" s="321"/>
      <c r="D52" s="321"/>
      <c r="E52" s="321"/>
      <c r="F52" s="321"/>
      <c r="G52" s="321"/>
      <c r="H52" s="321"/>
      <c r="I52" s="321"/>
      <c r="J52" s="321"/>
      <c r="K52" s="547"/>
      <c r="L52" s="556"/>
    </row>
    <row r="53" spans="1:13" ht="15" hidden="1" customHeight="1">
      <c r="A53" s="543" t="s">
        <v>287</v>
      </c>
      <c r="B53" s="555"/>
      <c r="C53" s="321">
        <v>759449</v>
      </c>
      <c r="D53" s="321">
        <v>2531512</v>
      </c>
      <c r="E53" s="321">
        <v>0</v>
      </c>
      <c r="F53" s="321">
        <v>3290961</v>
      </c>
      <c r="G53" s="321"/>
      <c r="H53" s="321">
        <v>80005185</v>
      </c>
      <c r="I53" s="321">
        <v>271874309</v>
      </c>
      <c r="J53" s="321">
        <v>0</v>
      </c>
      <c r="K53" s="547">
        <v>359752754</v>
      </c>
      <c r="L53" s="548" t="e">
        <f>+F53*#REF!</f>
        <v>#REF!</v>
      </c>
    </row>
    <row r="54" spans="1:13" ht="15" customHeight="1">
      <c r="A54" s="542"/>
      <c r="B54" s="542"/>
      <c r="C54" s="557"/>
      <c r="D54" s="558"/>
      <c r="E54" s="558"/>
      <c r="F54" s="558"/>
      <c r="G54" s="568"/>
      <c r="H54" s="557"/>
      <c r="I54" s="558"/>
      <c r="J54" s="558"/>
      <c r="K54" s="558"/>
      <c r="L54" s="559"/>
    </row>
    <row r="55" spans="1:13" ht="15" customHeight="1">
      <c r="C55" s="1238" t="s">
        <v>562</v>
      </c>
      <c r="D55" s="1238"/>
      <c r="E55" s="1238"/>
      <c r="F55" s="1238"/>
      <c r="G55" s="1238"/>
      <c r="H55" s="1238"/>
      <c r="I55" s="1238"/>
      <c r="J55" s="1238"/>
      <c r="K55" s="1238"/>
      <c r="L55" s="1238"/>
    </row>
    <row r="56" spans="1:13" ht="15" customHeight="1">
      <c r="A56" s="542"/>
      <c r="B56" s="542"/>
      <c r="C56" s="1243" t="s">
        <v>561</v>
      </c>
      <c r="D56" s="1243" t="s">
        <v>270</v>
      </c>
      <c r="E56" s="1243" t="s">
        <v>269</v>
      </c>
      <c r="F56" s="1243" t="s">
        <v>560</v>
      </c>
      <c r="G56" s="1243"/>
      <c r="H56" s="1244" t="s">
        <v>561</v>
      </c>
      <c r="I56" s="1243" t="s">
        <v>270</v>
      </c>
      <c r="J56" s="1243" t="s">
        <v>269</v>
      </c>
      <c r="K56" s="1243" t="s">
        <v>271</v>
      </c>
      <c r="L56" s="1244" t="s">
        <v>560</v>
      </c>
    </row>
    <row r="57" spans="1:13" ht="15" customHeight="1">
      <c r="A57" s="542"/>
      <c r="B57" s="542"/>
      <c r="C57" s="1243"/>
      <c r="D57" s="1243"/>
      <c r="E57" s="1243"/>
      <c r="F57" s="1243"/>
      <c r="G57" s="1243"/>
      <c r="H57" s="1245"/>
      <c r="I57" s="1243"/>
      <c r="J57" s="1243"/>
      <c r="K57" s="1243"/>
      <c r="L57" s="1245"/>
    </row>
    <row r="58" spans="1:13" ht="15" customHeight="1">
      <c r="A58" s="542"/>
      <c r="B58" s="542"/>
      <c r="C58" s="1243"/>
      <c r="D58" s="1243"/>
      <c r="E58" s="1243"/>
      <c r="F58" s="1243"/>
      <c r="G58" s="1243"/>
      <c r="H58" s="1246"/>
      <c r="I58" s="1243"/>
      <c r="J58" s="1243"/>
      <c r="K58" s="1243"/>
      <c r="L58" s="1246"/>
    </row>
    <row r="59" spans="1:13" ht="15" customHeight="1">
      <c r="A59" s="542"/>
      <c r="B59" s="542"/>
      <c r="C59" s="1250" t="s">
        <v>418</v>
      </c>
      <c r="D59" s="1250"/>
      <c r="E59" s="1250"/>
      <c r="F59" s="1250"/>
      <c r="G59" s="657"/>
      <c r="H59" s="1251" t="s">
        <v>419</v>
      </c>
      <c r="I59" s="1251"/>
      <c r="J59" s="1251"/>
      <c r="K59" s="1251"/>
      <c r="L59" s="1251"/>
    </row>
    <row r="60" spans="1:13" ht="15" customHeight="1">
      <c r="A60" s="542"/>
      <c r="B60" s="542"/>
      <c r="C60" s="561"/>
      <c r="D60" s="561"/>
      <c r="E60" s="561"/>
      <c r="F60" s="561"/>
      <c r="G60" s="657"/>
      <c r="H60" s="561"/>
      <c r="I60" s="561"/>
      <c r="J60" s="561"/>
      <c r="K60" s="561"/>
      <c r="L60" s="561"/>
    </row>
    <row r="61" spans="1:13" ht="15" customHeight="1">
      <c r="B61" s="1037" t="s">
        <v>273</v>
      </c>
      <c r="C61" s="1038"/>
      <c r="D61" s="1038"/>
      <c r="E61" s="1038"/>
      <c r="F61" s="1038"/>
      <c r="G61" s="1039"/>
      <c r="H61" s="1038"/>
      <c r="I61" s="1038"/>
      <c r="J61" s="1038"/>
      <c r="K61" s="1038"/>
      <c r="L61" s="367"/>
    </row>
    <row r="62" spans="1:13" ht="15" customHeight="1">
      <c r="B62" s="1040"/>
      <c r="C62" s="290"/>
      <c r="D62" s="290"/>
      <c r="E62" s="290"/>
      <c r="F62" s="290"/>
      <c r="G62" s="290"/>
      <c r="H62" s="290"/>
      <c r="I62" s="290"/>
      <c r="J62" s="290"/>
      <c r="K62" s="1041"/>
      <c r="L62" s="367"/>
    </row>
    <row r="63" spans="1:13" ht="15" customHeight="1">
      <c r="B63" s="1040"/>
      <c r="C63" s="290"/>
      <c r="D63" s="290"/>
      <c r="E63" s="290"/>
      <c r="F63" s="290"/>
      <c r="G63" s="290"/>
      <c r="H63" s="290"/>
      <c r="I63" s="290"/>
      <c r="J63" s="290"/>
      <c r="K63" s="1041"/>
      <c r="L63" s="367"/>
    </row>
    <row r="64" spans="1:13" ht="15" customHeight="1">
      <c r="B64" s="1042" t="s">
        <v>274</v>
      </c>
      <c r="C64" s="1111">
        <v>1121411</v>
      </c>
      <c r="D64" s="1111">
        <v>0</v>
      </c>
      <c r="E64" s="1111">
        <v>0</v>
      </c>
      <c r="F64" s="1111">
        <v>1121411</v>
      </c>
      <c r="G64" s="1112"/>
      <c r="H64" s="1111">
        <v>9745</v>
      </c>
      <c r="I64" s="1111">
        <v>0</v>
      </c>
      <c r="J64" s="1111">
        <v>0</v>
      </c>
      <c r="K64" s="1111">
        <v>31498652</v>
      </c>
      <c r="L64" s="1111">
        <v>11270</v>
      </c>
    </row>
    <row r="65" spans="2:12" ht="15" customHeight="1">
      <c r="B65" s="1043" t="s">
        <v>234</v>
      </c>
      <c r="C65" s="367"/>
      <c r="D65" s="367"/>
      <c r="E65" s="367"/>
      <c r="F65" s="290"/>
      <c r="G65" s="290"/>
      <c r="H65" s="367"/>
      <c r="I65" s="367"/>
      <c r="J65" s="367"/>
      <c r="K65" s="367"/>
      <c r="L65" s="367"/>
    </row>
    <row r="66" spans="2:12" ht="15" customHeight="1">
      <c r="B66" s="1040" t="s">
        <v>275</v>
      </c>
      <c r="C66" s="367">
        <v>462336</v>
      </c>
      <c r="D66" s="367">
        <v>0</v>
      </c>
      <c r="E66" s="367">
        <v>0</v>
      </c>
      <c r="F66" s="367">
        <v>462336</v>
      </c>
      <c r="G66" s="290"/>
      <c r="H66" s="367">
        <v>4018</v>
      </c>
      <c r="I66" s="367">
        <v>0</v>
      </c>
      <c r="J66" s="367">
        <v>0</v>
      </c>
      <c r="K66" s="367"/>
      <c r="L66" s="367">
        <v>4646</v>
      </c>
    </row>
    <row r="67" spans="2:12" ht="15" customHeight="1">
      <c r="B67" s="1044" t="s">
        <v>276</v>
      </c>
      <c r="C67" s="367"/>
      <c r="D67" s="367"/>
      <c r="E67" s="367"/>
      <c r="F67" s="290"/>
      <c r="G67" s="290"/>
      <c r="H67" s="367"/>
      <c r="I67" s="367"/>
      <c r="J67" s="367"/>
      <c r="K67" s="367"/>
      <c r="L67" s="367"/>
    </row>
    <row r="68" spans="2:12" ht="15" customHeight="1">
      <c r="B68" s="1040" t="s">
        <v>277</v>
      </c>
      <c r="C68" s="367">
        <v>8941197</v>
      </c>
      <c r="D68" s="367">
        <v>1372549.02</v>
      </c>
      <c r="E68" s="367">
        <v>0</v>
      </c>
      <c r="F68" s="367">
        <v>10313746.02</v>
      </c>
      <c r="G68" s="290"/>
      <c r="H68" s="367">
        <v>77699</v>
      </c>
      <c r="I68" s="367">
        <v>14000</v>
      </c>
      <c r="J68" s="367">
        <v>0</v>
      </c>
      <c r="K68" s="367"/>
      <c r="L68" s="367">
        <v>103653</v>
      </c>
    </row>
    <row r="69" spans="2:12" ht="15" customHeight="1">
      <c r="B69" s="1044" t="s">
        <v>276</v>
      </c>
      <c r="C69" s="367"/>
      <c r="D69" s="290"/>
      <c r="E69" s="290"/>
      <c r="F69" s="290"/>
      <c r="G69" s="290"/>
      <c r="H69" s="367"/>
      <c r="I69" s="290"/>
      <c r="J69" s="290"/>
      <c r="K69" s="367"/>
      <c r="L69" s="367"/>
    </row>
    <row r="70" spans="2:12" ht="15" customHeight="1">
      <c r="B70" s="1042" t="s">
        <v>278</v>
      </c>
      <c r="C70" s="367">
        <v>94010563</v>
      </c>
      <c r="D70" s="290">
        <v>2854424.358</v>
      </c>
      <c r="E70" s="290"/>
      <c r="F70" s="367">
        <v>96864987.357999995</v>
      </c>
      <c r="G70" s="290"/>
      <c r="H70" s="367">
        <v>816952</v>
      </c>
      <c r="I70" s="290">
        <v>30000</v>
      </c>
      <c r="J70" s="290">
        <v>0</v>
      </c>
      <c r="K70" s="367"/>
      <c r="L70" s="367">
        <v>973493</v>
      </c>
    </row>
    <row r="71" spans="2:12" ht="15" customHeight="1">
      <c r="B71" s="1043" t="s">
        <v>509</v>
      </c>
      <c r="C71" s="367">
        <v>428413</v>
      </c>
      <c r="D71" s="290">
        <v>0</v>
      </c>
      <c r="E71" s="290">
        <v>0</v>
      </c>
      <c r="F71" s="290">
        <v>428413</v>
      </c>
      <c r="G71" s="290"/>
      <c r="H71" s="367">
        <v>3723</v>
      </c>
      <c r="I71" s="290">
        <v>0</v>
      </c>
      <c r="J71" s="290">
        <v>0</v>
      </c>
      <c r="K71" s="367"/>
      <c r="L71" s="367">
        <v>4306</v>
      </c>
    </row>
    <row r="72" spans="2:12" ht="15" customHeight="1">
      <c r="B72" s="1042" t="s">
        <v>276</v>
      </c>
      <c r="C72" s="367"/>
      <c r="D72" s="290"/>
      <c r="E72" s="290"/>
      <c r="F72" s="367"/>
      <c r="G72" s="290"/>
      <c r="H72" s="367"/>
      <c r="I72" s="290"/>
      <c r="J72" s="290"/>
      <c r="K72" s="367"/>
      <c r="L72" s="367"/>
    </row>
    <row r="73" spans="2:12" ht="15" customHeight="1">
      <c r="B73" s="1043" t="s">
        <v>279</v>
      </c>
      <c r="C73" s="367">
        <v>22726705</v>
      </c>
      <c r="D73" s="290">
        <v>0</v>
      </c>
      <c r="E73" s="290">
        <v>2639915.523</v>
      </c>
      <c r="F73" s="290">
        <v>20086789.476999998</v>
      </c>
      <c r="G73" s="290"/>
      <c r="H73" s="367">
        <v>197495</v>
      </c>
      <c r="I73" s="290"/>
      <c r="J73" s="290">
        <v>25000</v>
      </c>
      <c r="K73" s="367"/>
      <c r="L73" s="367">
        <v>201872</v>
      </c>
    </row>
    <row r="74" spans="2:12" ht="15" customHeight="1">
      <c r="B74" s="1042" t="s">
        <v>276</v>
      </c>
      <c r="C74" s="367"/>
      <c r="D74" s="290"/>
      <c r="E74" s="290"/>
      <c r="F74" s="367"/>
      <c r="G74" s="290"/>
      <c r="H74" s="367"/>
      <c r="I74" s="290"/>
      <c r="J74" s="290"/>
      <c r="K74" s="367"/>
      <c r="L74" s="367"/>
    </row>
    <row r="75" spans="2:12" ht="15" customHeight="1">
      <c r="B75" s="1043" t="s">
        <v>280</v>
      </c>
      <c r="C75" s="367">
        <v>27585782</v>
      </c>
      <c r="D75" s="290">
        <v>2378686.9649999999</v>
      </c>
      <c r="E75" s="290"/>
      <c r="F75" s="290">
        <v>29964468.965</v>
      </c>
      <c r="G75" s="290"/>
      <c r="H75" s="367">
        <v>239720</v>
      </c>
      <c r="I75" s="290">
        <v>25000</v>
      </c>
      <c r="J75" s="290">
        <v>0</v>
      </c>
      <c r="K75" s="367"/>
      <c r="L75" s="367">
        <v>301143</v>
      </c>
    </row>
    <row r="76" spans="2:12" ht="15" customHeight="1">
      <c r="B76" s="1045" t="s">
        <v>281</v>
      </c>
      <c r="C76" s="367">
        <v>0</v>
      </c>
      <c r="D76" s="290">
        <v>3075396.8250000002</v>
      </c>
      <c r="E76" s="290"/>
      <c r="F76" s="290">
        <v>3075396.8250000002</v>
      </c>
      <c r="G76" s="290"/>
      <c r="H76" s="367">
        <v>0</v>
      </c>
      <c r="I76" s="290">
        <v>31000</v>
      </c>
      <c r="J76" s="290">
        <v>0</v>
      </c>
      <c r="K76" s="367"/>
      <c r="L76" s="367">
        <v>30908</v>
      </c>
    </row>
    <row r="77" spans="2:12" ht="15" customHeight="1">
      <c r="B77" s="1040" t="s">
        <v>282</v>
      </c>
      <c r="C77" s="367">
        <v>0</v>
      </c>
      <c r="D77" s="290">
        <v>3373015</v>
      </c>
      <c r="E77" s="290" t="s">
        <v>165</v>
      </c>
      <c r="F77" s="290">
        <v>3373015</v>
      </c>
      <c r="G77" s="290"/>
      <c r="H77" s="367">
        <v>0</v>
      </c>
      <c r="I77" s="290">
        <v>34000</v>
      </c>
      <c r="J77" s="290" t="s">
        <v>165</v>
      </c>
      <c r="K77" s="367"/>
      <c r="L77" s="367">
        <v>30908</v>
      </c>
    </row>
    <row r="78" spans="2:12" ht="15" customHeight="1">
      <c r="B78" s="1040"/>
      <c r="C78" s="367"/>
      <c r="D78" s="290"/>
      <c r="E78" s="290"/>
      <c r="F78" s="290"/>
      <c r="G78" s="290"/>
      <c r="H78" s="367"/>
      <c r="I78" s="1134"/>
      <c r="J78" s="1134"/>
      <c r="K78" s="1135"/>
      <c r="L78" s="367"/>
    </row>
    <row r="79" spans="2:12" ht="15" customHeight="1">
      <c r="B79" s="1040" t="s">
        <v>283</v>
      </c>
      <c r="C79" s="367">
        <v>3038499.1163999997</v>
      </c>
      <c r="D79" s="290">
        <v>5986516.0480000004</v>
      </c>
      <c r="E79" s="290">
        <v>5641567.4589999998</v>
      </c>
      <c r="F79" s="367">
        <v>3383447.7054000003</v>
      </c>
      <c r="G79" s="290"/>
      <c r="H79" s="367">
        <v>26405</v>
      </c>
      <c r="I79" s="290">
        <v>58256.264219999997</v>
      </c>
      <c r="J79" s="290">
        <v>53955.005389999998</v>
      </c>
      <c r="K79" s="367"/>
      <c r="L79" s="367">
        <v>34004</v>
      </c>
    </row>
    <row r="80" spans="2:12" ht="15" customHeight="1">
      <c r="B80" s="976"/>
      <c r="C80" s="367"/>
      <c r="D80" s="367"/>
      <c r="E80" s="367"/>
      <c r="F80" s="290"/>
      <c r="G80" s="290"/>
      <c r="H80" s="367"/>
      <c r="I80" s="367"/>
      <c r="J80" s="367"/>
      <c r="K80" s="367"/>
      <c r="L80" s="367"/>
    </row>
    <row r="81" spans="1:12" ht="15" customHeight="1">
      <c r="A81" s="543"/>
      <c r="B81" s="1038" t="s">
        <v>284</v>
      </c>
      <c r="C81" s="367"/>
      <c r="D81" s="367"/>
      <c r="E81" s="367"/>
      <c r="F81" s="367"/>
      <c r="G81" s="290"/>
      <c r="H81" s="367"/>
      <c r="I81" s="367"/>
      <c r="J81" s="367"/>
      <c r="K81" s="367"/>
      <c r="L81" s="367"/>
    </row>
    <row r="82" spans="1:12" ht="15" customHeight="1">
      <c r="A82" s="543"/>
      <c r="B82" s="1040" t="s">
        <v>285</v>
      </c>
      <c r="C82" s="367">
        <v>16198585.807500001</v>
      </c>
      <c r="D82" s="367">
        <v>5847141.0800000001</v>
      </c>
      <c r="E82" s="367">
        <v>3215099.0989999999</v>
      </c>
      <c r="F82" s="367">
        <v>18830627.788500004</v>
      </c>
      <c r="G82" s="290"/>
      <c r="H82" s="367">
        <v>140766</v>
      </c>
      <c r="I82" s="367">
        <v>60044.279609999998</v>
      </c>
      <c r="J82" s="367">
        <v>30854.005020000001</v>
      </c>
      <c r="K82" s="367"/>
      <c r="L82" s="367">
        <v>189248</v>
      </c>
    </row>
    <row r="83" spans="1:12" ht="15" customHeight="1">
      <c r="A83" s="544"/>
      <c r="B83" s="1046"/>
      <c r="C83" s="367"/>
      <c r="D83" s="290"/>
      <c r="E83" s="290"/>
      <c r="F83" s="290"/>
      <c r="G83" s="290"/>
      <c r="H83" s="367"/>
      <c r="I83" s="290"/>
      <c r="J83" s="290"/>
      <c r="K83" s="367"/>
      <c r="L83" s="367"/>
    </row>
    <row r="84" spans="1:12" ht="15" customHeight="1">
      <c r="A84" s="543"/>
      <c r="B84" s="1038"/>
      <c r="C84" s="367"/>
      <c r="D84" s="289"/>
      <c r="E84" s="289"/>
      <c r="F84" s="367"/>
      <c r="G84" s="290"/>
      <c r="H84" s="367"/>
      <c r="I84" s="289"/>
      <c r="J84" s="289"/>
      <c r="K84" s="367"/>
      <c r="L84" s="367"/>
    </row>
    <row r="85" spans="1:12" ht="15" customHeight="1">
      <c r="A85" s="543"/>
      <c r="B85" s="1253" t="s">
        <v>480</v>
      </c>
      <c r="C85" s="1254"/>
      <c r="D85" s="1254"/>
      <c r="E85" s="1254"/>
      <c r="F85" s="1254"/>
      <c r="G85" s="1254"/>
      <c r="H85" s="1254"/>
      <c r="I85" s="1254"/>
      <c r="J85" s="1254"/>
      <c r="K85" s="1254"/>
      <c r="L85" s="1254"/>
    </row>
    <row r="86" spans="1:12" ht="15" customHeight="1">
      <c r="A86" s="543"/>
      <c r="B86" s="1254"/>
      <c r="C86" s="1254"/>
      <c r="D86" s="1254"/>
      <c r="E86" s="1254"/>
      <c r="F86" s="1254"/>
      <c r="G86" s="1254"/>
      <c r="H86" s="1254"/>
      <c r="I86" s="1254"/>
      <c r="J86" s="1254"/>
      <c r="K86" s="1254"/>
      <c r="L86" s="1254"/>
    </row>
    <row r="87" spans="1:12" ht="15" customHeight="1">
      <c r="A87" s="543"/>
      <c r="B87" s="542"/>
      <c r="C87" s="562"/>
      <c r="D87" s="562"/>
      <c r="E87" s="562"/>
      <c r="F87" s="562"/>
      <c r="G87" s="563"/>
      <c r="H87" s="562"/>
      <c r="I87" s="562"/>
      <c r="J87" s="562"/>
      <c r="K87" s="562"/>
      <c r="L87" s="562"/>
    </row>
    <row r="88" spans="1:12" ht="15" customHeight="1">
      <c r="A88" s="543"/>
      <c r="B88" s="542"/>
      <c r="C88" s="562"/>
      <c r="D88" s="562"/>
      <c r="E88" s="562"/>
      <c r="F88" s="562"/>
      <c r="G88" s="563"/>
      <c r="H88" s="562"/>
      <c r="I88" s="562"/>
      <c r="J88" s="562"/>
      <c r="K88" s="562"/>
      <c r="L88" s="562"/>
    </row>
    <row r="89" spans="1:12" ht="15" customHeight="1">
      <c r="A89" s="550"/>
      <c r="B89" s="542"/>
      <c r="C89" s="562"/>
      <c r="D89" s="562"/>
      <c r="E89" s="562"/>
      <c r="F89" s="562"/>
      <c r="G89" s="563"/>
      <c r="H89" s="562"/>
      <c r="I89" s="562"/>
      <c r="J89" s="562"/>
      <c r="K89" s="562"/>
      <c r="L89" s="562"/>
    </row>
    <row r="90" spans="1:12" ht="15" customHeight="1">
      <c r="A90" s="542"/>
      <c r="B90" s="542"/>
      <c r="C90" s="556"/>
      <c r="D90" s="556"/>
      <c r="E90" s="556"/>
      <c r="F90" s="558"/>
      <c r="G90" s="568"/>
      <c r="H90" s="556"/>
      <c r="I90" s="556"/>
      <c r="J90" s="556"/>
      <c r="K90" s="556"/>
      <c r="L90" s="556"/>
    </row>
    <row r="91" spans="1:12">
      <c r="A91" s="542"/>
      <c r="C91" s="564"/>
      <c r="D91" s="564"/>
      <c r="E91" s="564"/>
      <c r="F91" s="559"/>
      <c r="G91" s="571"/>
      <c r="H91" s="564"/>
      <c r="I91" s="564"/>
      <c r="J91" s="564"/>
      <c r="K91" s="564"/>
      <c r="L91" s="557"/>
    </row>
    <row r="92" spans="1:12">
      <c r="A92" s="565"/>
      <c r="B92" s="566"/>
      <c r="C92" s="1252"/>
      <c r="D92" s="1252"/>
      <c r="E92" s="1252"/>
      <c r="F92" s="1252"/>
      <c r="G92" s="1252"/>
      <c r="H92" s="1252"/>
      <c r="I92" s="1252"/>
      <c r="J92" s="1252"/>
      <c r="K92" s="1252"/>
      <c r="L92" s="1252"/>
    </row>
    <row r="93" spans="1:12" ht="15" customHeight="1">
      <c r="A93" s="565"/>
      <c r="B93" s="555"/>
      <c r="C93" s="1249"/>
      <c r="D93" s="1249"/>
      <c r="E93" s="1249"/>
      <c r="F93" s="1249"/>
      <c r="G93" s="560"/>
      <c r="H93" s="1249"/>
      <c r="I93" s="1249"/>
      <c r="J93" s="1249"/>
      <c r="K93" s="1249"/>
      <c r="L93" s="1249"/>
    </row>
    <row r="94" spans="1:12">
      <c r="A94" s="565"/>
      <c r="B94" s="555"/>
      <c r="C94" s="1249"/>
      <c r="D94" s="1249"/>
      <c r="E94" s="1249"/>
      <c r="F94" s="1249"/>
      <c r="G94" s="560"/>
      <c r="H94" s="1249"/>
      <c r="I94" s="1249"/>
      <c r="J94" s="1249"/>
      <c r="K94" s="1249"/>
      <c r="L94" s="1249"/>
    </row>
    <row r="95" spans="1:12">
      <c r="A95" s="565"/>
      <c r="B95" s="555"/>
      <c r="C95" s="1249"/>
      <c r="D95" s="1249"/>
      <c r="E95" s="1249"/>
      <c r="F95" s="1249"/>
      <c r="G95" s="560"/>
      <c r="H95" s="1249"/>
      <c r="I95" s="1249"/>
      <c r="J95" s="1249"/>
      <c r="K95" s="1249"/>
      <c r="L95" s="1249"/>
    </row>
    <row r="96" spans="1:12">
      <c r="A96" s="565"/>
      <c r="B96" s="555"/>
      <c r="C96" s="1248"/>
      <c r="D96" s="1248"/>
      <c r="E96" s="1248"/>
      <c r="F96" s="1248"/>
      <c r="G96" s="567"/>
      <c r="H96" s="1248"/>
      <c r="I96" s="1248"/>
      <c r="J96" s="1248"/>
      <c r="K96" s="1248"/>
      <c r="L96" s="1248"/>
    </row>
    <row r="97" spans="1:12">
      <c r="A97" s="565"/>
      <c r="B97" s="566"/>
      <c r="C97" s="555"/>
      <c r="D97" s="555"/>
      <c r="E97" s="555"/>
      <c r="F97" s="555"/>
      <c r="G97" s="555"/>
      <c r="H97" s="555"/>
      <c r="I97" s="555"/>
      <c r="J97" s="555"/>
      <c r="K97" s="555"/>
      <c r="L97" s="555"/>
    </row>
    <row r="98" spans="1:12">
      <c r="A98" s="555"/>
      <c r="B98" s="566"/>
      <c r="C98" s="568"/>
      <c r="D98" s="568"/>
      <c r="E98" s="568"/>
      <c r="F98" s="568"/>
      <c r="G98" s="568"/>
      <c r="H98" s="568"/>
      <c r="I98" s="568"/>
      <c r="J98" s="568"/>
      <c r="K98" s="568"/>
      <c r="L98" s="568"/>
    </row>
    <row r="99" spans="1:12">
      <c r="A99" s="555"/>
      <c r="B99" s="566"/>
      <c r="C99" s="568"/>
      <c r="D99" s="568"/>
      <c r="E99" s="568"/>
      <c r="F99" s="568"/>
      <c r="G99" s="568"/>
      <c r="H99" s="568"/>
      <c r="I99" s="568"/>
      <c r="J99" s="568"/>
      <c r="K99" s="568"/>
      <c r="L99" s="568"/>
    </row>
    <row r="100" spans="1:12">
      <c r="A100" s="555"/>
      <c r="B100" s="566"/>
      <c r="C100" s="568"/>
      <c r="D100" s="568"/>
      <c r="E100" s="568"/>
      <c r="F100" s="568"/>
      <c r="G100" s="568"/>
      <c r="H100" s="568"/>
      <c r="I100" s="568"/>
      <c r="J100" s="568"/>
      <c r="K100" s="568"/>
      <c r="L100" s="568"/>
    </row>
    <row r="101" spans="1:12">
      <c r="A101" s="569"/>
      <c r="B101" s="566"/>
      <c r="C101" s="570"/>
      <c r="D101" s="570"/>
      <c r="E101" s="570"/>
      <c r="F101" s="570"/>
      <c r="G101" s="570"/>
      <c r="H101" s="570"/>
      <c r="I101" s="570"/>
      <c r="J101" s="570"/>
      <c r="K101" s="570"/>
      <c r="L101" s="570"/>
    </row>
    <row r="102" spans="1:12">
      <c r="A102" s="555"/>
      <c r="B102" s="566"/>
      <c r="C102" s="571"/>
      <c r="D102" s="571"/>
      <c r="E102" s="571"/>
      <c r="F102" s="571"/>
      <c r="G102" s="571"/>
      <c r="H102" s="571"/>
      <c r="I102" s="571"/>
      <c r="J102" s="571"/>
      <c r="K102" s="571"/>
      <c r="L102" s="571"/>
    </row>
    <row r="103" spans="1:12">
      <c r="A103" s="555"/>
      <c r="B103" s="566"/>
      <c r="C103" s="571"/>
      <c r="D103" s="571"/>
      <c r="E103" s="571"/>
      <c r="F103" s="571"/>
      <c r="G103" s="571"/>
      <c r="H103" s="571"/>
      <c r="I103" s="571"/>
      <c r="J103" s="571"/>
      <c r="K103" s="571"/>
      <c r="L103" s="571"/>
    </row>
    <row r="104" spans="1:12">
      <c r="A104" s="572"/>
      <c r="B104" s="555"/>
      <c r="C104" s="571"/>
      <c r="D104" s="571"/>
      <c r="E104" s="571"/>
      <c r="F104" s="571"/>
      <c r="G104" s="571"/>
      <c r="H104" s="571"/>
      <c r="I104" s="571"/>
      <c r="J104" s="571"/>
      <c r="K104" s="571"/>
      <c r="L104" s="571"/>
    </row>
    <row r="105" spans="1:12">
      <c r="A105" s="572"/>
      <c r="B105" s="569"/>
      <c r="C105" s="571"/>
      <c r="D105" s="571"/>
      <c r="E105" s="571"/>
      <c r="F105" s="571"/>
      <c r="G105" s="571"/>
      <c r="H105" s="571"/>
      <c r="I105" s="571"/>
      <c r="J105" s="571"/>
      <c r="K105" s="571"/>
      <c r="L105" s="571"/>
    </row>
    <row r="106" spans="1:12">
      <c r="A106" s="572"/>
      <c r="B106" s="555"/>
      <c r="C106" s="571"/>
      <c r="D106" s="571"/>
      <c r="E106" s="571"/>
      <c r="F106" s="571"/>
      <c r="G106" s="571"/>
      <c r="H106" s="571"/>
      <c r="I106" s="571"/>
      <c r="J106" s="571"/>
      <c r="K106" s="571"/>
      <c r="L106" s="571"/>
    </row>
    <row r="107" spans="1:12">
      <c r="A107" s="572"/>
      <c r="B107" s="555"/>
      <c r="C107" s="571"/>
      <c r="D107" s="571"/>
      <c r="E107" s="571"/>
      <c r="F107" s="571"/>
      <c r="G107" s="571"/>
      <c r="H107" s="571"/>
      <c r="I107" s="571"/>
      <c r="J107" s="571"/>
      <c r="K107" s="571"/>
      <c r="L107" s="571"/>
    </row>
    <row r="108" spans="1:12">
      <c r="A108" s="569"/>
      <c r="B108" s="555"/>
      <c r="C108" s="571"/>
      <c r="D108" s="571"/>
      <c r="E108" s="571"/>
      <c r="F108" s="571"/>
      <c r="G108" s="571"/>
      <c r="H108" s="571"/>
      <c r="I108" s="571"/>
      <c r="J108" s="571"/>
      <c r="K108" s="571"/>
      <c r="L108" s="571"/>
    </row>
    <row r="109" spans="1:12">
      <c r="A109" s="555"/>
      <c r="B109" s="566"/>
      <c r="C109" s="568"/>
      <c r="D109" s="568"/>
      <c r="E109" s="568"/>
      <c r="F109" s="571"/>
      <c r="G109" s="571"/>
      <c r="H109" s="568"/>
      <c r="I109" s="568"/>
      <c r="J109" s="568"/>
      <c r="K109" s="568"/>
      <c r="L109" s="570"/>
    </row>
    <row r="110" spans="1:12">
      <c r="A110" s="565"/>
      <c r="B110" s="555"/>
      <c r="C110" s="563"/>
      <c r="D110" s="563"/>
      <c r="E110" s="563"/>
      <c r="F110" s="321"/>
      <c r="G110" s="321"/>
      <c r="H110" s="563"/>
      <c r="I110" s="563"/>
      <c r="J110" s="563"/>
      <c r="K110" s="563"/>
      <c r="L110" s="321"/>
    </row>
    <row r="111" spans="1:12">
      <c r="A111" s="565"/>
      <c r="B111" s="555"/>
      <c r="C111" s="563"/>
      <c r="D111" s="563"/>
      <c r="E111" s="563"/>
      <c r="F111" s="321"/>
      <c r="G111" s="321"/>
      <c r="H111" s="563"/>
      <c r="I111" s="563"/>
      <c r="J111" s="563"/>
      <c r="K111" s="563"/>
      <c r="L111" s="321"/>
    </row>
    <row r="112" spans="1:12">
      <c r="A112" s="566"/>
      <c r="B112" s="566"/>
      <c r="C112" s="566"/>
      <c r="D112" s="566"/>
      <c r="E112" s="566"/>
      <c r="F112" s="566"/>
      <c r="H112" s="566"/>
      <c r="I112" s="566"/>
      <c r="J112" s="566"/>
      <c r="K112" s="566"/>
      <c r="L112" s="566"/>
    </row>
    <row r="113" spans="1:12">
      <c r="A113" s="566"/>
      <c r="B113" s="566"/>
      <c r="C113" s="566"/>
      <c r="D113" s="566"/>
      <c r="E113" s="566"/>
      <c r="F113" s="566"/>
      <c r="H113" s="566"/>
      <c r="I113" s="566"/>
      <c r="J113" s="566"/>
      <c r="K113" s="566"/>
      <c r="L113" s="566"/>
    </row>
    <row r="114" spans="1:12">
      <c r="A114" s="566"/>
      <c r="B114" s="566"/>
      <c r="C114" s="566"/>
      <c r="D114" s="566"/>
      <c r="E114" s="566"/>
      <c r="F114" s="566"/>
      <c r="H114" s="566"/>
      <c r="I114" s="566"/>
      <c r="J114" s="566"/>
      <c r="K114" s="566"/>
      <c r="L114" s="566"/>
    </row>
    <row r="115" spans="1:12">
      <c r="A115" s="566"/>
      <c r="B115" s="566"/>
      <c r="C115" s="566"/>
      <c r="D115" s="566"/>
      <c r="E115" s="566"/>
      <c r="F115" s="566"/>
      <c r="H115" s="566"/>
      <c r="I115" s="566"/>
      <c r="J115" s="566"/>
      <c r="K115" s="566"/>
      <c r="L115" s="566"/>
    </row>
    <row r="116" spans="1:12">
      <c r="A116" s="566"/>
      <c r="B116" s="566"/>
      <c r="C116" s="566"/>
      <c r="D116" s="566"/>
      <c r="E116" s="566"/>
      <c r="F116" s="566"/>
      <c r="H116" s="566"/>
      <c r="I116" s="566"/>
      <c r="J116" s="566"/>
      <c r="K116" s="566"/>
      <c r="L116" s="566"/>
    </row>
    <row r="117" spans="1:12">
      <c r="A117" s="566"/>
      <c r="B117" s="566"/>
      <c r="C117" s="566"/>
      <c r="D117" s="566"/>
      <c r="E117" s="566"/>
      <c r="F117" s="566"/>
      <c r="H117" s="566"/>
      <c r="I117" s="566"/>
      <c r="J117" s="566"/>
      <c r="K117" s="566"/>
      <c r="L117" s="566"/>
    </row>
    <row r="118" spans="1:12">
      <c r="A118" s="566"/>
      <c r="B118" s="566"/>
      <c r="C118" s="566"/>
      <c r="D118" s="566"/>
      <c r="E118" s="566"/>
      <c r="F118" s="566"/>
      <c r="H118" s="566"/>
      <c r="I118" s="566"/>
      <c r="J118" s="566"/>
      <c r="K118" s="566"/>
      <c r="L118" s="566"/>
    </row>
    <row r="119" spans="1:12">
      <c r="A119" s="566"/>
      <c r="B119" s="566"/>
      <c r="C119" s="566"/>
      <c r="D119" s="566"/>
      <c r="E119" s="566"/>
      <c r="F119" s="566"/>
      <c r="H119" s="566"/>
      <c r="I119" s="566"/>
      <c r="J119" s="566"/>
      <c r="K119" s="566"/>
      <c r="L119" s="566"/>
    </row>
    <row r="120" spans="1:12">
      <c r="A120" s="566"/>
      <c r="B120" s="566"/>
      <c r="C120" s="566"/>
      <c r="D120" s="566"/>
      <c r="E120" s="566"/>
      <c r="F120" s="566"/>
      <c r="H120" s="566"/>
      <c r="I120" s="566"/>
      <c r="J120" s="566"/>
      <c r="K120" s="566"/>
      <c r="L120" s="566"/>
    </row>
    <row r="121" spans="1:12">
      <c r="A121" s="566"/>
      <c r="B121" s="566"/>
      <c r="C121" s="566"/>
      <c r="D121" s="566"/>
      <c r="E121" s="566"/>
      <c r="F121" s="566"/>
      <c r="H121" s="566"/>
      <c r="I121" s="566"/>
      <c r="J121" s="566"/>
      <c r="K121" s="566"/>
      <c r="L121" s="566"/>
    </row>
    <row r="122" spans="1:12">
      <c r="A122" s="566"/>
      <c r="B122" s="566"/>
      <c r="C122" s="566"/>
      <c r="D122" s="566"/>
      <c r="E122" s="566"/>
      <c r="F122" s="566"/>
      <c r="H122" s="566"/>
      <c r="I122" s="566"/>
      <c r="J122" s="566"/>
      <c r="K122" s="566"/>
      <c r="L122" s="566"/>
    </row>
  </sheetData>
  <mergeCells count="44">
    <mergeCell ref="C59:F59"/>
    <mergeCell ref="H59:L59"/>
    <mergeCell ref="C92:L92"/>
    <mergeCell ref="C21:L21"/>
    <mergeCell ref="D22:D24"/>
    <mergeCell ref="E22:E24"/>
    <mergeCell ref="F22:F24"/>
    <mergeCell ref="H22:H24"/>
    <mergeCell ref="I22:I24"/>
    <mergeCell ref="J22:J24"/>
    <mergeCell ref="K22:K24"/>
    <mergeCell ref="L22:L24"/>
    <mergeCell ref="B85:L86"/>
    <mergeCell ref="G56:G58"/>
    <mergeCell ref="I56:I58"/>
    <mergeCell ref="J56:J58"/>
    <mergeCell ref="C96:F96"/>
    <mergeCell ref="H96:L96"/>
    <mergeCell ref="H93:H95"/>
    <mergeCell ref="I93:I95"/>
    <mergeCell ref="J93:J95"/>
    <mergeCell ref="K93:K95"/>
    <mergeCell ref="L93:L95"/>
    <mergeCell ref="C93:C95"/>
    <mergeCell ref="D93:D95"/>
    <mergeCell ref="E93:E95"/>
    <mergeCell ref="F93:F95"/>
    <mergeCell ref="B8:L10"/>
    <mergeCell ref="B12:L13"/>
    <mergeCell ref="B3:L4"/>
    <mergeCell ref="K56:K58"/>
    <mergeCell ref="L56:L58"/>
    <mergeCell ref="C22:C24"/>
    <mergeCell ref="C56:C58"/>
    <mergeCell ref="D56:D58"/>
    <mergeCell ref="E56:E58"/>
    <mergeCell ref="F56:F58"/>
    <mergeCell ref="H56:H58"/>
    <mergeCell ref="M22:M24"/>
    <mergeCell ref="C25:F25"/>
    <mergeCell ref="H25:L25"/>
    <mergeCell ref="C55:L55"/>
    <mergeCell ref="B15:L15"/>
    <mergeCell ref="B17:L18"/>
  </mergeCells>
  <pageMargins left="0.7" right="0.7" top="0.75" bottom="0.75" header="0.3" footer="0.3"/>
  <pageSetup paperSize="9" scale="62" firstPageNumber="2" fitToHeight="0" orientation="portrait" useFirstPageNumber="1" horizontalDpi="300" verticalDpi="300" r:id="rId1"/>
  <rowBreaks count="2" manualBreakCount="2">
    <brk id="51" max="13" man="1"/>
    <brk id="53"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X81"/>
  <sheetViews>
    <sheetView showGridLines="0" view="pageBreakPreview" topLeftCell="A31" zoomScaleNormal="100" zoomScaleSheetLayoutView="100" workbookViewId="0">
      <selection activeCell="H5" sqref="H5"/>
    </sheetView>
  </sheetViews>
  <sheetFormatPr defaultRowHeight="13.8"/>
  <cols>
    <col min="1" max="1" width="3.88671875" style="579" customWidth="1"/>
    <col min="2" max="2" width="9.44140625" style="579" customWidth="1"/>
    <col min="3" max="3" width="19.44140625" style="579" customWidth="1"/>
    <col min="4" max="4" width="19.109375" style="579" customWidth="1"/>
    <col min="5" max="5" width="6.6640625" style="579" customWidth="1"/>
    <col min="6" max="6" width="13.33203125" style="579" customWidth="1"/>
    <col min="7" max="7" width="0.88671875" style="579" customWidth="1"/>
    <col min="8" max="8" width="11.109375" style="579" customWidth="1"/>
    <col min="9" max="9" width="0.88671875" style="579" customWidth="1"/>
    <col min="10" max="10" width="13.44140625" style="579" hidden="1" customWidth="1"/>
    <col min="11" max="11" width="0.88671875" style="579" hidden="1" customWidth="1"/>
    <col min="12" max="12" width="12.5546875" style="579" customWidth="1"/>
    <col min="13" max="13" width="0.88671875" style="579" customWidth="1"/>
    <col min="14" max="14" width="12.6640625" style="579" customWidth="1"/>
    <col min="15" max="15" width="0.88671875" style="579" customWidth="1"/>
    <col min="16" max="16" width="12.5546875" style="579" customWidth="1"/>
    <col min="17" max="17" width="0.88671875" style="579" customWidth="1"/>
    <col min="18" max="18" width="10.88671875" style="579" customWidth="1"/>
    <col min="19" max="19" width="0.88671875" style="579" customWidth="1"/>
    <col min="20" max="20" width="10.88671875" style="579" customWidth="1"/>
    <col min="21" max="21" width="0.88671875" style="579" customWidth="1"/>
    <col min="22" max="22" width="12.6640625" style="579" customWidth="1"/>
    <col min="23" max="23" width="0.88671875" style="119" customWidth="1"/>
    <col min="24" max="256" width="9.109375" style="119"/>
    <col min="257" max="257" width="3.88671875" style="119" customWidth="1"/>
    <col min="258" max="261" width="9.109375" style="119"/>
    <col min="262" max="262" width="14.109375" style="119" bestFit="1" customWidth="1"/>
    <col min="263" max="263" width="0.88671875" style="119" customWidth="1"/>
    <col min="264" max="264" width="11.6640625" style="119" bestFit="1" customWidth="1"/>
    <col min="265" max="265" width="0.88671875" style="119" customWidth="1"/>
    <col min="266" max="266" width="10.44140625" style="119" bestFit="1" customWidth="1"/>
    <col min="267" max="267" width="0.88671875" style="119" customWidth="1"/>
    <col min="268" max="268" width="9.88671875" style="119" bestFit="1" customWidth="1"/>
    <col min="269" max="269" width="0.88671875" style="119" customWidth="1"/>
    <col min="270" max="270" width="11.5546875" style="119" bestFit="1" customWidth="1"/>
    <col min="271" max="271" width="0.88671875" style="119" customWidth="1"/>
    <col min="272" max="272" width="9.88671875" style="119" bestFit="1" customWidth="1"/>
    <col min="273" max="273" width="0.88671875" style="119" customWidth="1"/>
    <col min="274" max="274" width="9.88671875" style="119" bestFit="1" customWidth="1"/>
    <col min="275" max="275" width="0.88671875" style="119" customWidth="1"/>
    <col min="276" max="276" width="11.5546875" style="119" bestFit="1" customWidth="1"/>
    <col min="277" max="277" width="0.88671875" style="119" customWidth="1"/>
    <col min="278" max="278" width="11.5546875" style="119" bestFit="1" customWidth="1"/>
    <col min="279" max="279" width="0.88671875" style="119" customWidth="1"/>
    <col min="280" max="512" width="9.109375" style="119"/>
    <col min="513" max="513" width="3.88671875" style="119" customWidth="1"/>
    <col min="514" max="517" width="9.109375" style="119"/>
    <col min="518" max="518" width="14.109375" style="119" bestFit="1" customWidth="1"/>
    <col min="519" max="519" width="0.88671875" style="119" customWidth="1"/>
    <col min="520" max="520" width="11.6640625" style="119" bestFit="1" customWidth="1"/>
    <col min="521" max="521" width="0.88671875" style="119" customWidth="1"/>
    <col min="522" max="522" width="10.44140625" style="119" bestFit="1" customWidth="1"/>
    <col min="523" max="523" width="0.88671875" style="119" customWidth="1"/>
    <col min="524" max="524" width="9.88671875" style="119" bestFit="1" customWidth="1"/>
    <col min="525" max="525" width="0.88671875" style="119" customWidth="1"/>
    <col min="526" max="526" width="11.5546875" style="119" bestFit="1" customWidth="1"/>
    <col min="527" max="527" width="0.88671875" style="119" customWidth="1"/>
    <col min="528" max="528" width="9.88671875" style="119" bestFit="1" customWidth="1"/>
    <col min="529" max="529" width="0.88671875" style="119" customWidth="1"/>
    <col min="530" max="530" width="9.88671875" style="119" bestFit="1" customWidth="1"/>
    <col min="531" max="531" width="0.88671875" style="119" customWidth="1"/>
    <col min="532" max="532" width="11.5546875" style="119" bestFit="1" customWidth="1"/>
    <col min="533" max="533" width="0.88671875" style="119" customWidth="1"/>
    <col min="534" max="534" width="11.5546875" style="119" bestFit="1" customWidth="1"/>
    <col min="535" max="535" width="0.88671875" style="119" customWidth="1"/>
    <col min="536" max="768" width="9.109375" style="119"/>
    <col min="769" max="769" width="3.88671875" style="119" customWidth="1"/>
    <col min="770" max="773" width="9.109375" style="119"/>
    <col min="774" max="774" width="14.109375" style="119" bestFit="1" customWidth="1"/>
    <col min="775" max="775" width="0.88671875" style="119" customWidth="1"/>
    <col min="776" max="776" width="11.6640625" style="119" bestFit="1" customWidth="1"/>
    <col min="777" max="777" width="0.88671875" style="119" customWidth="1"/>
    <col min="778" max="778" width="10.44140625" style="119" bestFit="1" customWidth="1"/>
    <col min="779" max="779" width="0.88671875" style="119" customWidth="1"/>
    <col min="780" max="780" width="9.88671875" style="119" bestFit="1" customWidth="1"/>
    <col min="781" max="781" width="0.88671875" style="119" customWidth="1"/>
    <col min="782" max="782" width="11.5546875" style="119" bestFit="1" customWidth="1"/>
    <col min="783" max="783" width="0.88671875" style="119" customWidth="1"/>
    <col min="784" max="784" width="9.88671875" style="119" bestFit="1" customWidth="1"/>
    <col min="785" max="785" width="0.88671875" style="119" customWidth="1"/>
    <col min="786" max="786" width="9.88671875" style="119" bestFit="1" customWidth="1"/>
    <col min="787" max="787" width="0.88671875" style="119" customWidth="1"/>
    <col min="788" max="788" width="11.5546875" style="119" bestFit="1" customWidth="1"/>
    <col min="789" max="789" width="0.88671875" style="119" customWidth="1"/>
    <col min="790" max="790" width="11.5546875" style="119" bestFit="1" customWidth="1"/>
    <col min="791" max="791" width="0.88671875" style="119" customWidth="1"/>
    <col min="792" max="1024" width="9.109375" style="119"/>
    <col min="1025" max="1025" width="3.88671875" style="119" customWidth="1"/>
    <col min="1026" max="1029" width="9.109375" style="119"/>
    <col min="1030" max="1030" width="14.109375" style="119" bestFit="1" customWidth="1"/>
    <col min="1031" max="1031" width="0.88671875" style="119" customWidth="1"/>
    <col min="1032" max="1032" width="11.6640625" style="119" bestFit="1" customWidth="1"/>
    <col min="1033" max="1033" width="0.88671875" style="119" customWidth="1"/>
    <col min="1034" max="1034" width="10.44140625" style="119" bestFit="1" customWidth="1"/>
    <col min="1035" max="1035" width="0.88671875" style="119" customWidth="1"/>
    <col min="1036" max="1036" width="9.88671875" style="119" bestFit="1" customWidth="1"/>
    <col min="1037" max="1037" width="0.88671875" style="119" customWidth="1"/>
    <col min="1038" max="1038" width="11.5546875" style="119" bestFit="1" customWidth="1"/>
    <col min="1039" max="1039" width="0.88671875" style="119" customWidth="1"/>
    <col min="1040" max="1040" width="9.88671875" style="119" bestFit="1" customWidth="1"/>
    <col min="1041" max="1041" width="0.88671875" style="119" customWidth="1"/>
    <col min="1042" max="1042" width="9.88671875" style="119" bestFit="1" customWidth="1"/>
    <col min="1043" max="1043" width="0.88671875" style="119" customWidth="1"/>
    <col min="1044" max="1044" width="11.5546875" style="119" bestFit="1" customWidth="1"/>
    <col min="1045" max="1045" width="0.88671875" style="119" customWidth="1"/>
    <col min="1046" max="1046" width="11.5546875" style="119" bestFit="1" customWidth="1"/>
    <col min="1047" max="1047" width="0.88671875" style="119" customWidth="1"/>
    <col min="1048" max="1280" width="9.109375" style="119"/>
    <col min="1281" max="1281" width="3.88671875" style="119" customWidth="1"/>
    <col min="1282" max="1285" width="9.109375" style="119"/>
    <col min="1286" max="1286" width="14.109375" style="119" bestFit="1" customWidth="1"/>
    <col min="1287" max="1287" width="0.88671875" style="119" customWidth="1"/>
    <col min="1288" max="1288" width="11.6640625" style="119" bestFit="1" customWidth="1"/>
    <col min="1289" max="1289" width="0.88671875" style="119" customWidth="1"/>
    <col min="1290" max="1290" width="10.44140625" style="119" bestFit="1" customWidth="1"/>
    <col min="1291" max="1291" width="0.88671875" style="119" customWidth="1"/>
    <col min="1292" max="1292" width="9.88671875" style="119" bestFit="1" customWidth="1"/>
    <col min="1293" max="1293" width="0.88671875" style="119" customWidth="1"/>
    <col min="1294" max="1294" width="11.5546875" style="119" bestFit="1" customWidth="1"/>
    <col min="1295" max="1295" width="0.88671875" style="119" customWidth="1"/>
    <col min="1296" max="1296" width="9.88671875" style="119" bestFit="1" customWidth="1"/>
    <col min="1297" max="1297" width="0.88671875" style="119" customWidth="1"/>
    <col min="1298" max="1298" width="9.88671875" style="119" bestFit="1" customWidth="1"/>
    <col min="1299" max="1299" width="0.88671875" style="119" customWidth="1"/>
    <col min="1300" max="1300" width="11.5546875" style="119" bestFit="1" customWidth="1"/>
    <col min="1301" max="1301" width="0.88671875" style="119" customWidth="1"/>
    <col min="1302" max="1302" width="11.5546875" style="119" bestFit="1" customWidth="1"/>
    <col min="1303" max="1303" width="0.88671875" style="119" customWidth="1"/>
    <col min="1304" max="1536" width="9.109375" style="119"/>
    <col min="1537" max="1537" width="3.88671875" style="119" customWidth="1"/>
    <col min="1538" max="1541" width="9.109375" style="119"/>
    <col min="1542" max="1542" width="14.109375" style="119" bestFit="1" customWidth="1"/>
    <col min="1543" max="1543" width="0.88671875" style="119" customWidth="1"/>
    <col min="1544" max="1544" width="11.6640625" style="119" bestFit="1" customWidth="1"/>
    <col min="1545" max="1545" width="0.88671875" style="119" customWidth="1"/>
    <col min="1546" max="1546" width="10.44140625" style="119" bestFit="1" customWidth="1"/>
    <col min="1547" max="1547" width="0.88671875" style="119" customWidth="1"/>
    <col min="1548" max="1548" width="9.88671875" style="119" bestFit="1" customWidth="1"/>
    <col min="1549" max="1549" width="0.88671875" style="119" customWidth="1"/>
    <col min="1550" max="1550" width="11.5546875" style="119" bestFit="1" customWidth="1"/>
    <col min="1551" max="1551" width="0.88671875" style="119" customWidth="1"/>
    <col min="1552" max="1552" width="9.88671875" style="119" bestFit="1" customWidth="1"/>
    <col min="1553" max="1553" width="0.88671875" style="119" customWidth="1"/>
    <col min="1554" max="1554" width="9.88671875" style="119" bestFit="1" customWidth="1"/>
    <col min="1555" max="1555" width="0.88671875" style="119" customWidth="1"/>
    <col min="1556" max="1556" width="11.5546875" style="119" bestFit="1" customWidth="1"/>
    <col min="1557" max="1557" width="0.88671875" style="119" customWidth="1"/>
    <col min="1558" max="1558" width="11.5546875" style="119" bestFit="1" customWidth="1"/>
    <col min="1559" max="1559" width="0.88671875" style="119" customWidth="1"/>
    <col min="1560" max="1792" width="9.109375" style="119"/>
    <col min="1793" max="1793" width="3.88671875" style="119" customWidth="1"/>
    <col min="1794" max="1797" width="9.109375" style="119"/>
    <col min="1798" max="1798" width="14.109375" style="119" bestFit="1" customWidth="1"/>
    <col min="1799" max="1799" width="0.88671875" style="119" customWidth="1"/>
    <col min="1800" max="1800" width="11.6640625" style="119" bestFit="1" customWidth="1"/>
    <col min="1801" max="1801" width="0.88671875" style="119" customWidth="1"/>
    <col min="1802" max="1802" width="10.44140625" style="119" bestFit="1" customWidth="1"/>
    <col min="1803" max="1803" width="0.88671875" style="119" customWidth="1"/>
    <col min="1804" max="1804" width="9.88671875" style="119" bestFit="1" customWidth="1"/>
    <col min="1805" max="1805" width="0.88671875" style="119" customWidth="1"/>
    <col min="1806" max="1806" width="11.5546875" style="119" bestFit="1" customWidth="1"/>
    <col min="1807" max="1807" width="0.88671875" style="119" customWidth="1"/>
    <col min="1808" max="1808" width="9.88671875" style="119" bestFit="1" customWidth="1"/>
    <col min="1809" max="1809" width="0.88671875" style="119" customWidth="1"/>
    <col min="1810" max="1810" width="9.88671875" style="119" bestFit="1" customWidth="1"/>
    <col min="1811" max="1811" width="0.88671875" style="119" customWidth="1"/>
    <col min="1812" max="1812" width="11.5546875" style="119" bestFit="1" customWidth="1"/>
    <col min="1813" max="1813" width="0.88671875" style="119" customWidth="1"/>
    <col min="1814" max="1814" width="11.5546875" style="119" bestFit="1" customWidth="1"/>
    <col min="1815" max="1815" width="0.88671875" style="119" customWidth="1"/>
    <col min="1816" max="2048" width="9.109375" style="119"/>
    <col min="2049" max="2049" width="3.88671875" style="119" customWidth="1"/>
    <col min="2050" max="2053" width="9.109375" style="119"/>
    <col min="2054" max="2054" width="14.109375" style="119" bestFit="1" customWidth="1"/>
    <col min="2055" max="2055" width="0.88671875" style="119" customWidth="1"/>
    <col min="2056" max="2056" width="11.6640625" style="119" bestFit="1" customWidth="1"/>
    <col min="2057" max="2057" width="0.88671875" style="119" customWidth="1"/>
    <col min="2058" max="2058" width="10.44140625" style="119" bestFit="1" customWidth="1"/>
    <col min="2059" max="2059" width="0.88671875" style="119" customWidth="1"/>
    <col min="2060" max="2060" width="9.88671875" style="119" bestFit="1" customWidth="1"/>
    <col min="2061" max="2061" width="0.88671875" style="119" customWidth="1"/>
    <col min="2062" max="2062" width="11.5546875" style="119" bestFit="1" customWidth="1"/>
    <col min="2063" max="2063" width="0.88671875" style="119" customWidth="1"/>
    <col min="2064" max="2064" width="9.88671875" style="119" bestFit="1" customWidth="1"/>
    <col min="2065" max="2065" width="0.88671875" style="119" customWidth="1"/>
    <col min="2066" max="2066" width="9.88671875" style="119" bestFit="1" customWidth="1"/>
    <col min="2067" max="2067" width="0.88671875" style="119" customWidth="1"/>
    <col min="2068" max="2068" width="11.5546875" style="119" bestFit="1" customWidth="1"/>
    <col min="2069" max="2069" width="0.88671875" style="119" customWidth="1"/>
    <col min="2070" max="2070" width="11.5546875" style="119" bestFit="1" customWidth="1"/>
    <col min="2071" max="2071" width="0.88671875" style="119" customWidth="1"/>
    <col min="2072" max="2304" width="9.109375" style="119"/>
    <col min="2305" max="2305" width="3.88671875" style="119" customWidth="1"/>
    <col min="2306" max="2309" width="9.109375" style="119"/>
    <col min="2310" max="2310" width="14.109375" style="119" bestFit="1" customWidth="1"/>
    <col min="2311" max="2311" width="0.88671875" style="119" customWidth="1"/>
    <col min="2312" max="2312" width="11.6640625" style="119" bestFit="1" customWidth="1"/>
    <col min="2313" max="2313" width="0.88671875" style="119" customWidth="1"/>
    <col min="2314" max="2314" width="10.44140625" style="119" bestFit="1" customWidth="1"/>
    <col min="2315" max="2315" width="0.88671875" style="119" customWidth="1"/>
    <col min="2316" max="2316" width="9.88671875" style="119" bestFit="1" customWidth="1"/>
    <col min="2317" max="2317" width="0.88671875" style="119" customWidth="1"/>
    <col min="2318" max="2318" width="11.5546875" style="119" bestFit="1" customWidth="1"/>
    <col min="2319" max="2319" width="0.88671875" style="119" customWidth="1"/>
    <col min="2320" max="2320" width="9.88671875" style="119" bestFit="1" customWidth="1"/>
    <col min="2321" max="2321" width="0.88671875" style="119" customWidth="1"/>
    <col min="2322" max="2322" width="9.88671875" style="119" bestFit="1" customWidth="1"/>
    <col min="2323" max="2323" width="0.88671875" style="119" customWidth="1"/>
    <col min="2324" max="2324" width="11.5546875" style="119" bestFit="1" customWidth="1"/>
    <col min="2325" max="2325" width="0.88671875" style="119" customWidth="1"/>
    <col min="2326" max="2326" width="11.5546875" style="119" bestFit="1" customWidth="1"/>
    <col min="2327" max="2327" width="0.88671875" style="119" customWidth="1"/>
    <col min="2328" max="2560" width="9.109375" style="119"/>
    <col min="2561" max="2561" width="3.88671875" style="119" customWidth="1"/>
    <col min="2562" max="2565" width="9.109375" style="119"/>
    <col min="2566" max="2566" width="14.109375" style="119" bestFit="1" customWidth="1"/>
    <col min="2567" max="2567" width="0.88671875" style="119" customWidth="1"/>
    <col min="2568" max="2568" width="11.6640625" style="119" bestFit="1" customWidth="1"/>
    <col min="2569" max="2569" width="0.88671875" style="119" customWidth="1"/>
    <col min="2570" max="2570" width="10.44140625" style="119" bestFit="1" customWidth="1"/>
    <col min="2571" max="2571" width="0.88671875" style="119" customWidth="1"/>
    <col min="2572" max="2572" width="9.88671875" style="119" bestFit="1" customWidth="1"/>
    <col min="2573" max="2573" width="0.88671875" style="119" customWidth="1"/>
    <col min="2574" max="2574" width="11.5546875" style="119" bestFit="1" customWidth="1"/>
    <col min="2575" max="2575" width="0.88671875" style="119" customWidth="1"/>
    <col min="2576" max="2576" width="9.88671875" style="119" bestFit="1" customWidth="1"/>
    <col min="2577" max="2577" width="0.88671875" style="119" customWidth="1"/>
    <col min="2578" max="2578" width="9.88671875" style="119" bestFit="1" customWidth="1"/>
    <col min="2579" max="2579" width="0.88671875" style="119" customWidth="1"/>
    <col min="2580" max="2580" width="11.5546875" style="119" bestFit="1" customWidth="1"/>
    <col min="2581" max="2581" width="0.88671875" style="119" customWidth="1"/>
    <col min="2582" max="2582" width="11.5546875" style="119" bestFit="1" customWidth="1"/>
    <col min="2583" max="2583" width="0.88671875" style="119" customWidth="1"/>
    <col min="2584" max="2816" width="9.109375" style="119"/>
    <col min="2817" max="2817" width="3.88671875" style="119" customWidth="1"/>
    <col min="2818" max="2821" width="9.109375" style="119"/>
    <col min="2822" max="2822" width="14.109375" style="119" bestFit="1" customWidth="1"/>
    <col min="2823" max="2823" width="0.88671875" style="119" customWidth="1"/>
    <col min="2824" max="2824" width="11.6640625" style="119" bestFit="1" customWidth="1"/>
    <col min="2825" max="2825" width="0.88671875" style="119" customWidth="1"/>
    <col min="2826" max="2826" width="10.44140625" style="119" bestFit="1" customWidth="1"/>
    <col min="2827" max="2827" width="0.88671875" style="119" customWidth="1"/>
    <col min="2828" max="2828" width="9.88671875" style="119" bestFit="1" customWidth="1"/>
    <col min="2829" max="2829" width="0.88671875" style="119" customWidth="1"/>
    <col min="2830" max="2830" width="11.5546875" style="119" bestFit="1" customWidth="1"/>
    <col min="2831" max="2831" width="0.88671875" style="119" customWidth="1"/>
    <col min="2832" max="2832" width="9.88671875" style="119" bestFit="1" customWidth="1"/>
    <col min="2833" max="2833" width="0.88671875" style="119" customWidth="1"/>
    <col min="2834" max="2834" width="9.88671875" style="119" bestFit="1" customWidth="1"/>
    <col min="2835" max="2835" width="0.88671875" style="119" customWidth="1"/>
    <col min="2836" max="2836" width="11.5546875" style="119" bestFit="1" customWidth="1"/>
    <col min="2837" max="2837" width="0.88671875" style="119" customWidth="1"/>
    <col min="2838" max="2838" width="11.5546875" style="119" bestFit="1" customWidth="1"/>
    <col min="2839" max="2839" width="0.88671875" style="119" customWidth="1"/>
    <col min="2840" max="3072" width="9.109375" style="119"/>
    <col min="3073" max="3073" width="3.88671875" style="119" customWidth="1"/>
    <col min="3074" max="3077" width="9.109375" style="119"/>
    <col min="3078" max="3078" width="14.109375" style="119" bestFit="1" customWidth="1"/>
    <col min="3079" max="3079" width="0.88671875" style="119" customWidth="1"/>
    <col min="3080" max="3080" width="11.6640625" style="119" bestFit="1" customWidth="1"/>
    <col min="3081" max="3081" width="0.88671875" style="119" customWidth="1"/>
    <col min="3082" max="3082" width="10.44140625" style="119" bestFit="1" customWidth="1"/>
    <col min="3083" max="3083" width="0.88671875" style="119" customWidth="1"/>
    <col min="3084" max="3084" width="9.88671875" style="119" bestFit="1" customWidth="1"/>
    <col min="3085" max="3085" width="0.88671875" style="119" customWidth="1"/>
    <col min="3086" max="3086" width="11.5546875" style="119" bestFit="1" customWidth="1"/>
    <col min="3087" max="3087" width="0.88671875" style="119" customWidth="1"/>
    <col min="3088" max="3088" width="9.88671875" style="119" bestFit="1" customWidth="1"/>
    <col min="3089" max="3089" width="0.88671875" style="119" customWidth="1"/>
    <col min="3090" max="3090" width="9.88671875" style="119" bestFit="1" customWidth="1"/>
    <col min="3091" max="3091" width="0.88671875" style="119" customWidth="1"/>
    <col min="3092" max="3092" width="11.5546875" style="119" bestFit="1" customWidth="1"/>
    <col min="3093" max="3093" width="0.88671875" style="119" customWidth="1"/>
    <col min="3094" max="3094" width="11.5546875" style="119" bestFit="1" customWidth="1"/>
    <col min="3095" max="3095" width="0.88671875" style="119" customWidth="1"/>
    <col min="3096" max="3328" width="9.109375" style="119"/>
    <col min="3329" max="3329" width="3.88671875" style="119" customWidth="1"/>
    <col min="3330" max="3333" width="9.109375" style="119"/>
    <col min="3334" max="3334" width="14.109375" style="119" bestFit="1" customWidth="1"/>
    <col min="3335" max="3335" width="0.88671875" style="119" customWidth="1"/>
    <col min="3336" max="3336" width="11.6640625" style="119" bestFit="1" customWidth="1"/>
    <col min="3337" max="3337" width="0.88671875" style="119" customWidth="1"/>
    <col min="3338" max="3338" width="10.44140625" style="119" bestFit="1" customWidth="1"/>
    <col min="3339" max="3339" width="0.88671875" style="119" customWidth="1"/>
    <col min="3340" max="3340" width="9.88671875" style="119" bestFit="1" customWidth="1"/>
    <col min="3341" max="3341" width="0.88671875" style="119" customWidth="1"/>
    <col min="3342" max="3342" width="11.5546875" style="119" bestFit="1" customWidth="1"/>
    <col min="3343" max="3343" width="0.88671875" style="119" customWidth="1"/>
    <col min="3344" max="3344" width="9.88671875" style="119" bestFit="1" customWidth="1"/>
    <col min="3345" max="3345" width="0.88671875" style="119" customWidth="1"/>
    <col min="3346" max="3346" width="9.88671875" style="119" bestFit="1" customWidth="1"/>
    <col min="3347" max="3347" width="0.88671875" style="119" customWidth="1"/>
    <col min="3348" max="3348" width="11.5546875" style="119" bestFit="1" customWidth="1"/>
    <col min="3349" max="3349" width="0.88671875" style="119" customWidth="1"/>
    <col min="3350" max="3350" width="11.5546875" style="119" bestFit="1" customWidth="1"/>
    <col min="3351" max="3351" width="0.88671875" style="119" customWidth="1"/>
    <col min="3352" max="3584" width="9.109375" style="119"/>
    <col min="3585" max="3585" width="3.88671875" style="119" customWidth="1"/>
    <col min="3586" max="3589" width="9.109375" style="119"/>
    <col min="3590" max="3590" width="14.109375" style="119" bestFit="1" customWidth="1"/>
    <col min="3591" max="3591" width="0.88671875" style="119" customWidth="1"/>
    <col min="3592" max="3592" width="11.6640625" style="119" bestFit="1" customWidth="1"/>
    <col min="3593" max="3593" width="0.88671875" style="119" customWidth="1"/>
    <col min="3594" max="3594" width="10.44140625" style="119" bestFit="1" customWidth="1"/>
    <col min="3595" max="3595" width="0.88671875" style="119" customWidth="1"/>
    <col min="3596" max="3596" width="9.88671875" style="119" bestFit="1" customWidth="1"/>
    <col min="3597" max="3597" width="0.88671875" style="119" customWidth="1"/>
    <col min="3598" max="3598" width="11.5546875" style="119" bestFit="1" customWidth="1"/>
    <col min="3599" max="3599" width="0.88671875" style="119" customWidth="1"/>
    <col min="3600" max="3600" width="9.88671875" style="119" bestFit="1" customWidth="1"/>
    <col min="3601" max="3601" width="0.88671875" style="119" customWidth="1"/>
    <col min="3602" max="3602" width="9.88671875" style="119" bestFit="1" customWidth="1"/>
    <col min="3603" max="3603" width="0.88671875" style="119" customWidth="1"/>
    <col min="3604" max="3604" width="11.5546875" style="119" bestFit="1" customWidth="1"/>
    <col min="3605" max="3605" width="0.88671875" style="119" customWidth="1"/>
    <col min="3606" max="3606" width="11.5546875" style="119" bestFit="1" customWidth="1"/>
    <col min="3607" max="3607" width="0.88671875" style="119" customWidth="1"/>
    <col min="3608" max="3840" width="9.109375" style="119"/>
    <col min="3841" max="3841" width="3.88671875" style="119" customWidth="1"/>
    <col min="3842" max="3845" width="9.109375" style="119"/>
    <col min="3846" max="3846" width="14.109375" style="119" bestFit="1" customWidth="1"/>
    <col min="3847" max="3847" width="0.88671875" style="119" customWidth="1"/>
    <col min="3848" max="3848" width="11.6640625" style="119" bestFit="1" customWidth="1"/>
    <col min="3849" max="3849" width="0.88671875" style="119" customWidth="1"/>
    <col min="3850" max="3850" width="10.44140625" style="119" bestFit="1" customWidth="1"/>
    <col min="3851" max="3851" width="0.88671875" style="119" customWidth="1"/>
    <col min="3852" max="3852" width="9.88671875" style="119" bestFit="1" customWidth="1"/>
    <col min="3853" max="3853" width="0.88671875" style="119" customWidth="1"/>
    <col min="3854" max="3854" width="11.5546875" style="119" bestFit="1" customWidth="1"/>
    <col min="3855" max="3855" width="0.88671875" style="119" customWidth="1"/>
    <col min="3856" max="3856" width="9.88671875" style="119" bestFit="1" customWidth="1"/>
    <col min="3857" max="3857" width="0.88671875" style="119" customWidth="1"/>
    <col min="3858" max="3858" width="9.88671875" style="119" bestFit="1" customWidth="1"/>
    <col min="3859" max="3859" width="0.88671875" style="119" customWidth="1"/>
    <col min="3860" max="3860" width="11.5546875" style="119" bestFit="1" customWidth="1"/>
    <col min="3861" max="3861" width="0.88671875" style="119" customWidth="1"/>
    <col min="3862" max="3862" width="11.5546875" style="119" bestFit="1" customWidth="1"/>
    <col min="3863" max="3863" width="0.88671875" style="119" customWidth="1"/>
    <col min="3864" max="4096" width="9.109375" style="119"/>
    <col min="4097" max="4097" width="3.88671875" style="119" customWidth="1"/>
    <col min="4098" max="4101" width="9.109375" style="119"/>
    <col min="4102" max="4102" width="14.109375" style="119" bestFit="1" customWidth="1"/>
    <col min="4103" max="4103" width="0.88671875" style="119" customWidth="1"/>
    <col min="4104" max="4104" width="11.6640625" style="119" bestFit="1" customWidth="1"/>
    <col min="4105" max="4105" width="0.88671875" style="119" customWidth="1"/>
    <col min="4106" max="4106" width="10.44140625" style="119" bestFit="1" customWidth="1"/>
    <col min="4107" max="4107" width="0.88671875" style="119" customWidth="1"/>
    <col min="4108" max="4108" width="9.88671875" style="119" bestFit="1" customWidth="1"/>
    <col min="4109" max="4109" width="0.88671875" style="119" customWidth="1"/>
    <col min="4110" max="4110" width="11.5546875" style="119" bestFit="1" customWidth="1"/>
    <col min="4111" max="4111" width="0.88671875" style="119" customWidth="1"/>
    <col min="4112" max="4112" width="9.88671875" style="119" bestFit="1" customWidth="1"/>
    <col min="4113" max="4113" width="0.88671875" style="119" customWidth="1"/>
    <col min="4114" max="4114" width="9.88671875" style="119" bestFit="1" customWidth="1"/>
    <col min="4115" max="4115" width="0.88671875" style="119" customWidth="1"/>
    <col min="4116" max="4116" width="11.5546875" style="119" bestFit="1" customWidth="1"/>
    <col min="4117" max="4117" width="0.88671875" style="119" customWidth="1"/>
    <col min="4118" max="4118" width="11.5546875" style="119" bestFit="1" customWidth="1"/>
    <col min="4119" max="4119" width="0.88671875" style="119" customWidth="1"/>
    <col min="4120" max="4352" width="9.109375" style="119"/>
    <col min="4353" max="4353" width="3.88671875" style="119" customWidth="1"/>
    <col min="4354" max="4357" width="9.109375" style="119"/>
    <col min="4358" max="4358" width="14.109375" style="119" bestFit="1" customWidth="1"/>
    <col min="4359" max="4359" width="0.88671875" style="119" customWidth="1"/>
    <col min="4360" max="4360" width="11.6640625" style="119" bestFit="1" customWidth="1"/>
    <col min="4361" max="4361" width="0.88671875" style="119" customWidth="1"/>
    <col min="4362" max="4362" width="10.44140625" style="119" bestFit="1" customWidth="1"/>
    <col min="4363" max="4363" width="0.88671875" style="119" customWidth="1"/>
    <col min="4364" max="4364" width="9.88671875" style="119" bestFit="1" customWidth="1"/>
    <col min="4365" max="4365" width="0.88671875" style="119" customWidth="1"/>
    <col min="4366" max="4366" width="11.5546875" style="119" bestFit="1" customWidth="1"/>
    <col min="4367" max="4367" width="0.88671875" style="119" customWidth="1"/>
    <col min="4368" max="4368" width="9.88671875" style="119" bestFit="1" customWidth="1"/>
    <col min="4369" max="4369" width="0.88671875" style="119" customWidth="1"/>
    <col min="4370" max="4370" width="9.88671875" style="119" bestFit="1" customWidth="1"/>
    <col min="4371" max="4371" width="0.88671875" style="119" customWidth="1"/>
    <col min="4372" max="4372" width="11.5546875" style="119" bestFit="1" customWidth="1"/>
    <col min="4373" max="4373" width="0.88671875" style="119" customWidth="1"/>
    <col min="4374" max="4374" width="11.5546875" style="119" bestFit="1" customWidth="1"/>
    <col min="4375" max="4375" width="0.88671875" style="119" customWidth="1"/>
    <col min="4376" max="4608" width="9.109375" style="119"/>
    <col min="4609" max="4609" width="3.88671875" style="119" customWidth="1"/>
    <col min="4610" max="4613" width="9.109375" style="119"/>
    <col min="4614" max="4614" width="14.109375" style="119" bestFit="1" customWidth="1"/>
    <col min="4615" max="4615" width="0.88671875" style="119" customWidth="1"/>
    <col min="4616" max="4616" width="11.6640625" style="119" bestFit="1" customWidth="1"/>
    <col min="4617" max="4617" width="0.88671875" style="119" customWidth="1"/>
    <col min="4618" max="4618" width="10.44140625" style="119" bestFit="1" customWidth="1"/>
    <col min="4619" max="4619" width="0.88671875" style="119" customWidth="1"/>
    <col min="4620" max="4620" width="9.88671875" style="119" bestFit="1" customWidth="1"/>
    <col min="4621" max="4621" width="0.88671875" style="119" customWidth="1"/>
    <col min="4622" max="4622" width="11.5546875" style="119" bestFit="1" customWidth="1"/>
    <col min="4623" max="4623" width="0.88671875" style="119" customWidth="1"/>
    <col min="4624" max="4624" width="9.88671875" style="119" bestFit="1" customWidth="1"/>
    <col min="4625" max="4625" width="0.88671875" style="119" customWidth="1"/>
    <col min="4626" max="4626" width="9.88671875" style="119" bestFit="1" customWidth="1"/>
    <col min="4627" max="4627" width="0.88671875" style="119" customWidth="1"/>
    <col min="4628" max="4628" width="11.5546875" style="119" bestFit="1" customWidth="1"/>
    <col min="4629" max="4629" width="0.88671875" style="119" customWidth="1"/>
    <col min="4630" max="4630" width="11.5546875" style="119" bestFit="1" customWidth="1"/>
    <col min="4631" max="4631" width="0.88671875" style="119" customWidth="1"/>
    <col min="4632" max="4864" width="9.109375" style="119"/>
    <col min="4865" max="4865" width="3.88671875" style="119" customWidth="1"/>
    <col min="4866" max="4869" width="9.109375" style="119"/>
    <col min="4870" max="4870" width="14.109375" style="119" bestFit="1" customWidth="1"/>
    <col min="4871" max="4871" width="0.88671875" style="119" customWidth="1"/>
    <col min="4872" max="4872" width="11.6640625" style="119" bestFit="1" customWidth="1"/>
    <col min="4873" max="4873" width="0.88671875" style="119" customWidth="1"/>
    <col min="4874" max="4874" width="10.44140625" style="119" bestFit="1" customWidth="1"/>
    <col min="4875" max="4875" width="0.88671875" style="119" customWidth="1"/>
    <col min="4876" max="4876" width="9.88671875" style="119" bestFit="1" customWidth="1"/>
    <col min="4877" max="4877" width="0.88671875" style="119" customWidth="1"/>
    <col min="4878" max="4878" width="11.5546875" style="119" bestFit="1" customWidth="1"/>
    <col min="4879" max="4879" width="0.88671875" style="119" customWidth="1"/>
    <col min="4880" max="4880" width="9.88671875" style="119" bestFit="1" customWidth="1"/>
    <col min="4881" max="4881" width="0.88671875" style="119" customWidth="1"/>
    <col min="4882" max="4882" width="9.88671875" style="119" bestFit="1" customWidth="1"/>
    <col min="4883" max="4883" width="0.88671875" style="119" customWidth="1"/>
    <col min="4884" max="4884" width="11.5546875" style="119" bestFit="1" customWidth="1"/>
    <col min="4885" max="4885" width="0.88671875" style="119" customWidth="1"/>
    <col min="4886" max="4886" width="11.5546875" style="119" bestFit="1" customWidth="1"/>
    <col min="4887" max="4887" width="0.88671875" style="119" customWidth="1"/>
    <col min="4888" max="5120" width="9.109375" style="119"/>
    <col min="5121" max="5121" width="3.88671875" style="119" customWidth="1"/>
    <col min="5122" max="5125" width="9.109375" style="119"/>
    <col min="5126" max="5126" width="14.109375" style="119" bestFit="1" customWidth="1"/>
    <col min="5127" max="5127" width="0.88671875" style="119" customWidth="1"/>
    <col min="5128" max="5128" width="11.6640625" style="119" bestFit="1" customWidth="1"/>
    <col min="5129" max="5129" width="0.88671875" style="119" customWidth="1"/>
    <col min="5130" max="5130" width="10.44140625" style="119" bestFit="1" customWidth="1"/>
    <col min="5131" max="5131" width="0.88671875" style="119" customWidth="1"/>
    <col min="5132" max="5132" width="9.88671875" style="119" bestFit="1" customWidth="1"/>
    <col min="5133" max="5133" width="0.88671875" style="119" customWidth="1"/>
    <col min="5134" max="5134" width="11.5546875" style="119" bestFit="1" customWidth="1"/>
    <col min="5135" max="5135" width="0.88671875" style="119" customWidth="1"/>
    <col min="5136" max="5136" width="9.88671875" style="119" bestFit="1" customWidth="1"/>
    <col min="5137" max="5137" width="0.88671875" style="119" customWidth="1"/>
    <col min="5138" max="5138" width="9.88671875" style="119" bestFit="1" customWidth="1"/>
    <col min="5139" max="5139" width="0.88671875" style="119" customWidth="1"/>
    <col min="5140" max="5140" width="11.5546875" style="119" bestFit="1" customWidth="1"/>
    <col min="5141" max="5141" width="0.88671875" style="119" customWidth="1"/>
    <col min="5142" max="5142" width="11.5546875" style="119" bestFit="1" customWidth="1"/>
    <col min="5143" max="5143" width="0.88671875" style="119" customWidth="1"/>
    <col min="5144" max="5376" width="9.109375" style="119"/>
    <col min="5377" max="5377" width="3.88671875" style="119" customWidth="1"/>
    <col min="5378" max="5381" width="9.109375" style="119"/>
    <col min="5382" max="5382" width="14.109375" style="119" bestFit="1" customWidth="1"/>
    <col min="5383" max="5383" width="0.88671875" style="119" customWidth="1"/>
    <col min="5384" max="5384" width="11.6640625" style="119" bestFit="1" customWidth="1"/>
    <col min="5385" max="5385" width="0.88671875" style="119" customWidth="1"/>
    <col min="5386" max="5386" width="10.44140625" style="119" bestFit="1" customWidth="1"/>
    <col min="5387" max="5387" width="0.88671875" style="119" customWidth="1"/>
    <col min="5388" max="5388" width="9.88671875" style="119" bestFit="1" customWidth="1"/>
    <col min="5389" max="5389" width="0.88671875" style="119" customWidth="1"/>
    <col min="5390" max="5390" width="11.5546875" style="119" bestFit="1" customWidth="1"/>
    <col min="5391" max="5391" width="0.88671875" style="119" customWidth="1"/>
    <col min="5392" max="5392" width="9.88671875" style="119" bestFit="1" customWidth="1"/>
    <col min="5393" max="5393" width="0.88671875" style="119" customWidth="1"/>
    <col min="5394" max="5394" width="9.88671875" style="119" bestFit="1" customWidth="1"/>
    <col min="5395" max="5395" width="0.88671875" style="119" customWidth="1"/>
    <col min="5396" max="5396" width="11.5546875" style="119" bestFit="1" customWidth="1"/>
    <col min="5397" max="5397" width="0.88671875" style="119" customWidth="1"/>
    <col min="5398" max="5398" width="11.5546875" style="119" bestFit="1" customWidth="1"/>
    <col min="5399" max="5399" width="0.88671875" style="119" customWidth="1"/>
    <col min="5400" max="5632" width="9.109375" style="119"/>
    <col min="5633" max="5633" width="3.88671875" style="119" customWidth="1"/>
    <col min="5634" max="5637" width="9.109375" style="119"/>
    <col min="5638" max="5638" width="14.109375" style="119" bestFit="1" customWidth="1"/>
    <col min="5639" max="5639" width="0.88671875" style="119" customWidth="1"/>
    <col min="5640" max="5640" width="11.6640625" style="119" bestFit="1" customWidth="1"/>
    <col min="5641" max="5641" width="0.88671875" style="119" customWidth="1"/>
    <col min="5642" max="5642" width="10.44140625" style="119" bestFit="1" customWidth="1"/>
    <col min="5643" max="5643" width="0.88671875" style="119" customWidth="1"/>
    <col min="5644" max="5644" width="9.88671875" style="119" bestFit="1" customWidth="1"/>
    <col min="5645" max="5645" width="0.88671875" style="119" customWidth="1"/>
    <col min="5646" max="5646" width="11.5546875" style="119" bestFit="1" customWidth="1"/>
    <col min="5647" max="5647" width="0.88671875" style="119" customWidth="1"/>
    <col min="5648" max="5648" width="9.88671875" style="119" bestFit="1" customWidth="1"/>
    <col min="5649" max="5649" width="0.88671875" style="119" customWidth="1"/>
    <col min="5650" max="5650" width="9.88671875" style="119" bestFit="1" customWidth="1"/>
    <col min="5651" max="5651" width="0.88671875" style="119" customWidth="1"/>
    <col min="5652" max="5652" width="11.5546875" style="119" bestFit="1" customWidth="1"/>
    <col min="5653" max="5653" width="0.88671875" style="119" customWidth="1"/>
    <col min="5654" max="5654" width="11.5546875" style="119" bestFit="1" customWidth="1"/>
    <col min="5655" max="5655" width="0.88671875" style="119" customWidth="1"/>
    <col min="5656" max="5888" width="9.109375" style="119"/>
    <col min="5889" max="5889" width="3.88671875" style="119" customWidth="1"/>
    <col min="5890" max="5893" width="9.109375" style="119"/>
    <col min="5894" max="5894" width="14.109375" style="119" bestFit="1" customWidth="1"/>
    <col min="5895" max="5895" width="0.88671875" style="119" customWidth="1"/>
    <col min="5896" max="5896" width="11.6640625" style="119" bestFit="1" customWidth="1"/>
    <col min="5897" max="5897" width="0.88671875" style="119" customWidth="1"/>
    <col min="5898" max="5898" width="10.44140625" style="119" bestFit="1" customWidth="1"/>
    <col min="5899" max="5899" width="0.88671875" style="119" customWidth="1"/>
    <col min="5900" max="5900" width="9.88671875" style="119" bestFit="1" customWidth="1"/>
    <col min="5901" max="5901" width="0.88671875" style="119" customWidth="1"/>
    <col min="5902" max="5902" width="11.5546875" style="119" bestFit="1" customWidth="1"/>
    <col min="5903" max="5903" width="0.88671875" style="119" customWidth="1"/>
    <col min="5904" max="5904" width="9.88671875" style="119" bestFit="1" customWidth="1"/>
    <col min="5905" max="5905" width="0.88671875" style="119" customWidth="1"/>
    <col min="5906" max="5906" width="9.88671875" style="119" bestFit="1" customWidth="1"/>
    <col min="5907" max="5907" width="0.88671875" style="119" customWidth="1"/>
    <col min="5908" max="5908" width="11.5546875" style="119" bestFit="1" customWidth="1"/>
    <col min="5909" max="5909" width="0.88671875" style="119" customWidth="1"/>
    <col min="5910" max="5910" width="11.5546875" style="119" bestFit="1" customWidth="1"/>
    <col min="5911" max="5911" width="0.88671875" style="119" customWidth="1"/>
    <col min="5912" max="6144" width="9.109375" style="119"/>
    <col min="6145" max="6145" width="3.88671875" style="119" customWidth="1"/>
    <col min="6146" max="6149" width="9.109375" style="119"/>
    <col min="6150" max="6150" width="14.109375" style="119" bestFit="1" customWidth="1"/>
    <col min="6151" max="6151" width="0.88671875" style="119" customWidth="1"/>
    <col min="6152" max="6152" width="11.6640625" style="119" bestFit="1" customWidth="1"/>
    <col min="6153" max="6153" width="0.88671875" style="119" customWidth="1"/>
    <col min="6154" max="6154" width="10.44140625" style="119" bestFit="1" customWidth="1"/>
    <col min="6155" max="6155" width="0.88671875" style="119" customWidth="1"/>
    <col min="6156" max="6156" width="9.88671875" style="119" bestFit="1" customWidth="1"/>
    <col min="6157" max="6157" width="0.88671875" style="119" customWidth="1"/>
    <col min="6158" max="6158" width="11.5546875" style="119" bestFit="1" customWidth="1"/>
    <col min="6159" max="6159" width="0.88671875" style="119" customWidth="1"/>
    <col min="6160" max="6160" width="9.88671875" style="119" bestFit="1" customWidth="1"/>
    <col min="6161" max="6161" width="0.88671875" style="119" customWidth="1"/>
    <col min="6162" max="6162" width="9.88671875" style="119" bestFit="1" customWidth="1"/>
    <col min="6163" max="6163" width="0.88671875" style="119" customWidth="1"/>
    <col min="6164" max="6164" width="11.5546875" style="119" bestFit="1" customWidth="1"/>
    <col min="6165" max="6165" width="0.88671875" style="119" customWidth="1"/>
    <col min="6166" max="6166" width="11.5546875" style="119" bestFit="1" customWidth="1"/>
    <col min="6167" max="6167" width="0.88671875" style="119" customWidth="1"/>
    <col min="6168" max="6400" width="9.109375" style="119"/>
    <col min="6401" max="6401" width="3.88671875" style="119" customWidth="1"/>
    <col min="6402" max="6405" width="9.109375" style="119"/>
    <col min="6406" max="6406" width="14.109375" style="119" bestFit="1" customWidth="1"/>
    <col min="6407" max="6407" width="0.88671875" style="119" customWidth="1"/>
    <col min="6408" max="6408" width="11.6640625" style="119" bestFit="1" customWidth="1"/>
    <col min="6409" max="6409" width="0.88671875" style="119" customWidth="1"/>
    <col min="6410" max="6410" width="10.44140625" style="119" bestFit="1" customWidth="1"/>
    <col min="6411" max="6411" width="0.88671875" style="119" customWidth="1"/>
    <col min="6412" max="6412" width="9.88671875" style="119" bestFit="1" customWidth="1"/>
    <col min="6413" max="6413" width="0.88671875" style="119" customWidth="1"/>
    <col min="6414" max="6414" width="11.5546875" style="119" bestFit="1" customWidth="1"/>
    <col min="6415" max="6415" width="0.88671875" style="119" customWidth="1"/>
    <col min="6416" max="6416" width="9.88671875" style="119" bestFit="1" customWidth="1"/>
    <col min="6417" max="6417" width="0.88671875" style="119" customWidth="1"/>
    <col min="6418" max="6418" width="9.88671875" style="119" bestFit="1" customWidth="1"/>
    <col min="6419" max="6419" width="0.88671875" style="119" customWidth="1"/>
    <col min="6420" max="6420" width="11.5546875" style="119" bestFit="1" customWidth="1"/>
    <col min="6421" max="6421" width="0.88671875" style="119" customWidth="1"/>
    <col min="6422" max="6422" width="11.5546875" style="119" bestFit="1" customWidth="1"/>
    <col min="6423" max="6423" width="0.88671875" style="119" customWidth="1"/>
    <col min="6424" max="6656" width="9.109375" style="119"/>
    <col min="6657" max="6657" width="3.88671875" style="119" customWidth="1"/>
    <col min="6658" max="6661" width="9.109375" style="119"/>
    <col min="6662" max="6662" width="14.109375" style="119" bestFit="1" customWidth="1"/>
    <col min="6663" max="6663" width="0.88671875" style="119" customWidth="1"/>
    <col min="6664" max="6664" width="11.6640625" style="119" bestFit="1" customWidth="1"/>
    <col min="6665" max="6665" width="0.88671875" style="119" customWidth="1"/>
    <col min="6666" max="6666" width="10.44140625" style="119" bestFit="1" customWidth="1"/>
    <col min="6667" max="6667" width="0.88671875" style="119" customWidth="1"/>
    <col min="6668" max="6668" width="9.88671875" style="119" bestFit="1" customWidth="1"/>
    <col min="6669" max="6669" width="0.88671875" style="119" customWidth="1"/>
    <col min="6670" max="6670" width="11.5546875" style="119" bestFit="1" customWidth="1"/>
    <col min="6671" max="6671" width="0.88671875" style="119" customWidth="1"/>
    <col min="6672" max="6672" width="9.88671875" style="119" bestFit="1" customWidth="1"/>
    <col min="6673" max="6673" width="0.88671875" style="119" customWidth="1"/>
    <col min="6674" max="6674" width="9.88671875" style="119" bestFit="1" customWidth="1"/>
    <col min="6675" max="6675" width="0.88671875" style="119" customWidth="1"/>
    <col min="6676" max="6676" width="11.5546875" style="119" bestFit="1" customWidth="1"/>
    <col min="6677" max="6677" width="0.88671875" style="119" customWidth="1"/>
    <col min="6678" max="6678" width="11.5546875" style="119" bestFit="1" customWidth="1"/>
    <col min="6679" max="6679" width="0.88671875" style="119" customWidth="1"/>
    <col min="6680" max="6912" width="9.109375" style="119"/>
    <col min="6913" max="6913" width="3.88671875" style="119" customWidth="1"/>
    <col min="6914" max="6917" width="9.109375" style="119"/>
    <col min="6918" max="6918" width="14.109375" style="119" bestFit="1" customWidth="1"/>
    <col min="6919" max="6919" width="0.88671875" style="119" customWidth="1"/>
    <col min="6920" max="6920" width="11.6640625" style="119" bestFit="1" customWidth="1"/>
    <col min="6921" max="6921" width="0.88671875" style="119" customWidth="1"/>
    <col min="6922" max="6922" width="10.44140625" style="119" bestFit="1" customWidth="1"/>
    <col min="6923" max="6923" width="0.88671875" style="119" customWidth="1"/>
    <col min="6924" max="6924" width="9.88671875" style="119" bestFit="1" customWidth="1"/>
    <col min="6925" max="6925" width="0.88671875" style="119" customWidth="1"/>
    <col min="6926" max="6926" width="11.5546875" style="119" bestFit="1" customWidth="1"/>
    <col min="6927" max="6927" width="0.88671875" style="119" customWidth="1"/>
    <col min="6928" max="6928" width="9.88671875" style="119" bestFit="1" customWidth="1"/>
    <col min="6929" max="6929" width="0.88671875" style="119" customWidth="1"/>
    <col min="6930" max="6930" width="9.88671875" style="119" bestFit="1" customWidth="1"/>
    <col min="6931" max="6931" width="0.88671875" style="119" customWidth="1"/>
    <col min="6932" max="6932" width="11.5546875" style="119" bestFit="1" customWidth="1"/>
    <col min="6933" max="6933" width="0.88671875" style="119" customWidth="1"/>
    <col min="6934" max="6934" width="11.5546875" style="119" bestFit="1" customWidth="1"/>
    <col min="6935" max="6935" width="0.88671875" style="119" customWidth="1"/>
    <col min="6936" max="7168" width="9.109375" style="119"/>
    <col min="7169" max="7169" width="3.88671875" style="119" customWidth="1"/>
    <col min="7170" max="7173" width="9.109375" style="119"/>
    <col min="7174" max="7174" width="14.109375" style="119" bestFit="1" customWidth="1"/>
    <col min="7175" max="7175" width="0.88671875" style="119" customWidth="1"/>
    <col min="7176" max="7176" width="11.6640625" style="119" bestFit="1" customWidth="1"/>
    <col min="7177" max="7177" width="0.88671875" style="119" customWidth="1"/>
    <col min="7178" max="7178" width="10.44140625" style="119" bestFit="1" customWidth="1"/>
    <col min="7179" max="7179" width="0.88671875" style="119" customWidth="1"/>
    <col min="7180" max="7180" width="9.88671875" style="119" bestFit="1" customWidth="1"/>
    <col min="7181" max="7181" width="0.88671875" style="119" customWidth="1"/>
    <col min="7182" max="7182" width="11.5546875" style="119" bestFit="1" customWidth="1"/>
    <col min="7183" max="7183" width="0.88671875" style="119" customWidth="1"/>
    <col min="7184" max="7184" width="9.88671875" style="119" bestFit="1" customWidth="1"/>
    <col min="7185" max="7185" width="0.88671875" style="119" customWidth="1"/>
    <col min="7186" max="7186" width="9.88671875" style="119" bestFit="1" customWidth="1"/>
    <col min="7187" max="7187" width="0.88671875" style="119" customWidth="1"/>
    <col min="7188" max="7188" width="11.5546875" style="119" bestFit="1" customWidth="1"/>
    <col min="7189" max="7189" width="0.88671875" style="119" customWidth="1"/>
    <col min="7190" max="7190" width="11.5546875" style="119" bestFit="1" customWidth="1"/>
    <col min="7191" max="7191" width="0.88671875" style="119" customWidth="1"/>
    <col min="7192" max="7424" width="9.109375" style="119"/>
    <col min="7425" max="7425" width="3.88671875" style="119" customWidth="1"/>
    <col min="7426" max="7429" width="9.109375" style="119"/>
    <col min="7430" max="7430" width="14.109375" style="119" bestFit="1" customWidth="1"/>
    <col min="7431" max="7431" width="0.88671875" style="119" customWidth="1"/>
    <col min="7432" max="7432" width="11.6640625" style="119" bestFit="1" customWidth="1"/>
    <col min="7433" max="7433" width="0.88671875" style="119" customWidth="1"/>
    <col min="7434" max="7434" width="10.44140625" style="119" bestFit="1" customWidth="1"/>
    <col min="7435" max="7435" width="0.88671875" style="119" customWidth="1"/>
    <col min="7436" max="7436" width="9.88671875" style="119" bestFit="1" customWidth="1"/>
    <col min="7437" max="7437" width="0.88671875" style="119" customWidth="1"/>
    <col min="7438" max="7438" width="11.5546875" style="119" bestFit="1" customWidth="1"/>
    <col min="7439" max="7439" width="0.88671875" style="119" customWidth="1"/>
    <col min="7440" max="7440" width="9.88671875" style="119" bestFit="1" customWidth="1"/>
    <col min="7441" max="7441" width="0.88671875" style="119" customWidth="1"/>
    <col min="7442" max="7442" width="9.88671875" style="119" bestFit="1" customWidth="1"/>
    <col min="7443" max="7443" width="0.88671875" style="119" customWidth="1"/>
    <col min="7444" max="7444" width="11.5546875" style="119" bestFit="1" customWidth="1"/>
    <col min="7445" max="7445" width="0.88671875" style="119" customWidth="1"/>
    <col min="7446" max="7446" width="11.5546875" style="119" bestFit="1" customWidth="1"/>
    <col min="7447" max="7447" width="0.88671875" style="119" customWidth="1"/>
    <col min="7448" max="7680" width="9.109375" style="119"/>
    <col min="7681" max="7681" width="3.88671875" style="119" customWidth="1"/>
    <col min="7682" max="7685" width="9.109375" style="119"/>
    <col min="7686" max="7686" width="14.109375" style="119" bestFit="1" customWidth="1"/>
    <col min="7687" max="7687" width="0.88671875" style="119" customWidth="1"/>
    <col min="7688" max="7688" width="11.6640625" style="119" bestFit="1" customWidth="1"/>
    <col min="7689" max="7689" width="0.88671875" style="119" customWidth="1"/>
    <col min="7690" max="7690" width="10.44140625" style="119" bestFit="1" customWidth="1"/>
    <col min="7691" max="7691" width="0.88671875" style="119" customWidth="1"/>
    <col min="7692" max="7692" width="9.88671875" style="119" bestFit="1" customWidth="1"/>
    <col min="7693" max="7693" width="0.88671875" style="119" customWidth="1"/>
    <col min="7694" max="7694" width="11.5546875" style="119" bestFit="1" customWidth="1"/>
    <col min="7695" max="7695" width="0.88671875" style="119" customWidth="1"/>
    <col min="7696" max="7696" width="9.88671875" style="119" bestFit="1" customWidth="1"/>
    <col min="7697" max="7697" width="0.88671875" style="119" customWidth="1"/>
    <col min="7698" max="7698" width="9.88671875" style="119" bestFit="1" customWidth="1"/>
    <col min="7699" max="7699" width="0.88671875" style="119" customWidth="1"/>
    <col min="7700" max="7700" width="11.5546875" style="119" bestFit="1" customWidth="1"/>
    <col min="7701" max="7701" width="0.88671875" style="119" customWidth="1"/>
    <col min="7702" max="7702" width="11.5546875" style="119" bestFit="1" customWidth="1"/>
    <col min="7703" max="7703" width="0.88671875" style="119" customWidth="1"/>
    <col min="7704" max="7936" width="9.109375" style="119"/>
    <col min="7937" max="7937" width="3.88671875" style="119" customWidth="1"/>
    <col min="7938" max="7941" width="9.109375" style="119"/>
    <col min="7942" max="7942" width="14.109375" style="119" bestFit="1" customWidth="1"/>
    <col min="7943" max="7943" width="0.88671875" style="119" customWidth="1"/>
    <col min="7944" max="7944" width="11.6640625" style="119" bestFit="1" customWidth="1"/>
    <col min="7945" max="7945" width="0.88671875" style="119" customWidth="1"/>
    <col min="7946" max="7946" width="10.44140625" style="119" bestFit="1" customWidth="1"/>
    <col min="7947" max="7947" width="0.88671875" style="119" customWidth="1"/>
    <col min="7948" max="7948" width="9.88671875" style="119" bestFit="1" customWidth="1"/>
    <col min="7949" max="7949" width="0.88671875" style="119" customWidth="1"/>
    <col min="7950" max="7950" width="11.5546875" style="119" bestFit="1" customWidth="1"/>
    <col min="7951" max="7951" width="0.88671875" style="119" customWidth="1"/>
    <col min="7952" max="7952" width="9.88671875" style="119" bestFit="1" customWidth="1"/>
    <col min="7953" max="7953" width="0.88671875" style="119" customWidth="1"/>
    <col min="7954" max="7954" width="9.88671875" style="119" bestFit="1" customWidth="1"/>
    <col min="7955" max="7955" width="0.88671875" style="119" customWidth="1"/>
    <col min="7956" max="7956" width="11.5546875" style="119" bestFit="1" customWidth="1"/>
    <col min="7957" max="7957" width="0.88671875" style="119" customWidth="1"/>
    <col min="7958" max="7958" width="11.5546875" style="119" bestFit="1" customWidth="1"/>
    <col min="7959" max="7959" width="0.88671875" style="119" customWidth="1"/>
    <col min="7960" max="8192" width="9.109375" style="119"/>
    <col min="8193" max="8193" width="3.88671875" style="119" customWidth="1"/>
    <col min="8194" max="8197" width="9.109375" style="119"/>
    <col min="8198" max="8198" width="14.109375" style="119" bestFit="1" customWidth="1"/>
    <col min="8199" max="8199" width="0.88671875" style="119" customWidth="1"/>
    <col min="8200" max="8200" width="11.6640625" style="119" bestFit="1" customWidth="1"/>
    <col min="8201" max="8201" width="0.88671875" style="119" customWidth="1"/>
    <col min="8202" max="8202" width="10.44140625" style="119" bestFit="1" customWidth="1"/>
    <col min="8203" max="8203" width="0.88671875" style="119" customWidth="1"/>
    <col min="8204" max="8204" width="9.88671875" style="119" bestFit="1" customWidth="1"/>
    <col min="8205" max="8205" width="0.88671875" style="119" customWidth="1"/>
    <col min="8206" max="8206" width="11.5546875" style="119" bestFit="1" customWidth="1"/>
    <col min="8207" max="8207" width="0.88671875" style="119" customWidth="1"/>
    <col min="8208" max="8208" width="9.88671875" style="119" bestFit="1" customWidth="1"/>
    <col min="8209" max="8209" width="0.88671875" style="119" customWidth="1"/>
    <col min="8210" max="8210" width="9.88671875" style="119" bestFit="1" customWidth="1"/>
    <col min="8211" max="8211" width="0.88671875" style="119" customWidth="1"/>
    <col min="8212" max="8212" width="11.5546875" style="119" bestFit="1" customWidth="1"/>
    <col min="8213" max="8213" width="0.88671875" style="119" customWidth="1"/>
    <col min="8214" max="8214" width="11.5546875" style="119" bestFit="1" customWidth="1"/>
    <col min="8215" max="8215" width="0.88671875" style="119" customWidth="1"/>
    <col min="8216" max="8448" width="9.109375" style="119"/>
    <col min="8449" max="8449" width="3.88671875" style="119" customWidth="1"/>
    <col min="8450" max="8453" width="9.109375" style="119"/>
    <col min="8454" max="8454" width="14.109375" style="119" bestFit="1" customWidth="1"/>
    <col min="8455" max="8455" width="0.88671875" style="119" customWidth="1"/>
    <col min="8456" max="8456" width="11.6640625" style="119" bestFit="1" customWidth="1"/>
    <col min="8457" max="8457" width="0.88671875" style="119" customWidth="1"/>
    <col min="8458" max="8458" width="10.44140625" style="119" bestFit="1" customWidth="1"/>
    <col min="8459" max="8459" width="0.88671875" style="119" customWidth="1"/>
    <col min="8460" max="8460" width="9.88671875" style="119" bestFit="1" customWidth="1"/>
    <col min="8461" max="8461" width="0.88671875" style="119" customWidth="1"/>
    <col min="8462" max="8462" width="11.5546875" style="119" bestFit="1" customWidth="1"/>
    <col min="8463" max="8463" width="0.88671875" style="119" customWidth="1"/>
    <col min="8464" max="8464" width="9.88671875" style="119" bestFit="1" customWidth="1"/>
    <col min="8465" max="8465" width="0.88671875" style="119" customWidth="1"/>
    <col min="8466" max="8466" width="9.88671875" style="119" bestFit="1" customWidth="1"/>
    <col min="8467" max="8467" width="0.88671875" style="119" customWidth="1"/>
    <col min="8468" max="8468" width="11.5546875" style="119" bestFit="1" customWidth="1"/>
    <col min="8469" max="8469" width="0.88671875" style="119" customWidth="1"/>
    <col min="8470" max="8470" width="11.5546875" style="119" bestFit="1" customWidth="1"/>
    <col min="8471" max="8471" width="0.88671875" style="119" customWidth="1"/>
    <col min="8472" max="8704" width="9.109375" style="119"/>
    <col min="8705" max="8705" width="3.88671875" style="119" customWidth="1"/>
    <col min="8706" max="8709" width="9.109375" style="119"/>
    <col min="8710" max="8710" width="14.109375" style="119" bestFit="1" customWidth="1"/>
    <col min="8711" max="8711" width="0.88671875" style="119" customWidth="1"/>
    <col min="8712" max="8712" width="11.6640625" style="119" bestFit="1" customWidth="1"/>
    <col min="8713" max="8713" width="0.88671875" style="119" customWidth="1"/>
    <col min="8714" max="8714" width="10.44140625" style="119" bestFit="1" customWidth="1"/>
    <col min="8715" max="8715" width="0.88671875" style="119" customWidth="1"/>
    <col min="8716" max="8716" width="9.88671875" style="119" bestFit="1" customWidth="1"/>
    <col min="8717" max="8717" width="0.88671875" style="119" customWidth="1"/>
    <col min="8718" max="8718" width="11.5546875" style="119" bestFit="1" customWidth="1"/>
    <col min="8719" max="8719" width="0.88671875" style="119" customWidth="1"/>
    <col min="8720" max="8720" width="9.88671875" style="119" bestFit="1" customWidth="1"/>
    <col min="8721" max="8721" width="0.88671875" style="119" customWidth="1"/>
    <col min="8722" max="8722" width="9.88671875" style="119" bestFit="1" customWidth="1"/>
    <col min="8723" max="8723" width="0.88671875" style="119" customWidth="1"/>
    <col min="8724" max="8724" width="11.5546875" style="119" bestFit="1" customWidth="1"/>
    <col min="8725" max="8725" width="0.88671875" style="119" customWidth="1"/>
    <col min="8726" max="8726" width="11.5546875" style="119" bestFit="1" customWidth="1"/>
    <col min="8727" max="8727" width="0.88671875" style="119" customWidth="1"/>
    <col min="8728" max="8960" width="9.109375" style="119"/>
    <col min="8961" max="8961" width="3.88671875" style="119" customWidth="1"/>
    <col min="8962" max="8965" width="9.109375" style="119"/>
    <col min="8966" max="8966" width="14.109375" style="119" bestFit="1" customWidth="1"/>
    <col min="8967" max="8967" width="0.88671875" style="119" customWidth="1"/>
    <col min="8968" max="8968" width="11.6640625" style="119" bestFit="1" customWidth="1"/>
    <col min="8969" max="8969" width="0.88671875" style="119" customWidth="1"/>
    <col min="8970" max="8970" width="10.44140625" style="119" bestFit="1" customWidth="1"/>
    <col min="8971" max="8971" width="0.88671875" style="119" customWidth="1"/>
    <col min="8972" max="8972" width="9.88671875" style="119" bestFit="1" customWidth="1"/>
    <col min="8973" max="8973" width="0.88671875" style="119" customWidth="1"/>
    <col min="8974" max="8974" width="11.5546875" style="119" bestFit="1" customWidth="1"/>
    <col min="8975" max="8975" width="0.88671875" style="119" customWidth="1"/>
    <col min="8976" max="8976" width="9.88671875" style="119" bestFit="1" customWidth="1"/>
    <col min="8977" max="8977" width="0.88671875" style="119" customWidth="1"/>
    <col min="8978" max="8978" width="9.88671875" style="119" bestFit="1" customWidth="1"/>
    <col min="8979" max="8979" width="0.88671875" style="119" customWidth="1"/>
    <col min="8980" max="8980" width="11.5546875" style="119" bestFit="1" customWidth="1"/>
    <col min="8981" max="8981" width="0.88671875" style="119" customWidth="1"/>
    <col min="8982" max="8982" width="11.5546875" style="119" bestFit="1" customWidth="1"/>
    <col min="8983" max="8983" width="0.88671875" style="119" customWidth="1"/>
    <col min="8984" max="9216" width="9.109375" style="119"/>
    <col min="9217" max="9217" width="3.88671875" style="119" customWidth="1"/>
    <col min="9218" max="9221" width="9.109375" style="119"/>
    <col min="9222" max="9222" width="14.109375" style="119" bestFit="1" customWidth="1"/>
    <col min="9223" max="9223" width="0.88671875" style="119" customWidth="1"/>
    <col min="9224" max="9224" width="11.6640625" style="119" bestFit="1" customWidth="1"/>
    <col min="9225" max="9225" width="0.88671875" style="119" customWidth="1"/>
    <col min="9226" max="9226" width="10.44140625" style="119" bestFit="1" customWidth="1"/>
    <col min="9227" max="9227" width="0.88671875" style="119" customWidth="1"/>
    <col min="9228" max="9228" width="9.88671875" style="119" bestFit="1" customWidth="1"/>
    <col min="9229" max="9229" width="0.88671875" style="119" customWidth="1"/>
    <col min="9230" max="9230" width="11.5546875" style="119" bestFit="1" customWidth="1"/>
    <col min="9231" max="9231" width="0.88671875" style="119" customWidth="1"/>
    <col min="9232" max="9232" width="9.88671875" style="119" bestFit="1" customWidth="1"/>
    <col min="9233" max="9233" width="0.88671875" style="119" customWidth="1"/>
    <col min="9234" max="9234" width="9.88671875" style="119" bestFit="1" customWidth="1"/>
    <col min="9235" max="9235" width="0.88671875" style="119" customWidth="1"/>
    <col min="9236" max="9236" width="11.5546875" style="119" bestFit="1" customWidth="1"/>
    <col min="9237" max="9237" width="0.88671875" style="119" customWidth="1"/>
    <col min="9238" max="9238" width="11.5546875" style="119" bestFit="1" customWidth="1"/>
    <col min="9239" max="9239" width="0.88671875" style="119" customWidth="1"/>
    <col min="9240" max="9472" width="9.109375" style="119"/>
    <col min="9473" max="9473" width="3.88671875" style="119" customWidth="1"/>
    <col min="9474" max="9477" width="9.109375" style="119"/>
    <col min="9478" max="9478" width="14.109375" style="119" bestFit="1" customWidth="1"/>
    <col min="9479" max="9479" width="0.88671875" style="119" customWidth="1"/>
    <col min="9480" max="9480" width="11.6640625" style="119" bestFit="1" customWidth="1"/>
    <col min="9481" max="9481" width="0.88671875" style="119" customWidth="1"/>
    <col min="9482" max="9482" width="10.44140625" style="119" bestFit="1" customWidth="1"/>
    <col min="9483" max="9483" width="0.88671875" style="119" customWidth="1"/>
    <col min="9484" max="9484" width="9.88671875" style="119" bestFit="1" customWidth="1"/>
    <col min="9485" max="9485" width="0.88671875" style="119" customWidth="1"/>
    <col min="9486" max="9486" width="11.5546875" style="119" bestFit="1" customWidth="1"/>
    <col min="9487" max="9487" width="0.88671875" style="119" customWidth="1"/>
    <col min="9488" max="9488" width="9.88671875" style="119" bestFit="1" customWidth="1"/>
    <col min="9489" max="9489" width="0.88671875" style="119" customWidth="1"/>
    <col min="9490" max="9490" width="9.88671875" style="119" bestFit="1" customWidth="1"/>
    <col min="9491" max="9491" width="0.88671875" style="119" customWidth="1"/>
    <col min="9492" max="9492" width="11.5546875" style="119" bestFit="1" customWidth="1"/>
    <col min="9493" max="9493" width="0.88671875" style="119" customWidth="1"/>
    <col min="9494" max="9494" width="11.5546875" style="119" bestFit="1" customWidth="1"/>
    <col min="9495" max="9495" width="0.88671875" style="119" customWidth="1"/>
    <col min="9496" max="9728" width="9.109375" style="119"/>
    <col min="9729" max="9729" width="3.88671875" style="119" customWidth="1"/>
    <col min="9730" max="9733" width="9.109375" style="119"/>
    <col min="9734" max="9734" width="14.109375" style="119" bestFit="1" customWidth="1"/>
    <col min="9735" max="9735" width="0.88671875" style="119" customWidth="1"/>
    <col min="9736" max="9736" width="11.6640625" style="119" bestFit="1" customWidth="1"/>
    <col min="9737" max="9737" width="0.88671875" style="119" customWidth="1"/>
    <col min="9738" max="9738" width="10.44140625" style="119" bestFit="1" customWidth="1"/>
    <col min="9739" max="9739" width="0.88671875" style="119" customWidth="1"/>
    <col min="9740" max="9740" width="9.88671875" style="119" bestFit="1" customWidth="1"/>
    <col min="9741" max="9741" width="0.88671875" style="119" customWidth="1"/>
    <col min="9742" max="9742" width="11.5546875" style="119" bestFit="1" customWidth="1"/>
    <col min="9743" max="9743" width="0.88671875" style="119" customWidth="1"/>
    <col min="9744" max="9744" width="9.88671875" style="119" bestFit="1" customWidth="1"/>
    <col min="9745" max="9745" width="0.88671875" style="119" customWidth="1"/>
    <col min="9746" max="9746" width="9.88671875" style="119" bestFit="1" customWidth="1"/>
    <col min="9747" max="9747" width="0.88671875" style="119" customWidth="1"/>
    <col min="9748" max="9748" width="11.5546875" style="119" bestFit="1" customWidth="1"/>
    <col min="9749" max="9749" width="0.88671875" style="119" customWidth="1"/>
    <col min="9750" max="9750" width="11.5546875" style="119" bestFit="1" customWidth="1"/>
    <col min="9751" max="9751" width="0.88671875" style="119" customWidth="1"/>
    <col min="9752" max="9984" width="9.109375" style="119"/>
    <col min="9985" max="9985" width="3.88671875" style="119" customWidth="1"/>
    <col min="9986" max="9989" width="9.109375" style="119"/>
    <col min="9990" max="9990" width="14.109375" style="119" bestFit="1" customWidth="1"/>
    <col min="9991" max="9991" width="0.88671875" style="119" customWidth="1"/>
    <col min="9992" max="9992" width="11.6640625" style="119" bestFit="1" customWidth="1"/>
    <col min="9993" max="9993" width="0.88671875" style="119" customWidth="1"/>
    <col min="9994" max="9994" width="10.44140625" style="119" bestFit="1" customWidth="1"/>
    <col min="9995" max="9995" width="0.88671875" style="119" customWidth="1"/>
    <col min="9996" max="9996" width="9.88671875" style="119" bestFit="1" customWidth="1"/>
    <col min="9997" max="9997" width="0.88671875" style="119" customWidth="1"/>
    <col min="9998" max="9998" width="11.5546875" style="119" bestFit="1" customWidth="1"/>
    <col min="9999" max="9999" width="0.88671875" style="119" customWidth="1"/>
    <col min="10000" max="10000" width="9.88671875" style="119" bestFit="1" customWidth="1"/>
    <col min="10001" max="10001" width="0.88671875" style="119" customWidth="1"/>
    <col min="10002" max="10002" width="9.88671875" style="119" bestFit="1" customWidth="1"/>
    <col min="10003" max="10003" width="0.88671875" style="119" customWidth="1"/>
    <col min="10004" max="10004" width="11.5546875" style="119" bestFit="1" customWidth="1"/>
    <col min="10005" max="10005" width="0.88671875" style="119" customWidth="1"/>
    <col min="10006" max="10006" width="11.5546875" style="119" bestFit="1" customWidth="1"/>
    <col min="10007" max="10007" width="0.88671875" style="119" customWidth="1"/>
    <col min="10008" max="10240" width="9.109375" style="119"/>
    <col min="10241" max="10241" width="3.88671875" style="119" customWidth="1"/>
    <col min="10242" max="10245" width="9.109375" style="119"/>
    <col min="10246" max="10246" width="14.109375" style="119" bestFit="1" customWidth="1"/>
    <col min="10247" max="10247" width="0.88671875" style="119" customWidth="1"/>
    <col min="10248" max="10248" width="11.6640625" style="119" bestFit="1" customWidth="1"/>
    <col min="10249" max="10249" width="0.88671875" style="119" customWidth="1"/>
    <col min="10250" max="10250" width="10.44140625" style="119" bestFit="1" customWidth="1"/>
    <col min="10251" max="10251" width="0.88671875" style="119" customWidth="1"/>
    <col min="10252" max="10252" width="9.88671875" style="119" bestFit="1" customWidth="1"/>
    <col min="10253" max="10253" width="0.88671875" style="119" customWidth="1"/>
    <col min="10254" max="10254" width="11.5546875" style="119" bestFit="1" customWidth="1"/>
    <col min="10255" max="10255" width="0.88671875" style="119" customWidth="1"/>
    <col min="10256" max="10256" width="9.88671875" style="119" bestFit="1" customWidth="1"/>
    <col min="10257" max="10257" width="0.88671875" style="119" customWidth="1"/>
    <col min="10258" max="10258" width="9.88671875" style="119" bestFit="1" customWidth="1"/>
    <col min="10259" max="10259" width="0.88671875" style="119" customWidth="1"/>
    <col min="10260" max="10260" width="11.5546875" style="119" bestFit="1" customWidth="1"/>
    <col min="10261" max="10261" width="0.88671875" style="119" customWidth="1"/>
    <col min="10262" max="10262" width="11.5546875" style="119" bestFit="1" customWidth="1"/>
    <col min="10263" max="10263" width="0.88671875" style="119" customWidth="1"/>
    <col min="10264" max="10496" width="9.109375" style="119"/>
    <col min="10497" max="10497" width="3.88671875" style="119" customWidth="1"/>
    <col min="10498" max="10501" width="9.109375" style="119"/>
    <col min="10502" max="10502" width="14.109375" style="119" bestFit="1" customWidth="1"/>
    <col min="10503" max="10503" width="0.88671875" style="119" customWidth="1"/>
    <col min="10504" max="10504" width="11.6640625" style="119" bestFit="1" customWidth="1"/>
    <col min="10505" max="10505" width="0.88671875" style="119" customWidth="1"/>
    <col min="10506" max="10506" width="10.44140625" style="119" bestFit="1" customWidth="1"/>
    <col min="10507" max="10507" width="0.88671875" style="119" customWidth="1"/>
    <col min="10508" max="10508" width="9.88671875" style="119" bestFit="1" customWidth="1"/>
    <col min="10509" max="10509" width="0.88671875" style="119" customWidth="1"/>
    <col min="10510" max="10510" width="11.5546875" style="119" bestFit="1" customWidth="1"/>
    <col min="10511" max="10511" width="0.88671875" style="119" customWidth="1"/>
    <col min="10512" max="10512" width="9.88671875" style="119" bestFit="1" customWidth="1"/>
    <col min="10513" max="10513" width="0.88671875" style="119" customWidth="1"/>
    <col min="10514" max="10514" width="9.88671875" style="119" bestFit="1" customWidth="1"/>
    <col min="10515" max="10515" width="0.88671875" style="119" customWidth="1"/>
    <col min="10516" max="10516" width="11.5546875" style="119" bestFit="1" customWidth="1"/>
    <col min="10517" max="10517" width="0.88671875" style="119" customWidth="1"/>
    <col min="10518" max="10518" width="11.5546875" style="119" bestFit="1" customWidth="1"/>
    <col min="10519" max="10519" width="0.88671875" style="119" customWidth="1"/>
    <col min="10520" max="10752" width="9.109375" style="119"/>
    <col min="10753" max="10753" width="3.88671875" style="119" customWidth="1"/>
    <col min="10754" max="10757" width="9.109375" style="119"/>
    <col min="10758" max="10758" width="14.109375" style="119" bestFit="1" customWidth="1"/>
    <col min="10759" max="10759" width="0.88671875" style="119" customWidth="1"/>
    <col min="10760" max="10760" width="11.6640625" style="119" bestFit="1" customWidth="1"/>
    <col min="10761" max="10761" width="0.88671875" style="119" customWidth="1"/>
    <col min="10762" max="10762" width="10.44140625" style="119" bestFit="1" customWidth="1"/>
    <col min="10763" max="10763" width="0.88671875" style="119" customWidth="1"/>
    <col min="10764" max="10764" width="9.88671875" style="119" bestFit="1" customWidth="1"/>
    <col min="10765" max="10765" width="0.88671875" style="119" customWidth="1"/>
    <col min="10766" max="10766" width="11.5546875" style="119" bestFit="1" customWidth="1"/>
    <col min="10767" max="10767" width="0.88671875" style="119" customWidth="1"/>
    <col min="10768" max="10768" width="9.88671875" style="119" bestFit="1" customWidth="1"/>
    <col min="10769" max="10769" width="0.88671875" style="119" customWidth="1"/>
    <col min="10770" max="10770" width="9.88671875" style="119" bestFit="1" customWidth="1"/>
    <col min="10771" max="10771" width="0.88671875" style="119" customWidth="1"/>
    <col min="10772" max="10772" width="11.5546875" style="119" bestFit="1" customWidth="1"/>
    <col min="10773" max="10773" width="0.88671875" style="119" customWidth="1"/>
    <col min="10774" max="10774" width="11.5546875" style="119" bestFit="1" customWidth="1"/>
    <col min="10775" max="10775" width="0.88671875" style="119" customWidth="1"/>
    <col min="10776" max="11008" width="9.109375" style="119"/>
    <col min="11009" max="11009" width="3.88671875" style="119" customWidth="1"/>
    <col min="11010" max="11013" width="9.109375" style="119"/>
    <col min="11014" max="11014" width="14.109375" style="119" bestFit="1" customWidth="1"/>
    <col min="11015" max="11015" width="0.88671875" style="119" customWidth="1"/>
    <col min="11016" max="11016" width="11.6640625" style="119" bestFit="1" customWidth="1"/>
    <col min="11017" max="11017" width="0.88671875" style="119" customWidth="1"/>
    <col min="11018" max="11018" width="10.44140625" style="119" bestFit="1" customWidth="1"/>
    <col min="11019" max="11019" width="0.88671875" style="119" customWidth="1"/>
    <col min="11020" max="11020" width="9.88671875" style="119" bestFit="1" customWidth="1"/>
    <col min="11021" max="11021" width="0.88671875" style="119" customWidth="1"/>
    <col min="11022" max="11022" width="11.5546875" style="119" bestFit="1" customWidth="1"/>
    <col min="11023" max="11023" width="0.88671875" style="119" customWidth="1"/>
    <col min="11024" max="11024" width="9.88671875" style="119" bestFit="1" customWidth="1"/>
    <col min="11025" max="11025" width="0.88671875" style="119" customWidth="1"/>
    <col min="11026" max="11026" width="9.88671875" style="119" bestFit="1" customWidth="1"/>
    <col min="11027" max="11027" width="0.88671875" style="119" customWidth="1"/>
    <col min="11028" max="11028" width="11.5546875" style="119" bestFit="1" customWidth="1"/>
    <col min="11029" max="11029" width="0.88671875" style="119" customWidth="1"/>
    <col min="11030" max="11030" width="11.5546875" style="119" bestFit="1" customWidth="1"/>
    <col min="11031" max="11031" width="0.88671875" style="119" customWidth="1"/>
    <col min="11032" max="11264" width="9.109375" style="119"/>
    <col min="11265" max="11265" width="3.88671875" style="119" customWidth="1"/>
    <col min="11266" max="11269" width="9.109375" style="119"/>
    <col min="11270" max="11270" width="14.109375" style="119" bestFit="1" customWidth="1"/>
    <col min="11271" max="11271" width="0.88671875" style="119" customWidth="1"/>
    <col min="11272" max="11272" width="11.6640625" style="119" bestFit="1" customWidth="1"/>
    <col min="11273" max="11273" width="0.88671875" style="119" customWidth="1"/>
    <col min="11274" max="11274" width="10.44140625" style="119" bestFit="1" customWidth="1"/>
    <col min="11275" max="11275" width="0.88671875" style="119" customWidth="1"/>
    <col min="11276" max="11276" width="9.88671875" style="119" bestFit="1" customWidth="1"/>
    <col min="11277" max="11277" width="0.88671875" style="119" customWidth="1"/>
    <col min="11278" max="11278" width="11.5546875" style="119" bestFit="1" customWidth="1"/>
    <col min="11279" max="11279" width="0.88671875" style="119" customWidth="1"/>
    <col min="11280" max="11280" width="9.88671875" style="119" bestFit="1" customWidth="1"/>
    <col min="11281" max="11281" width="0.88671875" style="119" customWidth="1"/>
    <col min="11282" max="11282" width="9.88671875" style="119" bestFit="1" customWidth="1"/>
    <col min="11283" max="11283" width="0.88671875" style="119" customWidth="1"/>
    <col min="11284" max="11284" width="11.5546875" style="119" bestFit="1" customWidth="1"/>
    <col min="11285" max="11285" width="0.88671875" style="119" customWidth="1"/>
    <col min="11286" max="11286" width="11.5546875" style="119" bestFit="1" customWidth="1"/>
    <col min="11287" max="11287" width="0.88671875" style="119" customWidth="1"/>
    <col min="11288" max="11520" width="9.109375" style="119"/>
    <col min="11521" max="11521" width="3.88671875" style="119" customWidth="1"/>
    <col min="11522" max="11525" width="9.109375" style="119"/>
    <col min="11526" max="11526" width="14.109375" style="119" bestFit="1" customWidth="1"/>
    <col min="11527" max="11527" width="0.88671875" style="119" customWidth="1"/>
    <col min="11528" max="11528" width="11.6640625" style="119" bestFit="1" customWidth="1"/>
    <col min="11529" max="11529" width="0.88671875" style="119" customWidth="1"/>
    <col min="11530" max="11530" width="10.44140625" style="119" bestFit="1" customWidth="1"/>
    <col min="11531" max="11531" width="0.88671875" style="119" customWidth="1"/>
    <col min="11532" max="11532" width="9.88671875" style="119" bestFit="1" customWidth="1"/>
    <col min="11533" max="11533" width="0.88671875" style="119" customWidth="1"/>
    <col min="11534" max="11534" width="11.5546875" style="119" bestFit="1" customWidth="1"/>
    <col min="11535" max="11535" width="0.88671875" style="119" customWidth="1"/>
    <col min="11536" max="11536" width="9.88671875" style="119" bestFit="1" customWidth="1"/>
    <col min="11537" max="11537" width="0.88671875" style="119" customWidth="1"/>
    <col min="11538" max="11538" width="9.88671875" style="119" bestFit="1" customWidth="1"/>
    <col min="11539" max="11539" width="0.88671875" style="119" customWidth="1"/>
    <col min="11540" max="11540" width="11.5546875" style="119" bestFit="1" customWidth="1"/>
    <col min="11541" max="11541" width="0.88671875" style="119" customWidth="1"/>
    <col min="11542" max="11542" width="11.5546875" style="119" bestFit="1" customWidth="1"/>
    <col min="11543" max="11543" width="0.88671875" style="119" customWidth="1"/>
    <col min="11544" max="11776" width="9.109375" style="119"/>
    <col min="11777" max="11777" width="3.88671875" style="119" customWidth="1"/>
    <col min="11778" max="11781" width="9.109375" style="119"/>
    <col min="11782" max="11782" width="14.109375" style="119" bestFit="1" customWidth="1"/>
    <col min="11783" max="11783" width="0.88671875" style="119" customWidth="1"/>
    <col min="11784" max="11784" width="11.6640625" style="119" bestFit="1" customWidth="1"/>
    <col min="11785" max="11785" width="0.88671875" style="119" customWidth="1"/>
    <col min="11786" max="11786" width="10.44140625" style="119" bestFit="1" customWidth="1"/>
    <col min="11787" max="11787" width="0.88671875" style="119" customWidth="1"/>
    <col min="11788" max="11788" width="9.88671875" style="119" bestFit="1" customWidth="1"/>
    <col min="11789" max="11789" width="0.88671875" style="119" customWidth="1"/>
    <col min="11790" max="11790" width="11.5546875" style="119" bestFit="1" customWidth="1"/>
    <col min="11791" max="11791" width="0.88671875" style="119" customWidth="1"/>
    <col min="11792" max="11792" width="9.88671875" style="119" bestFit="1" customWidth="1"/>
    <col min="11793" max="11793" width="0.88671875" style="119" customWidth="1"/>
    <col min="11794" max="11794" width="9.88671875" style="119" bestFit="1" customWidth="1"/>
    <col min="11795" max="11795" width="0.88671875" style="119" customWidth="1"/>
    <col min="11796" max="11796" width="11.5546875" style="119" bestFit="1" customWidth="1"/>
    <col min="11797" max="11797" width="0.88671875" style="119" customWidth="1"/>
    <col min="11798" max="11798" width="11.5546875" style="119" bestFit="1" customWidth="1"/>
    <col min="11799" max="11799" width="0.88671875" style="119" customWidth="1"/>
    <col min="11800" max="12032" width="9.109375" style="119"/>
    <col min="12033" max="12033" width="3.88671875" style="119" customWidth="1"/>
    <col min="12034" max="12037" width="9.109375" style="119"/>
    <col min="12038" max="12038" width="14.109375" style="119" bestFit="1" customWidth="1"/>
    <col min="12039" max="12039" width="0.88671875" style="119" customWidth="1"/>
    <col min="12040" max="12040" width="11.6640625" style="119" bestFit="1" customWidth="1"/>
    <col min="12041" max="12041" width="0.88671875" style="119" customWidth="1"/>
    <col min="12042" max="12042" width="10.44140625" style="119" bestFit="1" customWidth="1"/>
    <col min="12043" max="12043" width="0.88671875" style="119" customWidth="1"/>
    <col min="12044" max="12044" width="9.88671875" style="119" bestFit="1" customWidth="1"/>
    <col min="12045" max="12045" width="0.88671875" style="119" customWidth="1"/>
    <col min="12046" max="12046" width="11.5546875" style="119" bestFit="1" customWidth="1"/>
    <col min="12047" max="12047" width="0.88671875" style="119" customWidth="1"/>
    <col min="12048" max="12048" width="9.88671875" style="119" bestFit="1" customWidth="1"/>
    <col min="12049" max="12049" width="0.88671875" style="119" customWidth="1"/>
    <col min="12050" max="12050" width="9.88671875" style="119" bestFit="1" customWidth="1"/>
    <col min="12051" max="12051" width="0.88671875" style="119" customWidth="1"/>
    <col min="12052" max="12052" width="11.5546875" style="119" bestFit="1" customWidth="1"/>
    <col min="12053" max="12053" width="0.88671875" style="119" customWidth="1"/>
    <col min="12054" max="12054" width="11.5546875" style="119" bestFit="1" customWidth="1"/>
    <col min="12055" max="12055" width="0.88671875" style="119" customWidth="1"/>
    <col min="12056" max="12288" width="9.109375" style="119"/>
    <col min="12289" max="12289" width="3.88671875" style="119" customWidth="1"/>
    <col min="12290" max="12293" width="9.109375" style="119"/>
    <col min="12294" max="12294" width="14.109375" style="119" bestFit="1" customWidth="1"/>
    <col min="12295" max="12295" width="0.88671875" style="119" customWidth="1"/>
    <col min="12296" max="12296" width="11.6640625" style="119" bestFit="1" customWidth="1"/>
    <col min="12297" max="12297" width="0.88671875" style="119" customWidth="1"/>
    <col min="12298" max="12298" width="10.44140625" style="119" bestFit="1" customWidth="1"/>
    <col min="12299" max="12299" width="0.88671875" style="119" customWidth="1"/>
    <col min="12300" max="12300" width="9.88671875" style="119" bestFit="1" customWidth="1"/>
    <col min="12301" max="12301" width="0.88671875" style="119" customWidth="1"/>
    <col min="12302" max="12302" width="11.5546875" style="119" bestFit="1" customWidth="1"/>
    <col min="12303" max="12303" width="0.88671875" style="119" customWidth="1"/>
    <col min="12304" max="12304" width="9.88671875" style="119" bestFit="1" customWidth="1"/>
    <col min="12305" max="12305" width="0.88671875" style="119" customWidth="1"/>
    <col min="12306" max="12306" width="9.88671875" style="119" bestFit="1" customWidth="1"/>
    <col min="12307" max="12307" width="0.88671875" style="119" customWidth="1"/>
    <col min="12308" max="12308" width="11.5546875" style="119" bestFit="1" customWidth="1"/>
    <col min="12309" max="12309" width="0.88671875" style="119" customWidth="1"/>
    <col min="12310" max="12310" width="11.5546875" style="119" bestFit="1" customWidth="1"/>
    <col min="12311" max="12311" width="0.88671875" style="119" customWidth="1"/>
    <col min="12312" max="12544" width="9.109375" style="119"/>
    <col min="12545" max="12545" width="3.88671875" style="119" customWidth="1"/>
    <col min="12546" max="12549" width="9.109375" style="119"/>
    <col min="12550" max="12550" width="14.109375" style="119" bestFit="1" customWidth="1"/>
    <col min="12551" max="12551" width="0.88671875" style="119" customWidth="1"/>
    <col min="12552" max="12552" width="11.6640625" style="119" bestFit="1" customWidth="1"/>
    <col min="12553" max="12553" width="0.88671875" style="119" customWidth="1"/>
    <col min="12554" max="12554" width="10.44140625" style="119" bestFit="1" customWidth="1"/>
    <col min="12555" max="12555" width="0.88671875" style="119" customWidth="1"/>
    <col min="12556" max="12556" width="9.88671875" style="119" bestFit="1" customWidth="1"/>
    <col min="12557" max="12557" width="0.88671875" style="119" customWidth="1"/>
    <col min="12558" max="12558" width="11.5546875" style="119" bestFit="1" customWidth="1"/>
    <col min="12559" max="12559" width="0.88671875" style="119" customWidth="1"/>
    <col min="12560" max="12560" width="9.88671875" style="119" bestFit="1" customWidth="1"/>
    <col min="12561" max="12561" width="0.88671875" style="119" customWidth="1"/>
    <col min="12562" max="12562" width="9.88671875" style="119" bestFit="1" customWidth="1"/>
    <col min="12563" max="12563" width="0.88671875" style="119" customWidth="1"/>
    <col min="12564" max="12564" width="11.5546875" style="119" bestFit="1" customWidth="1"/>
    <col min="12565" max="12565" width="0.88671875" style="119" customWidth="1"/>
    <col min="12566" max="12566" width="11.5546875" style="119" bestFit="1" customWidth="1"/>
    <col min="12567" max="12567" width="0.88671875" style="119" customWidth="1"/>
    <col min="12568" max="12800" width="9.109375" style="119"/>
    <col min="12801" max="12801" width="3.88671875" style="119" customWidth="1"/>
    <col min="12802" max="12805" width="9.109375" style="119"/>
    <col min="12806" max="12806" width="14.109375" style="119" bestFit="1" customWidth="1"/>
    <col min="12807" max="12807" width="0.88671875" style="119" customWidth="1"/>
    <col min="12808" max="12808" width="11.6640625" style="119" bestFit="1" customWidth="1"/>
    <col min="12809" max="12809" width="0.88671875" style="119" customWidth="1"/>
    <col min="12810" max="12810" width="10.44140625" style="119" bestFit="1" customWidth="1"/>
    <col min="12811" max="12811" width="0.88671875" style="119" customWidth="1"/>
    <col min="12812" max="12812" width="9.88671875" style="119" bestFit="1" customWidth="1"/>
    <col min="12813" max="12813" width="0.88671875" style="119" customWidth="1"/>
    <col min="12814" max="12814" width="11.5546875" style="119" bestFit="1" customWidth="1"/>
    <col min="12815" max="12815" width="0.88671875" style="119" customWidth="1"/>
    <col min="12816" max="12816" width="9.88671875" style="119" bestFit="1" customWidth="1"/>
    <col min="12817" max="12817" width="0.88671875" style="119" customWidth="1"/>
    <col min="12818" max="12818" width="9.88671875" style="119" bestFit="1" customWidth="1"/>
    <col min="12819" max="12819" width="0.88671875" style="119" customWidth="1"/>
    <col min="12820" max="12820" width="11.5546875" style="119" bestFit="1" customWidth="1"/>
    <col min="12821" max="12821" width="0.88671875" style="119" customWidth="1"/>
    <col min="12822" max="12822" width="11.5546875" style="119" bestFit="1" customWidth="1"/>
    <col min="12823" max="12823" width="0.88671875" style="119" customWidth="1"/>
    <col min="12824" max="13056" width="9.109375" style="119"/>
    <col min="13057" max="13057" width="3.88671875" style="119" customWidth="1"/>
    <col min="13058" max="13061" width="9.109375" style="119"/>
    <col min="13062" max="13062" width="14.109375" style="119" bestFit="1" customWidth="1"/>
    <col min="13063" max="13063" width="0.88671875" style="119" customWidth="1"/>
    <col min="13064" max="13064" width="11.6640625" style="119" bestFit="1" customWidth="1"/>
    <col min="13065" max="13065" width="0.88671875" style="119" customWidth="1"/>
    <col min="13066" max="13066" width="10.44140625" style="119" bestFit="1" customWidth="1"/>
    <col min="13067" max="13067" width="0.88671875" style="119" customWidth="1"/>
    <col min="13068" max="13068" width="9.88671875" style="119" bestFit="1" customWidth="1"/>
    <col min="13069" max="13069" width="0.88671875" style="119" customWidth="1"/>
    <col min="13070" max="13070" width="11.5546875" style="119" bestFit="1" customWidth="1"/>
    <col min="13071" max="13071" width="0.88671875" style="119" customWidth="1"/>
    <col min="13072" max="13072" width="9.88671875" style="119" bestFit="1" customWidth="1"/>
    <col min="13073" max="13073" width="0.88671875" style="119" customWidth="1"/>
    <col min="13074" max="13074" width="9.88671875" style="119" bestFit="1" customWidth="1"/>
    <col min="13075" max="13075" width="0.88671875" style="119" customWidth="1"/>
    <col min="13076" max="13076" width="11.5546875" style="119" bestFit="1" customWidth="1"/>
    <col min="13077" max="13077" width="0.88671875" style="119" customWidth="1"/>
    <col min="13078" max="13078" width="11.5546875" style="119" bestFit="1" customWidth="1"/>
    <col min="13079" max="13079" width="0.88671875" style="119" customWidth="1"/>
    <col min="13080" max="13312" width="9.109375" style="119"/>
    <col min="13313" max="13313" width="3.88671875" style="119" customWidth="1"/>
    <col min="13314" max="13317" width="9.109375" style="119"/>
    <col min="13318" max="13318" width="14.109375" style="119" bestFit="1" customWidth="1"/>
    <col min="13319" max="13319" width="0.88671875" style="119" customWidth="1"/>
    <col min="13320" max="13320" width="11.6640625" style="119" bestFit="1" customWidth="1"/>
    <col min="13321" max="13321" width="0.88671875" style="119" customWidth="1"/>
    <col min="13322" max="13322" width="10.44140625" style="119" bestFit="1" customWidth="1"/>
    <col min="13323" max="13323" width="0.88671875" style="119" customWidth="1"/>
    <col min="13324" max="13324" width="9.88671875" style="119" bestFit="1" customWidth="1"/>
    <col min="13325" max="13325" width="0.88671875" style="119" customWidth="1"/>
    <col min="13326" max="13326" width="11.5546875" style="119" bestFit="1" customWidth="1"/>
    <col min="13327" max="13327" width="0.88671875" style="119" customWidth="1"/>
    <col min="13328" max="13328" width="9.88671875" style="119" bestFit="1" customWidth="1"/>
    <col min="13329" max="13329" width="0.88671875" style="119" customWidth="1"/>
    <col min="13330" max="13330" width="9.88671875" style="119" bestFit="1" customWidth="1"/>
    <col min="13331" max="13331" width="0.88671875" style="119" customWidth="1"/>
    <col min="13332" max="13332" width="11.5546875" style="119" bestFit="1" customWidth="1"/>
    <col min="13333" max="13333" width="0.88671875" style="119" customWidth="1"/>
    <col min="13334" max="13334" width="11.5546875" style="119" bestFit="1" customWidth="1"/>
    <col min="13335" max="13335" width="0.88671875" style="119" customWidth="1"/>
    <col min="13336" max="13568" width="9.109375" style="119"/>
    <col min="13569" max="13569" width="3.88671875" style="119" customWidth="1"/>
    <col min="13570" max="13573" width="9.109375" style="119"/>
    <col min="13574" max="13574" width="14.109375" style="119" bestFit="1" customWidth="1"/>
    <col min="13575" max="13575" width="0.88671875" style="119" customWidth="1"/>
    <col min="13576" max="13576" width="11.6640625" style="119" bestFit="1" customWidth="1"/>
    <col min="13577" max="13577" width="0.88671875" style="119" customWidth="1"/>
    <col min="13578" max="13578" width="10.44140625" style="119" bestFit="1" customWidth="1"/>
    <col min="13579" max="13579" width="0.88671875" style="119" customWidth="1"/>
    <col min="13580" max="13580" width="9.88671875" style="119" bestFit="1" customWidth="1"/>
    <col min="13581" max="13581" width="0.88671875" style="119" customWidth="1"/>
    <col min="13582" max="13582" width="11.5546875" style="119" bestFit="1" customWidth="1"/>
    <col min="13583" max="13583" width="0.88671875" style="119" customWidth="1"/>
    <col min="13584" max="13584" width="9.88671875" style="119" bestFit="1" customWidth="1"/>
    <col min="13585" max="13585" width="0.88671875" style="119" customWidth="1"/>
    <col min="13586" max="13586" width="9.88671875" style="119" bestFit="1" customWidth="1"/>
    <col min="13587" max="13587" width="0.88671875" style="119" customWidth="1"/>
    <col min="13588" max="13588" width="11.5546875" style="119" bestFit="1" customWidth="1"/>
    <col min="13589" max="13589" width="0.88671875" style="119" customWidth="1"/>
    <col min="13590" max="13590" width="11.5546875" style="119" bestFit="1" customWidth="1"/>
    <col min="13591" max="13591" width="0.88671875" style="119" customWidth="1"/>
    <col min="13592" max="13824" width="9.109375" style="119"/>
    <col min="13825" max="13825" width="3.88671875" style="119" customWidth="1"/>
    <col min="13826" max="13829" width="9.109375" style="119"/>
    <col min="13830" max="13830" width="14.109375" style="119" bestFit="1" customWidth="1"/>
    <col min="13831" max="13831" width="0.88671875" style="119" customWidth="1"/>
    <col min="13832" max="13832" width="11.6640625" style="119" bestFit="1" customWidth="1"/>
    <col min="13833" max="13833" width="0.88671875" style="119" customWidth="1"/>
    <col min="13834" max="13834" width="10.44140625" style="119" bestFit="1" customWidth="1"/>
    <col min="13835" max="13835" width="0.88671875" style="119" customWidth="1"/>
    <col min="13836" max="13836" width="9.88671875" style="119" bestFit="1" customWidth="1"/>
    <col min="13837" max="13837" width="0.88671875" style="119" customWidth="1"/>
    <col min="13838" max="13838" width="11.5546875" style="119" bestFit="1" customWidth="1"/>
    <col min="13839" max="13839" width="0.88671875" style="119" customWidth="1"/>
    <col min="13840" max="13840" width="9.88671875" style="119" bestFit="1" customWidth="1"/>
    <col min="13841" max="13841" width="0.88671875" style="119" customWidth="1"/>
    <col min="13842" max="13842" width="9.88671875" style="119" bestFit="1" customWidth="1"/>
    <col min="13843" max="13843" width="0.88671875" style="119" customWidth="1"/>
    <col min="13844" max="13844" width="11.5546875" style="119" bestFit="1" customWidth="1"/>
    <col min="13845" max="13845" width="0.88671875" style="119" customWidth="1"/>
    <col min="13846" max="13846" width="11.5546875" style="119" bestFit="1" customWidth="1"/>
    <col min="13847" max="13847" width="0.88671875" style="119" customWidth="1"/>
    <col min="13848" max="14080" width="9.109375" style="119"/>
    <col min="14081" max="14081" width="3.88671875" style="119" customWidth="1"/>
    <col min="14082" max="14085" width="9.109375" style="119"/>
    <col min="14086" max="14086" width="14.109375" style="119" bestFit="1" customWidth="1"/>
    <col min="14087" max="14087" width="0.88671875" style="119" customWidth="1"/>
    <col min="14088" max="14088" width="11.6640625" style="119" bestFit="1" customWidth="1"/>
    <col min="14089" max="14089" width="0.88671875" style="119" customWidth="1"/>
    <col min="14090" max="14090" width="10.44140625" style="119" bestFit="1" customWidth="1"/>
    <col min="14091" max="14091" width="0.88671875" style="119" customWidth="1"/>
    <col min="14092" max="14092" width="9.88671875" style="119" bestFit="1" customWidth="1"/>
    <col min="14093" max="14093" width="0.88671875" style="119" customWidth="1"/>
    <col min="14094" max="14094" width="11.5546875" style="119" bestFit="1" customWidth="1"/>
    <col min="14095" max="14095" width="0.88671875" style="119" customWidth="1"/>
    <col min="14096" max="14096" width="9.88671875" style="119" bestFit="1" customWidth="1"/>
    <col min="14097" max="14097" width="0.88671875" style="119" customWidth="1"/>
    <col min="14098" max="14098" width="9.88671875" style="119" bestFit="1" customWidth="1"/>
    <col min="14099" max="14099" width="0.88671875" style="119" customWidth="1"/>
    <col min="14100" max="14100" width="11.5546875" style="119" bestFit="1" customWidth="1"/>
    <col min="14101" max="14101" width="0.88671875" style="119" customWidth="1"/>
    <col min="14102" max="14102" width="11.5546875" style="119" bestFit="1" customWidth="1"/>
    <col min="14103" max="14103" width="0.88671875" style="119" customWidth="1"/>
    <col min="14104" max="14336" width="9.109375" style="119"/>
    <col min="14337" max="14337" width="3.88671875" style="119" customWidth="1"/>
    <col min="14338" max="14341" width="9.109375" style="119"/>
    <col min="14342" max="14342" width="14.109375" style="119" bestFit="1" customWidth="1"/>
    <col min="14343" max="14343" width="0.88671875" style="119" customWidth="1"/>
    <col min="14344" max="14344" width="11.6640625" style="119" bestFit="1" customWidth="1"/>
    <col min="14345" max="14345" width="0.88671875" style="119" customWidth="1"/>
    <col min="14346" max="14346" width="10.44140625" style="119" bestFit="1" customWidth="1"/>
    <col min="14347" max="14347" width="0.88671875" style="119" customWidth="1"/>
    <col min="14348" max="14348" width="9.88671875" style="119" bestFit="1" customWidth="1"/>
    <col min="14349" max="14349" width="0.88671875" style="119" customWidth="1"/>
    <col min="14350" max="14350" width="11.5546875" style="119" bestFit="1" customWidth="1"/>
    <col min="14351" max="14351" width="0.88671875" style="119" customWidth="1"/>
    <col min="14352" max="14352" width="9.88671875" style="119" bestFit="1" customWidth="1"/>
    <col min="14353" max="14353" width="0.88671875" style="119" customWidth="1"/>
    <col min="14354" max="14354" width="9.88671875" style="119" bestFit="1" customWidth="1"/>
    <col min="14355" max="14355" width="0.88671875" style="119" customWidth="1"/>
    <col min="14356" max="14356" width="11.5546875" style="119" bestFit="1" customWidth="1"/>
    <col min="14357" max="14357" width="0.88671875" style="119" customWidth="1"/>
    <col min="14358" max="14358" width="11.5546875" style="119" bestFit="1" customWidth="1"/>
    <col min="14359" max="14359" width="0.88671875" style="119" customWidth="1"/>
    <col min="14360" max="14592" width="9.109375" style="119"/>
    <col min="14593" max="14593" width="3.88671875" style="119" customWidth="1"/>
    <col min="14594" max="14597" width="9.109375" style="119"/>
    <col min="14598" max="14598" width="14.109375" style="119" bestFit="1" customWidth="1"/>
    <col min="14599" max="14599" width="0.88671875" style="119" customWidth="1"/>
    <col min="14600" max="14600" width="11.6640625" style="119" bestFit="1" customWidth="1"/>
    <col min="14601" max="14601" width="0.88671875" style="119" customWidth="1"/>
    <col min="14602" max="14602" width="10.44140625" style="119" bestFit="1" customWidth="1"/>
    <col min="14603" max="14603" width="0.88671875" style="119" customWidth="1"/>
    <col min="14604" max="14604" width="9.88671875" style="119" bestFit="1" customWidth="1"/>
    <col min="14605" max="14605" width="0.88671875" style="119" customWidth="1"/>
    <col min="14606" max="14606" width="11.5546875" style="119" bestFit="1" customWidth="1"/>
    <col min="14607" max="14607" width="0.88671875" style="119" customWidth="1"/>
    <col min="14608" max="14608" width="9.88671875" style="119" bestFit="1" customWidth="1"/>
    <col min="14609" max="14609" width="0.88671875" style="119" customWidth="1"/>
    <col min="14610" max="14610" width="9.88671875" style="119" bestFit="1" customWidth="1"/>
    <col min="14611" max="14611" width="0.88671875" style="119" customWidth="1"/>
    <col min="14612" max="14612" width="11.5546875" style="119" bestFit="1" customWidth="1"/>
    <col min="14613" max="14613" width="0.88671875" style="119" customWidth="1"/>
    <col min="14614" max="14614" width="11.5546875" style="119" bestFit="1" customWidth="1"/>
    <col min="14615" max="14615" width="0.88671875" style="119" customWidth="1"/>
    <col min="14616" max="14848" width="9.109375" style="119"/>
    <col min="14849" max="14849" width="3.88671875" style="119" customWidth="1"/>
    <col min="14850" max="14853" width="9.109375" style="119"/>
    <col min="14854" max="14854" width="14.109375" style="119" bestFit="1" customWidth="1"/>
    <col min="14855" max="14855" width="0.88671875" style="119" customWidth="1"/>
    <col min="14856" max="14856" width="11.6640625" style="119" bestFit="1" customWidth="1"/>
    <col min="14857" max="14857" width="0.88671875" style="119" customWidth="1"/>
    <col min="14858" max="14858" width="10.44140625" style="119" bestFit="1" customWidth="1"/>
    <col min="14859" max="14859" width="0.88671875" style="119" customWidth="1"/>
    <col min="14860" max="14860" width="9.88671875" style="119" bestFit="1" customWidth="1"/>
    <col min="14861" max="14861" width="0.88671875" style="119" customWidth="1"/>
    <col min="14862" max="14862" width="11.5546875" style="119" bestFit="1" customWidth="1"/>
    <col min="14863" max="14863" width="0.88671875" style="119" customWidth="1"/>
    <col min="14864" max="14864" width="9.88671875" style="119" bestFit="1" customWidth="1"/>
    <col min="14865" max="14865" width="0.88671875" style="119" customWidth="1"/>
    <col min="14866" max="14866" width="9.88671875" style="119" bestFit="1" customWidth="1"/>
    <col min="14867" max="14867" width="0.88671875" style="119" customWidth="1"/>
    <col min="14868" max="14868" width="11.5546875" style="119" bestFit="1" customWidth="1"/>
    <col min="14869" max="14869" width="0.88671875" style="119" customWidth="1"/>
    <col min="14870" max="14870" width="11.5546875" style="119" bestFit="1" customWidth="1"/>
    <col min="14871" max="14871" width="0.88671875" style="119" customWidth="1"/>
    <col min="14872" max="15104" width="9.109375" style="119"/>
    <col min="15105" max="15105" width="3.88671875" style="119" customWidth="1"/>
    <col min="15106" max="15109" width="9.109375" style="119"/>
    <col min="15110" max="15110" width="14.109375" style="119" bestFit="1" customWidth="1"/>
    <col min="15111" max="15111" width="0.88671875" style="119" customWidth="1"/>
    <col min="15112" max="15112" width="11.6640625" style="119" bestFit="1" customWidth="1"/>
    <col min="15113" max="15113" width="0.88671875" style="119" customWidth="1"/>
    <col min="15114" max="15114" width="10.44140625" style="119" bestFit="1" customWidth="1"/>
    <col min="15115" max="15115" width="0.88671875" style="119" customWidth="1"/>
    <col min="15116" max="15116" width="9.88671875" style="119" bestFit="1" customWidth="1"/>
    <col min="15117" max="15117" width="0.88671875" style="119" customWidth="1"/>
    <col min="15118" max="15118" width="11.5546875" style="119" bestFit="1" customWidth="1"/>
    <col min="15119" max="15119" width="0.88671875" style="119" customWidth="1"/>
    <col min="15120" max="15120" width="9.88671875" style="119" bestFit="1" customWidth="1"/>
    <col min="15121" max="15121" width="0.88671875" style="119" customWidth="1"/>
    <col min="15122" max="15122" width="9.88671875" style="119" bestFit="1" customWidth="1"/>
    <col min="15123" max="15123" width="0.88671875" style="119" customWidth="1"/>
    <col min="15124" max="15124" width="11.5546875" style="119" bestFit="1" customWidth="1"/>
    <col min="15125" max="15125" width="0.88671875" style="119" customWidth="1"/>
    <col min="15126" max="15126" width="11.5546875" style="119" bestFit="1" customWidth="1"/>
    <col min="15127" max="15127" width="0.88671875" style="119" customWidth="1"/>
    <col min="15128" max="15360" width="9.109375" style="119"/>
    <col min="15361" max="15361" width="3.88671875" style="119" customWidth="1"/>
    <col min="15362" max="15365" width="9.109375" style="119"/>
    <col min="15366" max="15366" width="14.109375" style="119" bestFit="1" customWidth="1"/>
    <col min="15367" max="15367" width="0.88671875" style="119" customWidth="1"/>
    <col min="15368" max="15368" width="11.6640625" style="119" bestFit="1" customWidth="1"/>
    <col min="15369" max="15369" width="0.88671875" style="119" customWidth="1"/>
    <col min="15370" max="15370" width="10.44140625" style="119" bestFit="1" customWidth="1"/>
    <col min="15371" max="15371" width="0.88671875" style="119" customWidth="1"/>
    <col min="15372" max="15372" width="9.88671875" style="119" bestFit="1" customWidth="1"/>
    <col min="15373" max="15373" width="0.88671875" style="119" customWidth="1"/>
    <col min="15374" max="15374" width="11.5546875" style="119" bestFit="1" customWidth="1"/>
    <col min="15375" max="15375" width="0.88671875" style="119" customWidth="1"/>
    <col min="15376" max="15376" width="9.88671875" style="119" bestFit="1" customWidth="1"/>
    <col min="15377" max="15377" width="0.88671875" style="119" customWidth="1"/>
    <col min="15378" max="15378" width="9.88671875" style="119" bestFit="1" customWidth="1"/>
    <col min="15379" max="15379" width="0.88671875" style="119" customWidth="1"/>
    <col min="15380" max="15380" width="11.5546875" style="119" bestFit="1" customWidth="1"/>
    <col min="15381" max="15381" width="0.88671875" style="119" customWidth="1"/>
    <col min="15382" max="15382" width="11.5546875" style="119" bestFit="1" customWidth="1"/>
    <col min="15383" max="15383" width="0.88671875" style="119" customWidth="1"/>
    <col min="15384" max="15616" width="9.109375" style="119"/>
    <col min="15617" max="15617" width="3.88671875" style="119" customWidth="1"/>
    <col min="15618" max="15621" width="9.109375" style="119"/>
    <col min="15622" max="15622" width="14.109375" style="119" bestFit="1" customWidth="1"/>
    <col min="15623" max="15623" width="0.88671875" style="119" customWidth="1"/>
    <col min="15624" max="15624" width="11.6640625" style="119" bestFit="1" customWidth="1"/>
    <col min="15625" max="15625" width="0.88671875" style="119" customWidth="1"/>
    <col min="15626" max="15626" width="10.44140625" style="119" bestFit="1" customWidth="1"/>
    <col min="15627" max="15627" width="0.88671875" style="119" customWidth="1"/>
    <col min="15628" max="15628" width="9.88671875" style="119" bestFit="1" customWidth="1"/>
    <col min="15629" max="15629" width="0.88671875" style="119" customWidth="1"/>
    <col min="15630" max="15630" width="11.5546875" style="119" bestFit="1" customWidth="1"/>
    <col min="15631" max="15631" width="0.88671875" style="119" customWidth="1"/>
    <col min="15632" max="15632" width="9.88671875" style="119" bestFit="1" customWidth="1"/>
    <col min="15633" max="15633" width="0.88671875" style="119" customWidth="1"/>
    <col min="15634" max="15634" width="9.88671875" style="119" bestFit="1" customWidth="1"/>
    <col min="15635" max="15635" width="0.88671875" style="119" customWidth="1"/>
    <col min="15636" max="15636" width="11.5546875" style="119" bestFit="1" customWidth="1"/>
    <col min="15637" max="15637" width="0.88671875" style="119" customWidth="1"/>
    <col min="15638" max="15638" width="11.5546875" style="119" bestFit="1" customWidth="1"/>
    <col min="15639" max="15639" width="0.88671875" style="119" customWidth="1"/>
    <col min="15640" max="15872" width="9.109375" style="119"/>
    <col min="15873" max="15873" width="3.88671875" style="119" customWidth="1"/>
    <col min="15874" max="15877" width="9.109375" style="119"/>
    <col min="15878" max="15878" width="14.109375" style="119" bestFit="1" customWidth="1"/>
    <col min="15879" max="15879" width="0.88671875" style="119" customWidth="1"/>
    <col min="15880" max="15880" width="11.6640625" style="119" bestFit="1" customWidth="1"/>
    <col min="15881" max="15881" width="0.88671875" style="119" customWidth="1"/>
    <col min="15882" max="15882" width="10.44140625" style="119" bestFit="1" customWidth="1"/>
    <col min="15883" max="15883" width="0.88671875" style="119" customWidth="1"/>
    <col min="15884" max="15884" width="9.88671875" style="119" bestFit="1" customWidth="1"/>
    <col min="15885" max="15885" width="0.88671875" style="119" customWidth="1"/>
    <col min="15886" max="15886" width="11.5546875" style="119" bestFit="1" customWidth="1"/>
    <col min="15887" max="15887" width="0.88671875" style="119" customWidth="1"/>
    <col min="15888" max="15888" width="9.88671875" style="119" bestFit="1" customWidth="1"/>
    <col min="15889" max="15889" width="0.88671875" style="119" customWidth="1"/>
    <col min="15890" max="15890" width="9.88671875" style="119" bestFit="1" customWidth="1"/>
    <col min="15891" max="15891" width="0.88671875" style="119" customWidth="1"/>
    <col min="15892" max="15892" width="11.5546875" style="119" bestFit="1" customWidth="1"/>
    <col min="15893" max="15893" width="0.88671875" style="119" customWidth="1"/>
    <col min="15894" max="15894" width="11.5546875" style="119" bestFit="1" customWidth="1"/>
    <col min="15895" max="15895" width="0.88671875" style="119" customWidth="1"/>
    <col min="15896" max="16128" width="9.109375" style="119"/>
    <col min="16129" max="16129" width="3.88671875" style="119" customWidth="1"/>
    <col min="16130" max="16133" width="9.109375" style="119"/>
    <col min="16134" max="16134" width="14.109375" style="119" bestFit="1" customWidth="1"/>
    <col min="16135" max="16135" width="0.88671875" style="119" customWidth="1"/>
    <col min="16136" max="16136" width="11.6640625" style="119" bestFit="1" customWidth="1"/>
    <col min="16137" max="16137" width="0.88671875" style="119" customWidth="1"/>
    <col min="16138" max="16138" width="10.44140625" style="119" bestFit="1" customWidth="1"/>
    <col min="16139" max="16139" width="0.88671875" style="119" customWidth="1"/>
    <col min="16140" max="16140" width="9.88671875" style="119" bestFit="1" customWidth="1"/>
    <col min="16141" max="16141" width="0.88671875" style="119" customWidth="1"/>
    <col min="16142" max="16142" width="11.5546875" style="119" bestFit="1" customWidth="1"/>
    <col min="16143" max="16143" width="0.88671875" style="119" customWidth="1"/>
    <col min="16144" max="16144" width="9.88671875" style="119" bestFit="1" customWidth="1"/>
    <col min="16145" max="16145" width="0.88671875" style="119" customWidth="1"/>
    <col min="16146" max="16146" width="9.88671875" style="119" bestFit="1" customWidth="1"/>
    <col min="16147" max="16147" width="0.88671875" style="119" customWidth="1"/>
    <col min="16148" max="16148" width="11.5546875" style="119" bestFit="1" customWidth="1"/>
    <col min="16149" max="16149" width="0.88671875" style="119" customWidth="1"/>
    <col min="16150" max="16150" width="11.5546875" style="119" bestFit="1" customWidth="1"/>
    <col min="16151" max="16151" width="0.88671875" style="119" customWidth="1"/>
    <col min="16152" max="16384" width="9.109375" style="119"/>
  </cols>
  <sheetData>
    <row r="1" spans="1:22" ht="15" customHeight="1">
      <c r="A1" s="576">
        <v>12</v>
      </c>
      <c r="B1" s="577" t="s">
        <v>218</v>
      </c>
      <c r="C1" s="578"/>
      <c r="D1" s="578"/>
      <c r="E1" s="578"/>
      <c r="F1" s="578"/>
      <c r="G1" s="578"/>
      <c r="H1" s="578"/>
      <c r="I1" s="578"/>
      <c r="J1" s="578"/>
      <c r="K1" s="578"/>
      <c r="L1" s="578"/>
      <c r="M1" s="578"/>
    </row>
    <row r="2" spans="1:22" ht="15" customHeight="1">
      <c r="A2" s="576"/>
      <c r="B2" s="1259" t="s">
        <v>382</v>
      </c>
      <c r="C2" s="1259"/>
      <c r="D2" s="1259"/>
      <c r="E2" s="1259"/>
      <c r="F2" s="1259"/>
      <c r="G2" s="1259"/>
      <c r="H2" s="1259"/>
      <c r="I2" s="1259"/>
      <c r="J2" s="1259"/>
      <c r="K2" s="1259"/>
      <c r="L2" s="1259"/>
      <c r="M2" s="1259"/>
      <c r="N2" s="1259"/>
      <c r="O2" s="1259"/>
      <c r="P2" s="1259"/>
      <c r="Q2" s="1259"/>
      <c r="R2" s="1259"/>
      <c r="S2" s="1259"/>
      <c r="T2" s="1259"/>
      <c r="U2" s="1259"/>
      <c r="V2" s="1259"/>
    </row>
    <row r="3" spans="1:22" ht="15" customHeight="1">
      <c r="A3" s="576"/>
      <c r="B3" s="1259"/>
      <c r="C3" s="1259"/>
      <c r="D3" s="1259"/>
      <c r="E3" s="1259"/>
      <c r="F3" s="1259"/>
      <c r="G3" s="1259"/>
      <c r="H3" s="1259"/>
      <c r="I3" s="1259"/>
      <c r="J3" s="1259"/>
      <c r="K3" s="1259"/>
      <c r="L3" s="1259"/>
      <c r="M3" s="1259"/>
      <c r="N3" s="1259"/>
      <c r="O3" s="1259"/>
      <c r="P3" s="1259"/>
      <c r="Q3" s="1259"/>
      <c r="R3" s="1259"/>
      <c r="S3" s="1259"/>
      <c r="T3" s="1259"/>
      <c r="U3" s="1259"/>
      <c r="V3" s="1259"/>
    </row>
    <row r="4" spans="1:22" ht="15" customHeight="1">
      <c r="A4" s="576"/>
      <c r="B4" s="1259"/>
      <c r="C4" s="1259"/>
      <c r="D4" s="1259"/>
      <c r="E4" s="1259"/>
      <c r="F4" s="1259"/>
      <c r="G4" s="1259"/>
      <c r="H4" s="1259"/>
      <c r="I4" s="1259"/>
      <c r="J4" s="1259"/>
      <c r="K4" s="1259"/>
      <c r="L4" s="1259"/>
      <c r="M4" s="1259"/>
      <c r="N4" s="1259"/>
      <c r="O4" s="1259"/>
      <c r="P4" s="1259"/>
      <c r="Q4" s="1259"/>
      <c r="R4" s="1259"/>
      <c r="S4" s="1259"/>
      <c r="T4" s="1259"/>
      <c r="U4" s="1259"/>
      <c r="V4" s="1259"/>
    </row>
    <row r="5" spans="1:22" ht="15" customHeight="1">
      <c r="A5" s="576"/>
      <c r="B5" s="577"/>
      <c r="C5" s="578"/>
      <c r="D5" s="578"/>
      <c r="E5" s="578"/>
      <c r="F5" s="578"/>
      <c r="G5" s="578"/>
      <c r="H5" s="578"/>
      <c r="I5" s="578"/>
      <c r="J5" s="578"/>
      <c r="K5" s="578"/>
      <c r="L5" s="578"/>
      <c r="M5" s="578"/>
    </row>
    <row r="6" spans="1:22" ht="15" customHeight="1">
      <c r="A6" s="576">
        <v>13</v>
      </c>
      <c r="B6" s="577" t="s">
        <v>329</v>
      </c>
      <c r="C6" s="578"/>
      <c r="D6" s="578"/>
      <c r="E6" s="578"/>
      <c r="F6" s="578"/>
      <c r="G6" s="578"/>
      <c r="H6" s="578"/>
      <c r="I6" s="578"/>
      <c r="J6" s="578"/>
      <c r="K6" s="578"/>
      <c r="L6" s="578"/>
      <c r="M6" s="578"/>
    </row>
    <row r="7" spans="1:22" ht="12" customHeight="1">
      <c r="A7" s="580"/>
      <c r="B7" s="42"/>
      <c r="C7" s="578"/>
      <c r="D7" s="578"/>
      <c r="E7" s="578"/>
      <c r="F7" s="578"/>
      <c r="G7" s="578"/>
      <c r="H7" s="578"/>
      <c r="I7" s="578"/>
      <c r="J7" s="578"/>
      <c r="K7" s="578"/>
      <c r="L7" s="578"/>
      <c r="M7" s="578"/>
    </row>
    <row r="8" spans="1:22" ht="15" customHeight="1">
      <c r="A8" s="581"/>
      <c r="B8" s="1270" t="s">
        <v>330</v>
      </c>
      <c r="C8" s="1271"/>
      <c r="D8" s="1271"/>
      <c r="E8" s="1271"/>
      <c r="F8" s="1271"/>
      <c r="G8" s="1271"/>
      <c r="H8" s="1271"/>
      <c r="I8" s="1271"/>
      <c r="J8" s="1271"/>
      <c r="K8" s="1271"/>
      <c r="L8" s="1271"/>
      <c r="M8" s="1271"/>
      <c r="N8" s="1272"/>
      <c r="O8" s="1272"/>
      <c r="P8" s="1272"/>
      <c r="Q8" s="1272"/>
      <c r="R8" s="1272"/>
      <c r="S8" s="1272"/>
      <c r="T8" s="1272"/>
      <c r="U8" s="1272"/>
      <c r="V8" s="1272"/>
    </row>
    <row r="9" spans="1:22" ht="15" customHeight="1">
      <c r="A9" s="581"/>
      <c r="B9" s="1271"/>
      <c r="C9" s="1271"/>
      <c r="D9" s="1271"/>
      <c r="E9" s="1271"/>
      <c r="F9" s="1271"/>
      <c r="G9" s="1271"/>
      <c r="H9" s="1271"/>
      <c r="I9" s="1271"/>
      <c r="J9" s="1271"/>
      <c r="K9" s="1271"/>
      <c r="L9" s="1271"/>
      <c r="M9" s="1271"/>
      <c r="N9" s="1272"/>
      <c r="O9" s="1272"/>
      <c r="P9" s="1272"/>
      <c r="Q9" s="1272"/>
      <c r="R9" s="1272"/>
      <c r="S9" s="1272"/>
      <c r="T9" s="1272"/>
      <c r="U9" s="1272"/>
      <c r="V9" s="1272"/>
    </row>
    <row r="10" spans="1:22" ht="15" customHeight="1">
      <c r="A10" s="581"/>
      <c r="B10" s="1271"/>
      <c r="C10" s="1271"/>
      <c r="D10" s="1271"/>
      <c r="E10" s="1271"/>
      <c r="F10" s="1271"/>
      <c r="G10" s="1271"/>
      <c r="H10" s="1271"/>
      <c r="I10" s="1271"/>
      <c r="J10" s="1271"/>
      <c r="K10" s="1271"/>
      <c r="L10" s="1271"/>
      <c r="M10" s="1271"/>
      <c r="N10" s="1272"/>
      <c r="O10" s="1272"/>
      <c r="P10" s="1272"/>
      <c r="Q10" s="1272"/>
      <c r="R10" s="1272"/>
      <c r="S10" s="1272"/>
      <c r="T10" s="1272"/>
      <c r="U10" s="1272"/>
      <c r="V10" s="1272"/>
    </row>
    <row r="11" spans="1:22" ht="12" customHeight="1">
      <c r="A11" s="581"/>
      <c r="B11" s="581"/>
      <c r="C11" s="581"/>
      <c r="D11" s="581"/>
      <c r="E11" s="581"/>
      <c r="F11" s="581"/>
      <c r="G11" s="581"/>
      <c r="H11" s="581"/>
      <c r="I11" s="581"/>
      <c r="J11" s="581"/>
      <c r="K11" s="581"/>
      <c r="L11" s="581"/>
      <c r="M11" s="581"/>
    </row>
    <row r="12" spans="1:22" ht="15" customHeight="1">
      <c r="A12" s="581"/>
      <c r="B12" s="1270" t="s">
        <v>315</v>
      </c>
      <c r="C12" s="1271"/>
      <c r="D12" s="1271"/>
      <c r="E12" s="1271"/>
      <c r="F12" s="1271"/>
      <c r="G12" s="1271"/>
      <c r="H12" s="1271"/>
      <c r="I12" s="1271"/>
      <c r="J12" s="1271"/>
      <c r="K12" s="1271"/>
      <c r="L12" s="1271"/>
      <c r="M12" s="1271"/>
      <c r="N12" s="1272"/>
      <c r="O12" s="1272"/>
      <c r="P12" s="1272"/>
      <c r="Q12" s="1272"/>
      <c r="R12" s="1272"/>
      <c r="S12" s="1272"/>
      <c r="T12" s="1272"/>
      <c r="U12" s="1272"/>
      <c r="V12" s="1272"/>
    </row>
    <row r="13" spans="1:22" ht="15" customHeight="1">
      <c r="A13" s="581"/>
      <c r="B13" s="1271"/>
      <c r="C13" s="1271"/>
      <c r="D13" s="1271"/>
      <c r="E13" s="1271"/>
      <c r="F13" s="1271"/>
      <c r="G13" s="1271"/>
      <c r="H13" s="1271"/>
      <c r="I13" s="1271"/>
      <c r="J13" s="1271"/>
      <c r="K13" s="1271"/>
      <c r="L13" s="1271"/>
      <c r="M13" s="1271"/>
      <c r="N13" s="1272"/>
      <c r="O13" s="1272"/>
      <c r="P13" s="1272"/>
      <c r="Q13" s="1272"/>
      <c r="R13" s="1272"/>
      <c r="S13" s="1272"/>
      <c r="T13" s="1272"/>
      <c r="U13" s="1272"/>
      <c r="V13" s="1272"/>
    </row>
    <row r="14" spans="1:22" ht="12" customHeight="1">
      <c r="A14" s="581"/>
      <c r="B14" s="581"/>
      <c r="C14" s="581"/>
      <c r="D14" s="581"/>
      <c r="E14" s="581"/>
      <c r="F14" s="581"/>
      <c r="G14" s="581"/>
      <c r="H14" s="581"/>
      <c r="I14" s="581"/>
      <c r="J14" s="581"/>
      <c r="K14" s="581"/>
      <c r="L14" s="581"/>
      <c r="M14" s="581"/>
    </row>
    <row r="15" spans="1:22">
      <c r="A15" s="581"/>
      <c r="B15" s="581" t="s">
        <v>331</v>
      </c>
      <c r="C15" s="581"/>
      <c r="D15" s="581"/>
      <c r="E15" s="581"/>
      <c r="F15" s="581"/>
      <c r="G15" s="581"/>
      <c r="H15" s="581"/>
      <c r="I15" s="581"/>
      <c r="J15" s="581"/>
      <c r="K15" s="581"/>
      <c r="L15" s="581"/>
      <c r="M15" s="581"/>
    </row>
    <row r="16" spans="1:22" ht="12" customHeight="1">
      <c r="A16" s="581"/>
      <c r="B16" s="581"/>
      <c r="C16" s="581"/>
      <c r="D16" s="581"/>
      <c r="E16" s="581"/>
      <c r="F16" s="581"/>
      <c r="G16" s="581"/>
      <c r="H16" s="581"/>
      <c r="I16" s="581"/>
      <c r="J16" s="581"/>
      <c r="K16" s="581"/>
      <c r="L16" s="581"/>
      <c r="M16" s="581"/>
    </row>
    <row r="17" spans="1:24">
      <c r="A17" s="581"/>
      <c r="B17" s="582" t="s">
        <v>317</v>
      </c>
      <c r="C17" s="583" t="s">
        <v>332</v>
      </c>
      <c r="D17" s="581"/>
      <c r="E17" s="581"/>
      <c r="F17" s="581"/>
      <c r="G17" s="581"/>
      <c r="H17" s="581"/>
      <c r="I17" s="581"/>
      <c r="J17" s="581"/>
      <c r="K17" s="581"/>
      <c r="L17" s="581"/>
      <c r="M17" s="581"/>
    </row>
    <row r="18" spans="1:24" ht="12" customHeight="1">
      <c r="A18" s="581"/>
      <c r="B18" s="584"/>
      <c r="C18" s="585"/>
      <c r="D18" s="581"/>
      <c r="E18" s="581"/>
      <c r="F18" s="581"/>
      <c r="G18" s="581"/>
      <c r="H18" s="581"/>
      <c r="I18" s="581"/>
      <c r="J18" s="581"/>
      <c r="K18" s="581"/>
      <c r="L18" s="581"/>
      <c r="M18" s="581"/>
    </row>
    <row r="19" spans="1:24">
      <c r="A19" s="581"/>
      <c r="B19" s="582" t="s">
        <v>319</v>
      </c>
      <c r="C19" s="1270" t="s">
        <v>333</v>
      </c>
      <c r="D19" s="1270"/>
      <c r="E19" s="1270"/>
      <c r="F19" s="1270"/>
      <c r="G19" s="1270"/>
      <c r="H19" s="1270"/>
      <c r="I19" s="1270"/>
      <c r="J19" s="1270"/>
      <c r="K19" s="1270"/>
      <c r="L19" s="1270"/>
      <c r="M19" s="1270"/>
      <c r="N19" s="1272"/>
      <c r="O19" s="1272"/>
      <c r="P19" s="1272"/>
      <c r="Q19" s="1272"/>
      <c r="R19" s="1272"/>
      <c r="S19" s="1272"/>
      <c r="T19" s="1272"/>
      <c r="U19" s="1272"/>
      <c r="V19" s="1272"/>
    </row>
    <row r="20" spans="1:24">
      <c r="A20" s="581"/>
      <c r="B20" s="582"/>
      <c r="C20" s="1270"/>
      <c r="D20" s="1270"/>
      <c r="E20" s="1270"/>
      <c r="F20" s="1270"/>
      <c r="G20" s="1270"/>
      <c r="H20" s="1270"/>
      <c r="I20" s="1270"/>
      <c r="J20" s="1270"/>
      <c r="K20" s="1270"/>
      <c r="L20" s="1270"/>
      <c r="M20" s="1270"/>
      <c r="N20" s="1272"/>
      <c r="O20" s="1272"/>
      <c r="P20" s="1272"/>
      <c r="Q20" s="1272"/>
      <c r="R20" s="1272"/>
      <c r="S20" s="1272"/>
      <c r="T20" s="1272"/>
      <c r="U20" s="1272"/>
      <c r="V20" s="1272"/>
    </row>
    <row r="21" spans="1:24" ht="12" customHeight="1">
      <c r="A21" s="581"/>
      <c r="B21" s="584"/>
      <c r="C21" s="585"/>
      <c r="D21" s="581"/>
      <c r="E21" s="581"/>
      <c r="F21" s="581"/>
      <c r="G21" s="581"/>
      <c r="H21" s="581"/>
      <c r="I21" s="581"/>
      <c r="J21" s="581"/>
      <c r="K21" s="581"/>
      <c r="L21" s="581"/>
      <c r="M21" s="581"/>
      <c r="X21" s="119" t="s">
        <v>109</v>
      </c>
    </row>
    <row r="22" spans="1:24">
      <c r="A22" s="581"/>
      <c r="B22" s="582" t="s">
        <v>321</v>
      </c>
      <c r="C22" s="585" t="s">
        <v>334</v>
      </c>
      <c r="D22" s="581"/>
      <c r="E22" s="581"/>
      <c r="F22" s="581"/>
      <c r="G22" s="581"/>
      <c r="H22" s="581"/>
      <c r="I22" s="581"/>
      <c r="J22" s="581"/>
      <c r="K22" s="581"/>
      <c r="L22" s="581"/>
      <c r="M22" s="581"/>
      <c r="X22" s="119" t="s">
        <v>171</v>
      </c>
    </row>
    <row r="23" spans="1:24">
      <c r="X23" s="119" t="s">
        <v>111</v>
      </c>
    </row>
    <row r="24" spans="1:24">
      <c r="A24" s="586"/>
      <c r="B24" s="586"/>
      <c r="C24" s="587"/>
      <c r="D24" s="588"/>
      <c r="E24" s="588"/>
      <c r="F24" s="1255">
        <v>43465</v>
      </c>
      <c r="G24" s="1255"/>
      <c r="H24" s="1255"/>
      <c r="I24" s="1255"/>
      <c r="J24" s="1255"/>
      <c r="K24" s="1255"/>
      <c r="L24" s="1255"/>
      <c r="M24" s="1255"/>
      <c r="N24" s="1255"/>
      <c r="O24" s="1255"/>
      <c r="P24" s="1255"/>
      <c r="Q24" s="1255"/>
      <c r="R24" s="1255"/>
      <c r="S24" s="1255"/>
      <c r="T24" s="1255"/>
      <c r="U24" s="1255"/>
      <c r="V24" s="1255"/>
      <c r="W24" s="147"/>
      <c r="X24" s="119" t="s">
        <v>335</v>
      </c>
    </row>
    <row r="25" spans="1:24">
      <c r="A25" s="586"/>
      <c r="B25" s="586"/>
      <c r="C25" s="587"/>
      <c r="D25" s="588"/>
      <c r="E25" s="588"/>
      <c r="F25" s="1255" t="s">
        <v>336</v>
      </c>
      <c r="G25" s="1255"/>
      <c r="H25" s="1255"/>
      <c r="I25" s="1255"/>
      <c r="J25" s="1255"/>
      <c r="K25" s="1255"/>
      <c r="L25" s="1255"/>
      <c r="M25" s="1255"/>
      <c r="N25" s="1255"/>
      <c r="O25" s="589"/>
      <c r="P25" s="1255" t="s">
        <v>337</v>
      </c>
      <c r="Q25" s="1255"/>
      <c r="R25" s="1255"/>
      <c r="S25" s="1255"/>
      <c r="T25" s="1255"/>
      <c r="U25" s="1255"/>
      <c r="V25" s="1255"/>
      <c r="W25" s="147"/>
      <c r="X25" s="119" t="s">
        <v>338</v>
      </c>
    </row>
    <row r="26" spans="1:24" ht="15" customHeight="1">
      <c r="A26" s="586"/>
      <c r="B26" s="586"/>
      <c r="C26" s="587"/>
      <c r="D26" s="588"/>
      <c r="E26" s="588"/>
      <c r="F26" s="1256" t="s">
        <v>339</v>
      </c>
      <c r="G26" s="590"/>
      <c r="H26" s="1256" t="s">
        <v>340</v>
      </c>
      <c r="I26" s="591"/>
      <c r="J26" s="1256" t="s">
        <v>341</v>
      </c>
      <c r="K26" s="591"/>
      <c r="L26" s="1256" t="s">
        <v>342</v>
      </c>
      <c r="M26" s="562"/>
      <c r="N26" s="1256" t="s">
        <v>182</v>
      </c>
      <c r="O26" s="592"/>
      <c r="P26" s="590"/>
      <c r="Q26" s="590"/>
      <c r="R26" s="590"/>
      <c r="S26" s="590"/>
      <c r="T26" s="590"/>
      <c r="U26" s="590"/>
      <c r="V26" s="590"/>
      <c r="W26" s="147"/>
    </row>
    <row r="27" spans="1:24" ht="15" customHeight="1">
      <c r="A27" s="586"/>
      <c r="B27" s="586"/>
      <c r="C27" s="587"/>
      <c r="D27" s="588"/>
      <c r="E27" s="588"/>
      <c r="F27" s="1257"/>
      <c r="G27" s="590"/>
      <c r="H27" s="1257"/>
      <c r="I27" s="592"/>
      <c r="J27" s="1257"/>
      <c r="K27" s="592"/>
      <c r="L27" s="1257"/>
      <c r="M27" s="562"/>
      <c r="N27" s="1257"/>
      <c r="O27" s="592"/>
      <c r="P27" s="590"/>
      <c r="Q27" s="590"/>
      <c r="R27" s="590"/>
      <c r="S27" s="590"/>
      <c r="T27" s="590"/>
      <c r="U27" s="590"/>
      <c r="V27" s="590"/>
      <c r="W27" s="147"/>
    </row>
    <row r="28" spans="1:24" ht="15" customHeight="1">
      <c r="A28" s="586"/>
      <c r="B28" s="586"/>
      <c r="C28" s="587"/>
      <c r="D28" s="588"/>
      <c r="E28" s="588"/>
      <c r="F28" s="1257"/>
      <c r="G28" s="590"/>
      <c r="H28" s="1257"/>
      <c r="I28" s="592"/>
      <c r="J28" s="1257"/>
      <c r="K28" s="592"/>
      <c r="L28" s="1257"/>
      <c r="M28" s="562"/>
      <c r="N28" s="1257"/>
      <c r="O28" s="592"/>
      <c r="P28" s="590"/>
      <c r="Q28" s="590"/>
      <c r="R28" s="590"/>
      <c r="S28" s="590"/>
      <c r="T28" s="590"/>
      <c r="U28" s="590"/>
      <c r="V28" s="590"/>
      <c r="W28" s="147"/>
    </row>
    <row r="29" spans="1:24" ht="15" customHeight="1">
      <c r="A29" s="586"/>
      <c r="B29" s="586"/>
      <c r="C29" s="587"/>
      <c r="D29" s="588"/>
      <c r="E29" s="588"/>
      <c r="F29" s="1257"/>
      <c r="G29" s="590"/>
      <c r="H29" s="1257"/>
      <c r="I29" s="592"/>
      <c r="J29" s="1257"/>
      <c r="K29" s="592"/>
      <c r="L29" s="1257"/>
      <c r="M29" s="562"/>
      <c r="N29" s="1257"/>
      <c r="O29" s="592"/>
      <c r="P29" s="590"/>
      <c r="Q29" s="590"/>
      <c r="R29" s="590"/>
      <c r="S29" s="590"/>
      <c r="T29" s="590"/>
      <c r="U29" s="590"/>
      <c r="V29" s="590"/>
      <c r="W29" s="147"/>
    </row>
    <row r="30" spans="1:24">
      <c r="A30" s="586"/>
      <c r="B30" s="586"/>
      <c r="C30" s="587"/>
      <c r="D30" s="588"/>
      <c r="E30" s="588"/>
      <c r="F30" s="1258"/>
      <c r="G30" s="590"/>
      <c r="H30" s="1258"/>
      <c r="I30" s="593"/>
      <c r="J30" s="1258"/>
      <c r="K30" s="593"/>
      <c r="L30" s="1258"/>
      <c r="M30" s="562"/>
      <c r="N30" s="1258"/>
      <c r="O30" s="593"/>
      <c r="P30" s="594" t="s">
        <v>324</v>
      </c>
      <c r="Q30" s="590"/>
      <c r="R30" s="594" t="s">
        <v>325</v>
      </c>
      <c r="S30" s="595"/>
      <c r="T30" s="594" t="s">
        <v>326</v>
      </c>
      <c r="U30" s="562"/>
      <c r="V30" s="594" t="s">
        <v>182</v>
      </c>
      <c r="W30" s="147"/>
    </row>
    <row r="31" spans="1:24">
      <c r="A31" s="586"/>
      <c r="B31" s="586"/>
      <c r="C31" s="587"/>
      <c r="D31" s="588"/>
      <c r="E31" s="596" t="s">
        <v>106</v>
      </c>
      <c r="F31" s="1269" t="s">
        <v>343</v>
      </c>
      <c r="G31" s="1269"/>
      <c r="H31" s="1269"/>
      <c r="I31" s="1269"/>
      <c r="J31" s="1269"/>
      <c r="K31" s="1269"/>
      <c r="L31" s="1269"/>
      <c r="M31" s="1269"/>
      <c r="N31" s="1269"/>
      <c r="O31" s="1269"/>
      <c r="P31" s="1269"/>
      <c r="Q31" s="1269"/>
      <c r="R31" s="1269"/>
      <c r="S31" s="1269"/>
      <c r="T31" s="1269"/>
      <c r="U31" s="1269"/>
      <c r="V31" s="1269"/>
      <c r="W31" s="147"/>
    </row>
    <row r="32" spans="1:24">
      <c r="A32" s="586"/>
      <c r="B32" s="597" t="s">
        <v>344</v>
      </c>
      <c r="C32" s="587"/>
      <c r="D32" s="588"/>
      <c r="E32" s="588"/>
      <c r="F32" s="598"/>
      <c r="G32" s="598"/>
      <c r="H32" s="598"/>
      <c r="I32" s="598"/>
      <c r="J32" s="598"/>
      <c r="K32" s="598"/>
      <c r="L32" s="598"/>
      <c r="M32" s="598"/>
      <c r="N32" s="598"/>
      <c r="O32" s="598"/>
      <c r="P32" s="598"/>
      <c r="Q32" s="598"/>
      <c r="R32" s="598"/>
      <c r="S32" s="598"/>
      <c r="T32" s="598"/>
      <c r="U32" s="598"/>
      <c r="V32" s="598"/>
      <c r="W32" s="147"/>
    </row>
    <row r="33" spans="1:23">
      <c r="A33" s="586"/>
      <c r="B33" s="599" t="s">
        <v>220</v>
      </c>
      <c r="C33" s="587"/>
      <c r="D33" s="588"/>
      <c r="E33" s="588"/>
      <c r="F33" s="600">
        <f>'Note 7  -7.1'!K9</f>
        <v>3267970.2880000002</v>
      </c>
      <c r="G33" s="588"/>
      <c r="H33" s="600" t="e">
        <f>'Note 7  -7.1'!#REF!</f>
        <v>#REF!</v>
      </c>
      <c r="I33" s="588"/>
      <c r="J33" s="601">
        <v>0</v>
      </c>
      <c r="K33" s="588"/>
      <c r="L33" s="600">
        <v>0</v>
      </c>
      <c r="M33" s="588"/>
      <c r="N33" s="600" t="e">
        <f>F33+H33+L33</f>
        <v>#REF!</v>
      </c>
      <c r="O33" s="600"/>
      <c r="P33" s="600" t="e">
        <f>N33</f>
        <v>#REF!</v>
      </c>
      <c r="Q33" s="600"/>
      <c r="R33" s="600">
        <v>0</v>
      </c>
      <c r="S33" s="600"/>
      <c r="T33" s="600">
        <v>0</v>
      </c>
      <c r="U33" s="602"/>
      <c r="V33" s="600" t="e">
        <f>P33+R33+T33</f>
        <v>#REF!</v>
      </c>
      <c r="W33" s="147"/>
    </row>
    <row r="34" spans="1:23" ht="14.4" thickBot="1">
      <c r="A34" s="586"/>
      <c r="B34" s="603"/>
      <c r="C34" s="587"/>
      <c r="D34" s="588"/>
      <c r="E34" s="588"/>
      <c r="F34" s="604">
        <f>SUM(F33)</f>
        <v>3267970.2880000002</v>
      </c>
      <c r="G34" s="588"/>
      <c r="H34" s="604" t="e">
        <f>SUM(H33)</f>
        <v>#REF!</v>
      </c>
      <c r="I34" s="588"/>
      <c r="J34" s="601"/>
      <c r="K34" s="588"/>
      <c r="L34" s="604">
        <f>SUM(L33)</f>
        <v>0</v>
      </c>
      <c r="M34" s="588"/>
      <c r="N34" s="604" t="e">
        <f>SUM(N33)</f>
        <v>#REF!</v>
      </c>
      <c r="O34" s="600"/>
      <c r="P34" s="604" t="e">
        <f>SUM(P33)</f>
        <v>#REF!</v>
      </c>
      <c r="Q34" s="600"/>
      <c r="R34" s="604">
        <f>SUM(R33)</f>
        <v>0</v>
      </c>
      <c r="S34" s="600"/>
      <c r="T34" s="604">
        <f>SUM(T33)</f>
        <v>0</v>
      </c>
      <c r="U34" s="602"/>
      <c r="V34" s="604" t="e">
        <f>SUM(V33)</f>
        <v>#REF!</v>
      </c>
      <c r="W34" s="147"/>
    </row>
    <row r="35" spans="1:23" ht="14.4" thickTop="1">
      <c r="A35" s="586"/>
      <c r="B35" s="603"/>
      <c r="C35" s="587"/>
      <c r="D35" s="588"/>
      <c r="E35" s="588"/>
      <c r="F35" s="600"/>
      <c r="G35" s="586"/>
      <c r="H35" s="600"/>
      <c r="I35" s="586"/>
      <c r="J35" s="586"/>
      <c r="K35" s="586"/>
      <c r="L35" s="600"/>
      <c r="M35" s="586"/>
      <c r="N35" s="600"/>
      <c r="O35" s="600"/>
      <c r="P35" s="600"/>
      <c r="Q35" s="600"/>
      <c r="R35" s="600"/>
      <c r="S35" s="600"/>
      <c r="T35" s="600"/>
      <c r="U35" s="605"/>
      <c r="V35" s="600"/>
      <c r="W35" s="147"/>
    </row>
    <row r="36" spans="1:23">
      <c r="A36" s="586"/>
      <c r="B36" s="597" t="s">
        <v>345</v>
      </c>
      <c r="C36" s="587"/>
      <c r="D36" s="588"/>
      <c r="E36" s="606">
        <v>12.1</v>
      </c>
      <c r="F36" s="586"/>
      <c r="G36" s="586"/>
      <c r="H36" s="586"/>
      <c r="I36" s="586"/>
      <c r="J36" s="586"/>
      <c r="K36" s="586"/>
      <c r="L36" s="586"/>
      <c r="M36" s="586"/>
      <c r="N36" s="586"/>
      <c r="O36" s="586"/>
      <c r="P36" s="600"/>
      <c r="Q36" s="600"/>
      <c r="R36" s="600"/>
      <c r="S36" s="600"/>
      <c r="T36" s="600"/>
      <c r="U36" s="605"/>
      <c r="V36" s="600"/>
      <c r="W36" s="147"/>
    </row>
    <row r="37" spans="1:23">
      <c r="A37" s="586"/>
      <c r="B37" s="607" t="s">
        <v>109</v>
      </c>
      <c r="C37" s="587"/>
      <c r="D37" s="588"/>
      <c r="E37" s="588"/>
      <c r="F37" s="600">
        <v>0</v>
      </c>
      <c r="G37" s="588"/>
      <c r="H37" s="600">
        <v>0</v>
      </c>
      <c r="I37" s="588"/>
      <c r="J37" s="601">
        <v>0</v>
      </c>
      <c r="K37" s="588"/>
      <c r="L37" s="600">
        <f>CF!J51</f>
        <v>91645.196680000285</v>
      </c>
      <c r="M37" s="588"/>
      <c r="N37" s="600">
        <f>F37+H37+L37</f>
        <v>91645.196680000285</v>
      </c>
      <c r="O37" s="608"/>
      <c r="P37" s="609"/>
      <c r="Q37" s="609"/>
      <c r="R37" s="609"/>
      <c r="S37" s="609"/>
      <c r="T37" s="609"/>
      <c r="U37" s="609"/>
      <c r="V37" s="609"/>
      <c r="W37" s="147"/>
    </row>
    <row r="38" spans="1:23">
      <c r="A38" s="586"/>
      <c r="B38" s="607" t="s">
        <v>112</v>
      </c>
      <c r="C38" s="587"/>
      <c r="D38" s="588"/>
      <c r="E38" s="588"/>
      <c r="F38" s="600">
        <v>0</v>
      </c>
      <c r="G38" s="588"/>
      <c r="H38" s="600">
        <v>0</v>
      </c>
      <c r="I38" s="588"/>
      <c r="J38" s="601">
        <v>0</v>
      </c>
      <c r="K38" s="588"/>
      <c r="L38" s="600">
        <f>BS!G15</f>
        <v>35187.906309999998</v>
      </c>
      <c r="M38" s="588"/>
      <c r="N38" s="600">
        <f>F38+H38+L38</f>
        <v>35187.906309999998</v>
      </c>
      <c r="O38" s="608"/>
      <c r="P38" s="609"/>
      <c r="Q38" s="609"/>
      <c r="R38" s="609"/>
      <c r="S38" s="609"/>
      <c r="T38" s="609"/>
      <c r="U38" s="609"/>
      <c r="V38" s="609"/>
      <c r="W38" s="147"/>
    </row>
    <row r="39" spans="1:23">
      <c r="A39" s="586"/>
      <c r="B39" s="607" t="s">
        <v>380</v>
      </c>
      <c r="C39" s="587"/>
      <c r="D39" s="588"/>
      <c r="E39" s="588"/>
      <c r="F39" s="600">
        <v>0</v>
      </c>
      <c r="G39" s="600">
        <v>0</v>
      </c>
      <c r="H39" s="600">
        <v>0</v>
      </c>
      <c r="I39" s="588"/>
      <c r="J39" s="601"/>
      <c r="K39" s="588"/>
      <c r="L39" s="600">
        <f>BS!G14</f>
        <v>106902.64525</v>
      </c>
      <c r="M39" s="588"/>
      <c r="N39" s="600">
        <f>F39+H39+L39</f>
        <v>106902.64525</v>
      </c>
      <c r="O39" s="608"/>
      <c r="P39" s="609"/>
      <c r="Q39" s="609"/>
      <c r="R39" s="609"/>
      <c r="S39" s="609"/>
      <c r="T39" s="609"/>
      <c r="U39" s="609"/>
      <c r="V39" s="609"/>
      <c r="W39" s="147"/>
    </row>
    <row r="40" spans="1:23">
      <c r="A40" s="586"/>
      <c r="B40" s="607" t="s">
        <v>353</v>
      </c>
      <c r="C40" s="587"/>
      <c r="D40" s="588"/>
      <c r="E40" s="588"/>
      <c r="F40" s="600">
        <v>0</v>
      </c>
      <c r="G40" s="588"/>
      <c r="H40" s="600">
        <v>0</v>
      </c>
      <c r="I40" s="588"/>
      <c r="J40" s="601">
        <v>0</v>
      </c>
      <c r="K40" s="588"/>
      <c r="L40" s="600">
        <f>BS!G17</f>
        <v>3227.0541499999999</v>
      </c>
      <c r="M40" s="588"/>
      <c r="N40" s="600">
        <f>F40+H40+L40</f>
        <v>3227.0541499999999</v>
      </c>
      <c r="O40" s="608"/>
      <c r="P40" s="609"/>
      <c r="Q40" s="609"/>
      <c r="R40" s="609"/>
      <c r="S40" s="609"/>
      <c r="T40" s="609"/>
      <c r="U40" s="609"/>
      <c r="V40" s="609"/>
      <c r="W40" s="147"/>
    </row>
    <row r="41" spans="1:23" ht="14.4" thickBot="1">
      <c r="A41" s="586"/>
      <c r="B41" s="586"/>
      <c r="C41" s="587"/>
      <c r="D41" s="588"/>
      <c r="E41" s="588"/>
      <c r="F41" s="610">
        <f>SUM(F37:F40)</f>
        <v>0</v>
      </c>
      <c r="G41" s="150"/>
      <c r="H41" s="610">
        <f>SUM(H37:H40)</f>
        <v>0</v>
      </c>
      <c r="I41" s="589"/>
      <c r="J41" s="610">
        <f>SUM(J37:J40)</f>
        <v>0</v>
      </c>
      <c r="K41" s="610"/>
      <c r="L41" s="610">
        <f>SUM(L37:L40)</f>
        <v>236962.80239000029</v>
      </c>
      <c r="M41" s="589"/>
      <c r="N41" s="610">
        <f>SUM(N37:N40)</f>
        <v>236962.80239000029</v>
      </c>
      <c r="O41" s="589"/>
      <c r="P41" s="609"/>
      <c r="Q41" s="609"/>
      <c r="R41" s="609"/>
      <c r="S41" s="609"/>
      <c r="T41" s="609"/>
      <c r="U41" s="609"/>
      <c r="V41" s="609"/>
      <c r="W41" s="147"/>
    </row>
    <row r="42" spans="1:23" ht="14.4" thickTop="1">
      <c r="A42" s="586"/>
      <c r="B42" s="586"/>
      <c r="C42" s="587"/>
      <c r="D42" s="588"/>
      <c r="E42" s="588"/>
      <c r="F42" s="589"/>
      <c r="G42" s="589"/>
      <c r="H42" s="589"/>
      <c r="I42" s="589"/>
      <c r="J42" s="589"/>
      <c r="K42" s="589"/>
      <c r="L42" s="589"/>
      <c r="M42" s="589"/>
      <c r="N42" s="589"/>
      <c r="O42" s="589"/>
      <c r="P42" s="609"/>
      <c r="Q42" s="609"/>
      <c r="R42" s="609"/>
      <c r="S42" s="609"/>
      <c r="T42" s="609"/>
      <c r="U42" s="609"/>
      <c r="V42" s="609"/>
      <c r="W42" s="147"/>
    </row>
    <row r="43" spans="1:23">
      <c r="A43" s="586"/>
      <c r="B43" s="597" t="s">
        <v>346</v>
      </c>
      <c r="C43" s="587"/>
      <c r="D43" s="588"/>
      <c r="E43" s="606">
        <v>12.1</v>
      </c>
      <c r="F43" s="606"/>
      <c r="G43" s="589"/>
      <c r="H43" s="589"/>
      <c r="I43" s="589"/>
      <c r="J43" s="589"/>
      <c r="K43" s="589"/>
      <c r="L43" s="589"/>
      <c r="M43" s="589"/>
      <c r="N43" s="589"/>
      <c r="O43" s="589"/>
      <c r="P43" s="609"/>
      <c r="Q43" s="609"/>
      <c r="R43" s="609"/>
      <c r="S43" s="609"/>
      <c r="T43" s="609"/>
      <c r="U43" s="609"/>
      <c r="V43" s="609"/>
      <c r="W43" s="148"/>
    </row>
    <row r="44" spans="1:23">
      <c r="A44" s="586"/>
      <c r="B44" s="607" t="s">
        <v>115</v>
      </c>
      <c r="C44" s="587"/>
      <c r="D44" s="588"/>
      <c r="E44" s="588"/>
      <c r="F44" s="601">
        <v>0</v>
      </c>
      <c r="G44" s="589">
        <v>0</v>
      </c>
      <c r="H44" s="601">
        <v>0</v>
      </c>
      <c r="I44" s="589">
        <v>0</v>
      </c>
      <c r="J44" s="601">
        <v>0</v>
      </c>
      <c r="K44" s="589">
        <v>0</v>
      </c>
      <c r="L44" s="589">
        <f>BS!G23</f>
        <v>19983.676449999999</v>
      </c>
      <c r="M44" s="589">
        <v>0</v>
      </c>
      <c r="N44" s="589">
        <f t="shared" ref="N44:O48" si="0">F44+H44+J44+L44</f>
        <v>19983.676449999999</v>
      </c>
      <c r="O44" s="589">
        <f t="shared" si="0"/>
        <v>0</v>
      </c>
      <c r="P44" s="609"/>
      <c r="Q44" s="609"/>
      <c r="R44" s="609"/>
      <c r="S44" s="609"/>
      <c r="T44" s="609"/>
      <c r="U44" s="609"/>
      <c r="V44" s="609"/>
      <c r="W44" s="148">
        <f>Q44+S44+U44</f>
        <v>0</v>
      </c>
    </row>
    <row r="45" spans="1:23">
      <c r="A45" s="586"/>
      <c r="B45" s="607" t="s">
        <v>116</v>
      </c>
      <c r="C45" s="587"/>
      <c r="D45" s="588"/>
      <c r="E45" s="588"/>
      <c r="F45" s="601">
        <v>0</v>
      </c>
      <c r="G45" s="589">
        <v>0</v>
      </c>
      <c r="H45" s="601">
        <v>0</v>
      </c>
      <c r="I45" s="589">
        <v>0</v>
      </c>
      <c r="J45" s="601">
        <v>0</v>
      </c>
      <c r="K45" s="589">
        <v>0</v>
      </c>
      <c r="L45" s="589">
        <f>BS!G24</f>
        <v>439.56894</v>
      </c>
      <c r="M45" s="589">
        <v>8711</v>
      </c>
      <c r="N45" s="589">
        <f t="shared" si="0"/>
        <v>439.56894</v>
      </c>
      <c r="O45" s="589">
        <f t="shared" si="0"/>
        <v>8711</v>
      </c>
      <c r="P45" s="609"/>
      <c r="Q45" s="609"/>
      <c r="R45" s="609"/>
      <c r="S45" s="609"/>
      <c r="T45" s="609"/>
      <c r="U45" s="609"/>
      <c r="V45" s="609"/>
      <c r="W45" s="148">
        <f>Q45+S45+U45</f>
        <v>0</v>
      </c>
    </row>
    <row r="46" spans="1:23">
      <c r="A46" s="586"/>
      <c r="B46" s="607" t="s">
        <v>348</v>
      </c>
      <c r="C46" s="587"/>
      <c r="D46" s="588"/>
      <c r="E46" s="588"/>
      <c r="F46" s="601"/>
      <c r="G46" s="589"/>
      <c r="H46" s="601"/>
      <c r="I46" s="589"/>
      <c r="J46" s="601"/>
      <c r="K46" s="589"/>
      <c r="L46" s="589">
        <f>BS!G26</f>
        <v>12235.727000000001</v>
      </c>
      <c r="M46" s="589"/>
      <c r="N46" s="589">
        <f t="shared" si="0"/>
        <v>12235.727000000001</v>
      </c>
      <c r="O46" s="589"/>
      <c r="P46" s="609"/>
      <c r="Q46" s="609"/>
      <c r="R46" s="609"/>
      <c r="S46" s="609"/>
      <c r="T46" s="609"/>
      <c r="U46" s="609"/>
      <c r="V46" s="609"/>
      <c r="W46" s="148"/>
    </row>
    <row r="47" spans="1:23">
      <c r="A47" s="586"/>
      <c r="B47" s="607" t="s">
        <v>118</v>
      </c>
      <c r="C47" s="587"/>
      <c r="D47" s="588"/>
      <c r="E47" s="588"/>
      <c r="F47" s="601">
        <v>0</v>
      </c>
      <c r="G47" s="589">
        <v>0</v>
      </c>
      <c r="H47" s="601">
        <v>0</v>
      </c>
      <c r="I47" s="589">
        <v>0</v>
      </c>
      <c r="J47" s="601">
        <v>0</v>
      </c>
      <c r="K47" s="589">
        <v>0</v>
      </c>
      <c r="L47" s="589">
        <f>BS!G27</f>
        <v>14736.26059</v>
      </c>
      <c r="M47" s="589">
        <v>923</v>
      </c>
      <c r="N47" s="589">
        <f t="shared" si="0"/>
        <v>14736.26059</v>
      </c>
      <c r="O47" s="589">
        <f t="shared" si="0"/>
        <v>923</v>
      </c>
      <c r="P47" s="609"/>
      <c r="Q47" s="609"/>
      <c r="R47" s="609"/>
      <c r="S47" s="609"/>
      <c r="T47" s="609"/>
      <c r="U47" s="609"/>
      <c r="V47" s="609"/>
      <c r="W47" s="148">
        <f>Q47+S47+U47</f>
        <v>0</v>
      </c>
    </row>
    <row r="48" spans="1:23">
      <c r="A48" s="586"/>
      <c r="B48" s="607" t="s">
        <v>119</v>
      </c>
      <c r="C48" s="587"/>
      <c r="D48" s="588"/>
      <c r="E48" s="588"/>
      <c r="F48" s="601">
        <v>0</v>
      </c>
      <c r="G48" s="589">
        <v>0</v>
      </c>
      <c r="H48" s="601">
        <v>0</v>
      </c>
      <c r="I48" s="589">
        <v>0</v>
      </c>
      <c r="J48" s="601">
        <v>0</v>
      </c>
      <c r="K48" s="589">
        <v>0</v>
      </c>
      <c r="L48" s="589">
        <f>BS!G28</f>
        <v>15755</v>
      </c>
      <c r="M48" s="589">
        <v>5709</v>
      </c>
      <c r="N48" s="589">
        <f t="shared" si="0"/>
        <v>15755</v>
      </c>
      <c r="O48" s="589">
        <f t="shared" si="0"/>
        <v>5709</v>
      </c>
      <c r="P48" s="609"/>
      <c r="Q48" s="609"/>
      <c r="R48" s="609"/>
      <c r="S48" s="609"/>
      <c r="T48" s="609"/>
      <c r="U48" s="609"/>
      <c r="V48" s="609"/>
      <c r="W48" s="148">
        <f>Q48+S48+U48</f>
        <v>0</v>
      </c>
    </row>
    <row r="49" spans="1:23" ht="14.4" thickBot="1">
      <c r="A49" s="586"/>
      <c r="B49" s="586"/>
      <c r="C49" s="587"/>
      <c r="D49" s="588"/>
      <c r="E49" s="588"/>
      <c r="F49" s="611">
        <f t="shared" ref="F49:W49" si="1">SUM(F44:F48)</f>
        <v>0</v>
      </c>
      <c r="G49" s="610">
        <f t="shared" si="1"/>
        <v>0</v>
      </c>
      <c r="H49" s="610">
        <f t="shared" si="1"/>
        <v>0</v>
      </c>
      <c r="I49" s="610">
        <f t="shared" si="1"/>
        <v>0</v>
      </c>
      <c r="J49" s="610">
        <f t="shared" si="1"/>
        <v>0</v>
      </c>
      <c r="K49" s="610">
        <f t="shared" si="1"/>
        <v>0</v>
      </c>
      <c r="L49" s="610">
        <f t="shared" si="1"/>
        <v>63150.232980000001</v>
      </c>
      <c r="M49" s="610">
        <f t="shared" si="1"/>
        <v>15343</v>
      </c>
      <c r="N49" s="610">
        <f t="shared" si="1"/>
        <v>63150.232980000001</v>
      </c>
      <c r="O49" s="589">
        <f t="shared" si="1"/>
        <v>15343</v>
      </c>
      <c r="P49" s="609"/>
      <c r="Q49" s="609"/>
      <c r="R49" s="609"/>
      <c r="S49" s="609"/>
      <c r="T49" s="609"/>
      <c r="U49" s="609"/>
      <c r="V49" s="609"/>
      <c r="W49" s="149">
        <f t="shared" si="1"/>
        <v>0</v>
      </c>
    </row>
    <row r="50" spans="1:23" ht="14.4" thickTop="1">
      <c r="A50" s="581"/>
      <c r="B50" s="581"/>
      <c r="C50" s="612"/>
      <c r="D50" s="613"/>
      <c r="E50" s="613"/>
      <c r="F50" s="614"/>
      <c r="G50" s="614"/>
      <c r="H50" s="614"/>
      <c r="I50" s="614"/>
      <c r="J50" s="614"/>
      <c r="K50" s="614"/>
      <c r="L50" s="614"/>
      <c r="M50" s="614"/>
      <c r="N50" s="614"/>
      <c r="O50" s="614"/>
      <c r="P50" s="614"/>
      <c r="Q50" s="614"/>
      <c r="R50" s="614"/>
      <c r="S50" s="614"/>
      <c r="T50" s="614"/>
      <c r="U50" s="614"/>
      <c r="V50" s="614"/>
    </row>
    <row r="51" spans="1:23">
      <c r="A51" s="581"/>
      <c r="B51" s="581"/>
      <c r="C51" s="612"/>
      <c r="D51" s="615"/>
      <c r="E51" s="613"/>
      <c r="F51" s="1265">
        <v>43281</v>
      </c>
      <c r="G51" s="1265"/>
      <c r="H51" s="1265"/>
      <c r="I51" s="1265"/>
      <c r="J51" s="1265"/>
      <c r="K51" s="1265"/>
      <c r="L51" s="1265"/>
      <c r="M51" s="1265"/>
      <c r="N51" s="1265"/>
      <c r="O51" s="1265"/>
      <c r="P51" s="1265"/>
      <c r="Q51" s="1265"/>
      <c r="R51" s="1265"/>
      <c r="S51" s="1265"/>
      <c r="T51" s="1265"/>
      <c r="U51" s="1265"/>
      <c r="V51" s="1265"/>
    </row>
    <row r="52" spans="1:23">
      <c r="A52" s="581"/>
      <c r="B52" s="581"/>
      <c r="C52" s="612"/>
      <c r="D52" s="613"/>
      <c r="E52" s="613"/>
      <c r="F52" s="1265" t="s">
        <v>336</v>
      </c>
      <c r="G52" s="1265"/>
      <c r="H52" s="1265"/>
      <c r="I52" s="1265"/>
      <c r="J52" s="1265"/>
      <c r="K52" s="1265"/>
      <c r="L52" s="1265"/>
      <c r="M52" s="1265"/>
      <c r="N52" s="1265"/>
      <c r="O52" s="616"/>
      <c r="P52" s="1265" t="s">
        <v>337</v>
      </c>
      <c r="Q52" s="1265"/>
      <c r="R52" s="1265"/>
      <c r="S52" s="1265"/>
      <c r="T52" s="1265"/>
      <c r="U52" s="1265"/>
      <c r="V52" s="1265"/>
    </row>
    <row r="53" spans="1:23" ht="15" customHeight="1">
      <c r="A53" s="581"/>
      <c r="B53" s="581"/>
      <c r="C53" s="612"/>
      <c r="D53" s="613"/>
      <c r="E53" s="613"/>
      <c r="F53" s="1266" t="s">
        <v>339</v>
      </c>
      <c r="G53" s="617"/>
      <c r="H53" s="1266" t="s">
        <v>340</v>
      </c>
      <c r="I53" s="618"/>
      <c r="J53" s="1266" t="s">
        <v>341</v>
      </c>
      <c r="K53" s="618"/>
      <c r="L53" s="1266" t="s">
        <v>342</v>
      </c>
      <c r="M53" s="367"/>
      <c r="N53" s="1266" t="s">
        <v>182</v>
      </c>
      <c r="O53" s="619"/>
      <c r="P53" s="617"/>
      <c r="Q53" s="617"/>
      <c r="R53" s="617"/>
      <c r="S53" s="617"/>
      <c r="T53" s="617"/>
      <c r="U53" s="617"/>
      <c r="V53" s="617"/>
    </row>
    <row r="54" spans="1:23" ht="15" customHeight="1">
      <c r="A54" s="581"/>
      <c r="B54" s="581"/>
      <c r="C54" s="612"/>
      <c r="D54" s="613"/>
      <c r="E54" s="613"/>
      <c r="F54" s="1267"/>
      <c r="G54" s="617"/>
      <c r="H54" s="1267"/>
      <c r="I54" s="619"/>
      <c r="J54" s="1267"/>
      <c r="K54" s="619"/>
      <c r="L54" s="1267"/>
      <c r="M54" s="367"/>
      <c r="N54" s="1267"/>
      <c r="O54" s="619"/>
      <c r="P54" s="617"/>
      <c r="Q54" s="617"/>
      <c r="R54" s="617"/>
      <c r="S54" s="617"/>
      <c r="T54" s="617"/>
      <c r="U54" s="617"/>
      <c r="V54" s="617"/>
    </row>
    <row r="55" spans="1:23" ht="15" customHeight="1">
      <c r="A55" s="581"/>
      <c r="B55" s="581"/>
      <c r="C55" s="612"/>
      <c r="D55" s="613"/>
      <c r="E55" s="613"/>
      <c r="F55" s="1267"/>
      <c r="G55" s="617"/>
      <c r="H55" s="1267"/>
      <c r="I55" s="619"/>
      <c r="J55" s="1267"/>
      <c r="K55" s="619"/>
      <c r="L55" s="1267"/>
      <c r="M55" s="367"/>
      <c r="N55" s="1267"/>
      <c r="O55" s="619"/>
      <c r="P55" s="617"/>
      <c r="Q55" s="617"/>
      <c r="R55" s="617"/>
      <c r="S55" s="617"/>
      <c r="T55" s="617"/>
      <c r="U55" s="617"/>
      <c r="V55" s="617"/>
    </row>
    <row r="56" spans="1:23" ht="15" customHeight="1">
      <c r="A56" s="581"/>
      <c r="B56" s="581"/>
      <c r="C56" s="612"/>
      <c r="D56" s="613"/>
      <c r="E56" s="613"/>
      <c r="F56" s="1267"/>
      <c r="G56" s="617"/>
      <c r="H56" s="1267"/>
      <c r="I56" s="619"/>
      <c r="J56" s="1267"/>
      <c r="K56" s="619"/>
      <c r="L56" s="1267"/>
      <c r="M56" s="367"/>
      <c r="N56" s="1267"/>
      <c r="O56" s="619"/>
      <c r="P56" s="617"/>
      <c r="Q56" s="617"/>
      <c r="R56" s="617"/>
      <c r="S56" s="617"/>
      <c r="T56" s="617"/>
      <c r="U56" s="617"/>
      <c r="V56" s="617"/>
    </row>
    <row r="57" spans="1:23">
      <c r="A57" s="581"/>
      <c r="B57" s="581"/>
      <c r="C57" s="612"/>
      <c r="D57" s="613"/>
      <c r="E57" s="613"/>
      <c r="F57" s="1268"/>
      <c r="G57" s="617"/>
      <c r="H57" s="1268"/>
      <c r="I57" s="620"/>
      <c r="J57" s="1268"/>
      <c r="K57" s="620"/>
      <c r="L57" s="1268"/>
      <c r="M57" s="367"/>
      <c r="N57" s="1268"/>
      <c r="O57" s="620"/>
      <c r="P57" s="621" t="s">
        <v>324</v>
      </c>
      <c r="Q57" s="617"/>
      <c r="R57" s="621" t="s">
        <v>325</v>
      </c>
      <c r="S57" s="622"/>
      <c r="T57" s="621" t="s">
        <v>326</v>
      </c>
      <c r="U57" s="367"/>
      <c r="V57" s="621" t="s">
        <v>182</v>
      </c>
    </row>
    <row r="58" spans="1:23">
      <c r="A58" s="581"/>
      <c r="B58" s="581"/>
      <c r="C58" s="612"/>
      <c r="D58" s="613"/>
      <c r="E58" s="623"/>
      <c r="F58" s="1260" t="s">
        <v>343</v>
      </c>
      <c r="G58" s="1260"/>
      <c r="H58" s="1260"/>
      <c r="I58" s="1260"/>
      <c r="J58" s="1260"/>
      <c r="K58" s="1260"/>
      <c r="L58" s="1260"/>
      <c r="M58" s="1260"/>
      <c r="N58" s="1260"/>
      <c r="O58" s="1260"/>
      <c r="P58" s="1260"/>
      <c r="Q58" s="1260"/>
      <c r="R58" s="1260"/>
      <c r="S58" s="1260"/>
      <c r="T58" s="1260"/>
      <c r="U58" s="1260"/>
      <c r="V58" s="1260"/>
    </row>
    <row r="59" spans="1:23">
      <c r="A59" s="581"/>
      <c r="B59" s="624" t="s">
        <v>344</v>
      </c>
      <c r="C59" s="612"/>
      <c r="D59" s="613"/>
      <c r="E59" s="613"/>
      <c r="F59" s="616"/>
      <c r="G59" s="616"/>
      <c r="H59" s="616"/>
      <c r="I59" s="616"/>
      <c r="J59" s="616"/>
      <c r="K59" s="616"/>
      <c r="L59" s="616"/>
      <c r="M59" s="616"/>
      <c r="N59" s="616"/>
      <c r="O59" s="616"/>
      <c r="P59" s="616"/>
      <c r="Q59" s="616"/>
      <c r="R59" s="616"/>
      <c r="S59" s="616"/>
      <c r="T59" s="616"/>
      <c r="U59" s="616"/>
      <c r="V59" s="616"/>
    </row>
    <row r="60" spans="1:23">
      <c r="A60" s="581"/>
      <c r="B60" s="625" t="s">
        <v>220</v>
      </c>
      <c r="C60" s="612"/>
      <c r="D60" s="613"/>
      <c r="E60" s="613"/>
      <c r="F60" s="626">
        <v>2901124</v>
      </c>
      <c r="G60" s="581"/>
      <c r="H60" s="626">
        <v>243214</v>
      </c>
      <c r="I60" s="581"/>
      <c r="J60" s="627">
        <v>0</v>
      </c>
      <c r="K60" s="581"/>
      <c r="L60" s="626">
        <v>0</v>
      </c>
      <c r="M60" s="581"/>
      <c r="N60" s="626">
        <f>F60+H60+L60</f>
        <v>3144338</v>
      </c>
      <c r="O60" s="626"/>
      <c r="P60" s="626">
        <f>N60</f>
        <v>3144338</v>
      </c>
      <c r="Q60" s="626"/>
      <c r="R60" s="626">
        <v>0</v>
      </c>
      <c r="S60" s="626"/>
      <c r="T60" s="626">
        <v>0</v>
      </c>
      <c r="U60" s="628"/>
      <c r="V60" s="626">
        <f>P60+R60+T60</f>
        <v>3144338</v>
      </c>
    </row>
    <row r="61" spans="1:23" ht="14.4" thickBot="1">
      <c r="A61" s="581"/>
      <c r="B61" s="625"/>
      <c r="C61" s="612"/>
      <c r="D61" s="613"/>
      <c r="E61" s="613"/>
      <c r="F61" s="629">
        <f>SUM(F60)</f>
        <v>2901124</v>
      </c>
      <c r="G61" s="581"/>
      <c r="H61" s="629">
        <f>SUM(H60)</f>
        <v>243214</v>
      </c>
      <c r="I61" s="581"/>
      <c r="J61" s="627"/>
      <c r="K61" s="581"/>
      <c r="L61" s="629">
        <f>SUM(L60)</f>
        <v>0</v>
      </c>
      <c r="M61" s="581"/>
      <c r="N61" s="629">
        <f>SUM(N60)</f>
        <v>3144338</v>
      </c>
      <c r="O61" s="626"/>
      <c r="P61" s="629">
        <f>SUM(P60)</f>
        <v>3144338</v>
      </c>
      <c r="Q61" s="626"/>
      <c r="R61" s="629">
        <f>SUM(R60)</f>
        <v>0</v>
      </c>
      <c r="S61" s="626"/>
      <c r="T61" s="629">
        <f>SUM(T60)</f>
        <v>0</v>
      </c>
      <c r="U61" s="628"/>
      <c r="V61" s="629">
        <f>SUM(V60)</f>
        <v>3144338</v>
      </c>
    </row>
    <row r="62" spans="1:23" ht="14.4" thickTop="1">
      <c r="A62" s="581"/>
      <c r="B62" s="630"/>
      <c r="C62" s="612"/>
      <c r="D62" s="613"/>
      <c r="E62" s="613"/>
      <c r="F62" s="581"/>
      <c r="G62" s="581"/>
      <c r="H62" s="581"/>
      <c r="I62" s="581"/>
      <c r="J62" s="581"/>
      <c r="K62" s="581"/>
      <c r="L62" s="581"/>
      <c r="M62" s="581"/>
      <c r="N62" s="581"/>
      <c r="O62" s="581"/>
      <c r="P62" s="626"/>
      <c r="Q62" s="626"/>
      <c r="R62" s="626"/>
      <c r="S62" s="626"/>
      <c r="T62" s="626"/>
      <c r="U62" s="628"/>
      <c r="V62" s="626"/>
    </row>
    <row r="63" spans="1:23">
      <c r="A63" s="581"/>
      <c r="B63" s="624" t="s">
        <v>345</v>
      </c>
      <c r="C63" s="612"/>
      <c r="D63" s="613"/>
      <c r="E63" s="631"/>
      <c r="F63" s="581"/>
      <c r="G63" s="581"/>
      <c r="H63" s="581"/>
      <c r="I63" s="581"/>
      <c r="J63" s="581"/>
      <c r="K63" s="581"/>
      <c r="L63" s="581"/>
      <c r="M63" s="581"/>
      <c r="N63" s="581"/>
      <c r="O63" s="581"/>
      <c r="P63" s="626"/>
      <c r="Q63" s="626"/>
      <c r="R63" s="626"/>
      <c r="S63" s="626"/>
      <c r="T63" s="626"/>
      <c r="U63" s="628"/>
      <c r="V63" s="626"/>
    </row>
    <row r="64" spans="1:23">
      <c r="A64" s="581"/>
      <c r="B64" s="632" t="s">
        <v>109</v>
      </c>
      <c r="C64" s="612"/>
      <c r="D64" s="613"/>
      <c r="E64" s="613"/>
      <c r="F64" s="626">
        <v>0</v>
      </c>
      <c r="G64" s="581"/>
      <c r="H64" s="626">
        <v>0</v>
      </c>
      <c r="I64" s="581"/>
      <c r="J64" s="627">
        <v>0</v>
      </c>
      <c r="K64" s="581"/>
      <c r="L64" s="626">
        <v>515013</v>
      </c>
      <c r="M64" s="581"/>
      <c r="N64" s="626">
        <f>F64+H64+L64</f>
        <v>515013</v>
      </c>
      <c r="O64" s="626"/>
      <c r="P64" s="633"/>
      <c r="Q64" s="633"/>
      <c r="R64" s="633"/>
      <c r="S64" s="633"/>
      <c r="T64" s="633"/>
      <c r="U64" s="633"/>
      <c r="V64" s="633"/>
    </row>
    <row r="65" spans="1:24">
      <c r="A65" s="581"/>
      <c r="B65" s="632" t="s">
        <v>352</v>
      </c>
      <c r="C65" s="612"/>
      <c r="D65" s="613"/>
      <c r="E65" s="613"/>
      <c r="F65" s="626">
        <v>0</v>
      </c>
      <c r="G65" s="581"/>
      <c r="H65" s="626">
        <v>0</v>
      </c>
      <c r="I65" s="581"/>
      <c r="J65" s="627">
        <v>0</v>
      </c>
      <c r="K65" s="581"/>
      <c r="L65" s="626">
        <v>4123</v>
      </c>
      <c r="M65" s="581"/>
      <c r="N65" s="626">
        <f>F65+H65+L65</f>
        <v>4123</v>
      </c>
      <c r="O65" s="626"/>
      <c r="P65" s="633"/>
      <c r="Q65" s="633"/>
      <c r="R65" s="633"/>
      <c r="S65" s="633"/>
      <c r="T65" s="633"/>
      <c r="U65" s="633"/>
      <c r="V65" s="633"/>
    </row>
    <row r="66" spans="1:24">
      <c r="A66" s="581"/>
      <c r="B66" s="632" t="s">
        <v>354</v>
      </c>
      <c r="C66" s="612"/>
      <c r="D66" s="613"/>
      <c r="E66" s="613"/>
      <c r="F66" s="626">
        <v>0</v>
      </c>
      <c r="G66" s="581"/>
      <c r="H66" s="634">
        <v>0</v>
      </c>
      <c r="I66" s="581"/>
      <c r="J66" s="627">
        <v>0</v>
      </c>
      <c r="K66" s="581"/>
      <c r="L66" s="626">
        <v>2800</v>
      </c>
      <c r="M66" s="581"/>
      <c r="N66" s="626">
        <f>F66+H66+L66</f>
        <v>2800</v>
      </c>
      <c r="O66" s="626"/>
      <c r="P66" s="633"/>
      <c r="Q66" s="633"/>
      <c r="R66" s="633"/>
      <c r="S66" s="633"/>
      <c r="T66" s="633"/>
      <c r="U66" s="633"/>
      <c r="V66" s="633"/>
    </row>
    <row r="67" spans="1:24" ht="14.4" thickBot="1">
      <c r="A67" s="581"/>
      <c r="B67" s="581"/>
      <c r="C67" s="612"/>
      <c r="D67" s="613"/>
      <c r="E67" s="613"/>
      <c r="F67" s="635">
        <f>SUM(F64:F66)</f>
        <v>0</v>
      </c>
      <c r="G67" s="636"/>
      <c r="H67" s="635">
        <f>SUM(H64:H66)</f>
        <v>0</v>
      </c>
      <c r="I67" s="636"/>
      <c r="J67" s="635">
        <f>SUM(J64:J66)</f>
        <v>0</v>
      </c>
      <c r="K67" s="635"/>
      <c r="L67" s="635">
        <f>SUM(L64:L66)</f>
        <v>521936</v>
      </c>
      <c r="M67" s="636"/>
      <c r="N67" s="635">
        <f>SUM(N64:N66)</f>
        <v>521936</v>
      </c>
      <c r="O67" s="614"/>
      <c r="P67" s="633"/>
      <c r="Q67" s="633"/>
      <c r="R67" s="633"/>
      <c r="S67" s="633"/>
      <c r="T67" s="633"/>
      <c r="U67" s="633"/>
      <c r="V67" s="633"/>
    </row>
    <row r="68" spans="1:24" ht="14.4" thickTop="1">
      <c r="A68" s="581"/>
      <c r="B68" s="581"/>
      <c r="C68" s="612"/>
      <c r="D68" s="613"/>
      <c r="E68" s="613"/>
      <c r="F68" s="614"/>
      <c r="G68" s="614"/>
      <c r="H68" s="614"/>
      <c r="I68" s="614"/>
      <c r="J68" s="614"/>
      <c r="K68" s="614"/>
      <c r="L68" s="614"/>
      <c r="M68" s="614"/>
      <c r="N68" s="614"/>
      <c r="O68" s="614"/>
      <c r="P68" s="633"/>
      <c r="Q68" s="633"/>
      <c r="R68" s="633"/>
      <c r="S68" s="633"/>
      <c r="T68" s="633"/>
      <c r="U68" s="633"/>
      <c r="V68" s="633"/>
    </row>
    <row r="69" spans="1:24">
      <c r="A69" s="581"/>
      <c r="B69" s="624" t="s">
        <v>346</v>
      </c>
      <c r="C69" s="612"/>
      <c r="D69" s="613"/>
      <c r="E69" s="631"/>
      <c r="F69" s="631"/>
      <c r="G69" s="614"/>
      <c r="H69" s="614"/>
      <c r="I69" s="614"/>
      <c r="J69" s="614"/>
      <c r="K69" s="614"/>
      <c r="L69" s="614"/>
      <c r="M69" s="614"/>
      <c r="N69" s="614"/>
      <c r="O69" s="614"/>
      <c r="P69" s="633"/>
      <c r="Q69" s="633"/>
      <c r="R69" s="633"/>
      <c r="S69" s="633"/>
      <c r="T69" s="633"/>
      <c r="U69" s="633"/>
      <c r="V69" s="633"/>
    </row>
    <row r="70" spans="1:24">
      <c r="A70" s="581"/>
      <c r="B70" s="632" t="s">
        <v>115</v>
      </c>
      <c r="C70" s="612"/>
      <c r="D70" s="613"/>
      <c r="E70" s="613"/>
      <c r="F70" s="627">
        <v>0</v>
      </c>
      <c r="G70" s="636">
        <v>0</v>
      </c>
      <c r="H70" s="627">
        <v>0</v>
      </c>
      <c r="I70" s="614">
        <v>0</v>
      </c>
      <c r="J70" s="637">
        <v>0</v>
      </c>
      <c r="K70" s="614">
        <v>0</v>
      </c>
      <c r="L70" s="638">
        <v>9783</v>
      </c>
      <c r="M70" s="614">
        <v>0</v>
      </c>
      <c r="N70" s="636">
        <f t="shared" ref="N70:O73" si="2">F70+H70+J70+L70</f>
        <v>9783</v>
      </c>
      <c r="O70" s="614">
        <f t="shared" si="2"/>
        <v>0</v>
      </c>
      <c r="P70" s="633"/>
      <c r="Q70" s="633"/>
      <c r="R70" s="633"/>
      <c r="S70" s="633"/>
      <c r="T70" s="633"/>
      <c r="U70" s="633"/>
      <c r="V70" s="633"/>
      <c r="X70" s="119" t="s">
        <v>347</v>
      </c>
    </row>
    <row r="71" spans="1:24">
      <c r="A71" s="581"/>
      <c r="B71" s="632" t="s">
        <v>116</v>
      </c>
      <c r="C71" s="612"/>
      <c r="D71" s="613"/>
      <c r="E71" s="613"/>
      <c r="F71" s="627">
        <v>0</v>
      </c>
      <c r="G71" s="636">
        <v>0</v>
      </c>
      <c r="H71" s="627">
        <v>0</v>
      </c>
      <c r="I71" s="614">
        <v>0</v>
      </c>
      <c r="J71" s="637">
        <v>0</v>
      </c>
      <c r="K71" s="614">
        <v>0</v>
      </c>
      <c r="L71" s="638">
        <v>371</v>
      </c>
      <c r="M71" s="614">
        <v>0</v>
      </c>
      <c r="N71" s="636">
        <f t="shared" si="2"/>
        <v>371</v>
      </c>
      <c r="O71" s="614">
        <f t="shared" si="2"/>
        <v>0</v>
      </c>
      <c r="P71" s="633"/>
      <c r="Q71" s="633"/>
      <c r="R71" s="633"/>
      <c r="S71" s="633"/>
      <c r="T71" s="633"/>
      <c r="U71" s="633"/>
      <c r="V71" s="633"/>
    </row>
    <row r="72" spans="1:24">
      <c r="A72" s="581"/>
      <c r="B72" s="632" t="s">
        <v>348</v>
      </c>
      <c r="C72" s="612"/>
      <c r="D72" s="613"/>
      <c r="E72" s="613"/>
      <c r="F72" s="627">
        <v>0</v>
      </c>
      <c r="G72" s="636"/>
      <c r="H72" s="627">
        <v>0</v>
      </c>
      <c r="I72" s="614"/>
      <c r="J72" s="637"/>
      <c r="K72" s="614"/>
      <c r="L72" s="638">
        <v>12400</v>
      </c>
      <c r="M72" s="614"/>
      <c r="N72" s="636">
        <f t="shared" si="2"/>
        <v>12400</v>
      </c>
      <c r="O72" s="614"/>
      <c r="P72" s="633"/>
      <c r="Q72" s="633"/>
      <c r="R72" s="633"/>
      <c r="S72" s="633"/>
      <c r="T72" s="633"/>
      <c r="U72" s="633"/>
      <c r="V72" s="633"/>
    </row>
    <row r="73" spans="1:24">
      <c r="A73" s="581"/>
      <c r="B73" s="632" t="s">
        <v>118</v>
      </c>
      <c r="C73" s="612"/>
      <c r="D73" s="613"/>
      <c r="E73" s="613"/>
      <c r="F73" s="627">
        <v>0</v>
      </c>
      <c r="G73" s="636">
        <v>0</v>
      </c>
      <c r="H73" s="627">
        <v>0</v>
      </c>
      <c r="I73" s="614">
        <v>0</v>
      </c>
      <c r="J73" s="637">
        <v>0</v>
      </c>
      <c r="K73" s="614">
        <v>0</v>
      </c>
      <c r="L73" s="638">
        <v>69158</v>
      </c>
      <c r="M73" s="614">
        <v>0</v>
      </c>
      <c r="N73" s="636">
        <f t="shared" si="2"/>
        <v>69158</v>
      </c>
      <c r="O73" s="614">
        <f t="shared" si="2"/>
        <v>0</v>
      </c>
      <c r="P73" s="633"/>
      <c r="Q73" s="633"/>
      <c r="R73" s="633"/>
      <c r="S73" s="633"/>
      <c r="T73" s="633"/>
      <c r="U73" s="633"/>
      <c r="V73" s="633"/>
    </row>
    <row r="74" spans="1:24">
      <c r="A74" s="581"/>
      <c r="B74" s="632" t="s">
        <v>119</v>
      </c>
      <c r="C74" s="612"/>
      <c r="D74" s="613"/>
      <c r="E74" s="613"/>
      <c r="F74" s="627">
        <v>0</v>
      </c>
      <c r="G74" s="636">
        <v>0</v>
      </c>
      <c r="H74" s="627">
        <v>0</v>
      </c>
      <c r="I74" s="614">
        <v>0</v>
      </c>
      <c r="J74" s="637">
        <v>0</v>
      </c>
      <c r="K74" s="614">
        <v>0</v>
      </c>
      <c r="L74" s="638">
        <v>5101</v>
      </c>
      <c r="M74" s="614">
        <v>0</v>
      </c>
      <c r="N74" s="636">
        <f>F74+H74+J74+L74</f>
        <v>5101</v>
      </c>
      <c r="O74" s="614">
        <f>G74+I74+K74+M74</f>
        <v>0</v>
      </c>
      <c r="P74" s="633"/>
      <c r="Q74" s="633"/>
      <c r="R74" s="633"/>
      <c r="S74" s="633"/>
      <c r="T74" s="633"/>
      <c r="U74" s="633"/>
      <c r="V74" s="633"/>
    </row>
    <row r="75" spans="1:24" ht="14.4" thickBot="1">
      <c r="A75" s="581"/>
      <c r="B75" s="581"/>
      <c r="C75" s="612"/>
      <c r="D75" s="613"/>
      <c r="E75" s="613"/>
      <c r="F75" s="639">
        <f t="shared" ref="F75:N75" si="3">SUM(F70:F74)</f>
        <v>0</v>
      </c>
      <c r="G75" s="636">
        <f t="shared" si="3"/>
        <v>0</v>
      </c>
      <c r="H75" s="635">
        <f t="shared" si="3"/>
        <v>0</v>
      </c>
      <c r="I75" s="614">
        <f t="shared" si="3"/>
        <v>0</v>
      </c>
      <c r="J75" s="640">
        <f t="shared" si="3"/>
        <v>0</v>
      </c>
      <c r="K75" s="640">
        <f t="shared" si="3"/>
        <v>0</v>
      </c>
      <c r="L75" s="641">
        <f t="shared" si="3"/>
        <v>96813</v>
      </c>
      <c r="M75" s="614">
        <f t="shared" si="3"/>
        <v>0</v>
      </c>
      <c r="N75" s="635">
        <f t="shared" si="3"/>
        <v>96813</v>
      </c>
      <c r="O75" s="614"/>
      <c r="P75" s="633"/>
      <c r="Q75" s="633"/>
      <c r="R75" s="633"/>
      <c r="S75" s="633"/>
      <c r="T75" s="633"/>
      <c r="U75" s="633"/>
      <c r="V75" s="633"/>
    </row>
    <row r="76" spans="1:24" ht="14.4" thickTop="1">
      <c r="A76" s="581"/>
      <c r="B76" s="581"/>
      <c r="C76" s="612"/>
      <c r="D76" s="613"/>
      <c r="E76" s="613"/>
      <c r="F76" s="614"/>
      <c r="G76" s="614"/>
      <c r="H76" s="614"/>
      <c r="I76" s="614"/>
      <c r="J76" s="614"/>
      <c r="K76" s="614"/>
      <c r="L76" s="614"/>
      <c r="M76" s="614"/>
      <c r="N76" s="614"/>
      <c r="O76" s="614"/>
      <c r="P76" s="636"/>
      <c r="Q76" s="636"/>
      <c r="R76" s="636"/>
      <c r="S76" s="636"/>
      <c r="T76" s="636"/>
      <c r="U76" s="636"/>
      <c r="V76" s="636"/>
    </row>
    <row r="77" spans="1:24">
      <c r="A77" s="581"/>
      <c r="B77" s="1261" t="s">
        <v>381</v>
      </c>
      <c r="C77" s="1262"/>
      <c r="D77" s="1262"/>
      <c r="E77" s="1262"/>
      <c r="F77" s="1262"/>
      <c r="G77" s="1262"/>
      <c r="H77" s="1262"/>
      <c r="I77" s="1262"/>
      <c r="J77" s="1262"/>
      <c r="K77" s="1262"/>
      <c r="L77" s="1262"/>
      <c r="M77" s="1262"/>
      <c r="N77" s="1262"/>
      <c r="O77" s="1262"/>
      <c r="P77" s="1262"/>
      <c r="Q77" s="1262"/>
      <c r="R77" s="1262"/>
      <c r="S77" s="1262"/>
      <c r="T77" s="1262"/>
      <c r="U77" s="1262"/>
      <c r="V77" s="1262"/>
    </row>
    <row r="78" spans="1:24">
      <c r="A78" s="581"/>
      <c r="B78" s="1262"/>
      <c r="C78" s="1262"/>
      <c r="D78" s="1262"/>
      <c r="E78" s="1262"/>
      <c r="F78" s="1262"/>
      <c r="G78" s="1262"/>
      <c r="H78" s="1262"/>
      <c r="I78" s="1262"/>
      <c r="J78" s="1262"/>
      <c r="K78" s="1262"/>
      <c r="L78" s="1262"/>
      <c r="M78" s="1262"/>
      <c r="N78" s="1262"/>
      <c r="O78" s="1262"/>
      <c r="P78" s="1262"/>
      <c r="Q78" s="1262"/>
      <c r="R78" s="1262"/>
      <c r="S78" s="1262"/>
      <c r="T78" s="1262"/>
      <c r="U78" s="1262"/>
      <c r="V78" s="1262"/>
    </row>
    <row r="80" spans="1:24">
      <c r="B80" s="642">
        <v>13.1</v>
      </c>
      <c r="C80" s="1263" t="s">
        <v>349</v>
      </c>
      <c r="D80" s="1264"/>
      <c r="E80" s="1264"/>
      <c r="F80" s="1264"/>
      <c r="G80" s="1264"/>
      <c r="H80" s="1264"/>
      <c r="I80" s="1264"/>
      <c r="J80" s="1264"/>
      <c r="K80" s="1264"/>
      <c r="L80" s="1264"/>
      <c r="M80" s="1264"/>
      <c r="N80" s="1264"/>
      <c r="O80" s="1264"/>
      <c r="P80" s="1264"/>
      <c r="Q80" s="1264"/>
      <c r="R80" s="1264"/>
      <c r="S80" s="1264"/>
      <c r="T80" s="1264"/>
      <c r="U80" s="1264"/>
      <c r="V80" s="1264"/>
    </row>
    <row r="81" spans="3:22">
      <c r="C81" s="1264"/>
      <c r="D81" s="1264"/>
      <c r="E81" s="1264"/>
      <c r="F81" s="1264"/>
      <c r="G81" s="1264"/>
      <c r="H81" s="1264"/>
      <c r="I81" s="1264"/>
      <c r="J81" s="1264"/>
      <c r="K81" s="1264"/>
      <c r="L81" s="1264"/>
      <c r="M81" s="1264"/>
      <c r="N81" s="1264"/>
      <c r="O81" s="1264"/>
      <c r="P81" s="1264"/>
      <c r="Q81" s="1264"/>
      <c r="R81" s="1264"/>
      <c r="S81" s="1264"/>
      <c r="T81" s="1264"/>
      <c r="U81" s="1264"/>
      <c r="V81" s="1264"/>
    </row>
  </sheetData>
  <mergeCells count="24">
    <mergeCell ref="B2:V4"/>
    <mergeCell ref="F58:V58"/>
    <mergeCell ref="B77:V78"/>
    <mergeCell ref="C80:V81"/>
    <mergeCell ref="F51:V51"/>
    <mergeCell ref="F52:N52"/>
    <mergeCell ref="P52:V52"/>
    <mergeCell ref="F53:F57"/>
    <mergeCell ref="H53:H57"/>
    <mergeCell ref="J53:J57"/>
    <mergeCell ref="L53:L57"/>
    <mergeCell ref="N53:N57"/>
    <mergeCell ref="F31:V31"/>
    <mergeCell ref="B8:V10"/>
    <mergeCell ref="B12:V13"/>
    <mergeCell ref="C19:V20"/>
    <mergeCell ref="F24:V24"/>
    <mergeCell ref="F25:N25"/>
    <mergeCell ref="P25:V25"/>
    <mergeCell ref="F26:F30"/>
    <mergeCell ref="H26:H30"/>
    <mergeCell ref="J26:J30"/>
    <mergeCell ref="L26:L30"/>
    <mergeCell ref="N26:N30"/>
  </mergeCells>
  <pageMargins left="0.75" right="0.25" top="0.75" bottom="0" header="0.25" footer="0"/>
  <pageSetup paperSize="9" scale="84" firstPageNumber="19" orientation="landscape" useFirstPageNumber="1" r:id="rId1"/>
  <headerFooter>
    <oddHeader>&amp;C&amp;"Arial Black,Regular"&amp;P&amp;R&amp;"Arial Black,Regular"ALHAMRA ISLAMIC STOCK FUND
(FORMERLY MCB PAKISTAN ISLAMIC STOCK FUND)</oddHeader>
  </headerFooter>
  <rowBreaks count="1" manualBreakCount="1">
    <brk id="50" max="2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pageSetUpPr fitToPage="1"/>
  </sheetPr>
  <dimension ref="A1:N247"/>
  <sheetViews>
    <sheetView showGridLines="0" view="pageBreakPreview" topLeftCell="A62" zoomScaleNormal="85" zoomScaleSheetLayoutView="100" workbookViewId="0">
      <selection activeCell="B225" sqref="B225:M226"/>
    </sheetView>
  </sheetViews>
  <sheetFormatPr defaultColWidth="9.109375" defaultRowHeight="13.8"/>
  <cols>
    <col min="1" max="1" width="4.6640625" style="155" bestFit="1" customWidth="1"/>
    <col min="2" max="2" width="5.33203125" style="154" customWidth="1"/>
    <col min="3" max="3" width="5.6640625" style="154" customWidth="1"/>
    <col min="4" max="4" width="15.109375" style="154" customWidth="1"/>
    <col min="5" max="5" width="13.33203125" style="154" customWidth="1"/>
    <col min="6" max="6" width="1.33203125" style="154" customWidth="1"/>
    <col min="7" max="7" width="14.6640625" style="154" customWidth="1"/>
    <col min="8" max="8" width="0.88671875" style="154" customWidth="1"/>
    <col min="9" max="9" width="13.33203125" style="154" customWidth="1"/>
    <col min="10" max="10" width="1.33203125" style="154" customWidth="1"/>
    <col min="11" max="11" width="12.88671875" style="154" customWidth="1"/>
    <col min="12" max="12" width="0.88671875" style="154" customWidth="1"/>
    <col min="13" max="13" width="13.6640625" style="154" customWidth="1"/>
    <col min="14" max="16384" width="9.109375" style="154"/>
  </cols>
  <sheetData>
    <row r="1" spans="1:13">
      <c r="A1" s="157"/>
    </row>
    <row r="2" spans="1:13" ht="15" customHeight="1">
      <c r="A2" s="1034" t="s">
        <v>576</v>
      </c>
      <c r="B2" s="1297" t="s">
        <v>412</v>
      </c>
      <c r="C2" s="1192"/>
      <c r="D2" s="1192"/>
      <c r="E2" s="1192"/>
      <c r="F2" s="1192"/>
      <c r="G2" s="1192"/>
      <c r="H2" s="1192"/>
      <c r="I2" s="1192"/>
      <c r="J2" s="1192"/>
      <c r="K2" s="1192"/>
      <c r="L2" s="1192"/>
      <c r="M2" s="1192"/>
    </row>
    <row r="3" spans="1:13" ht="15" customHeight="1">
      <c r="A3" s="784"/>
      <c r="B3" s="1192"/>
      <c r="C3" s="1192"/>
      <c r="D3" s="1192"/>
      <c r="E3" s="1192"/>
      <c r="F3" s="1192"/>
      <c r="G3" s="1192"/>
      <c r="H3" s="1192"/>
      <c r="I3" s="1192"/>
      <c r="J3" s="1192"/>
      <c r="K3" s="1192"/>
      <c r="L3" s="1192"/>
      <c r="M3" s="1192"/>
    </row>
    <row r="4" spans="1:13" ht="15" customHeight="1">
      <c r="A4" s="784"/>
      <c r="B4" s="785"/>
      <c r="C4" s="786"/>
      <c r="D4" s="728"/>
      <c r="E4" s="728"/>
      <c r="F4" s="728"/>
      <c r="G4" s="787"/>
      <c r="H4" s="787"/>
      <c r="I4" s="787"/>
      <c r="J4" s="788"/>
      <c r="K4" s="693" t="s">
        <v>429</v>
      </c>
      <c r="L4" s="694"/>
      <c r="M4" s="940" t="s">
        <v>429</v>
      </c>
    </row>
    <row r="5" spans="1:13" ht="15" customHeight="1">
      <c r="A5" s="784"/>
      <c r="B5" s="785"/>
      <c r="C5" s="786"/>
      <c r="D5" s="728"/>
      <c r="E5" s="728"/>
      <c r="F5" s="728"/>
      <c r="G5" s="787"/>
      <c r="H5" s="787"/>
      <c r="I5" s="787"/>
      <c r="J5" s="788"/>
      <c r="K5" s="695" t="s">
        <v>500</v>
      </c>
      <c r="L5" s="696"/>
      <c r="M5" s="941" t="s">
        <v>500</v>
      </c>
    </row>
    <row r="6" spans="1:13" ht="15" customHeight="1">
      <c r="A6" s="784"/>
      <c r="B6" s="785"/>
      <c r="C6" s="786"/>
      <c r="D6" s="728"/>
      <c r="E6" s="728"/>
      <c r="F6" s="728"/>
      <c r="G6" s="787"/>
      <c r="H6" s="787"/>
      <c r="I6" s="787"/>
      <c r="J6" s="788"/>
      <c r="K6" s="697">
        <v>2021</v>
      </c>
      <c r="L6" s="698"/>
      <c r="M6" s="1029">
        <v>2020</v>
      </c>
    </row>
    <row r="7" spans="1:13" ht="15" customHeight="1">
      <c r="A7" s="784"/>
      <c r="B7" s="785"/>
      <c r="C7" s="786"/>
      <c r="D7" s="728"/>
      <c r="E7" s="728"/>
      <c r="F7" s="728"/>
      <c r="G7" s="787"/>
      <c r="H7" s="787"/>
      <c r="I7" s="787"/>
      <c r="J7" s="788"/>
      <c r="K7" s="1280" t="s">
        <v>290</v>
      </c>
      <c r="L7" s="1280"/>
      <c r="M7" s="1280"/>
    </row>
    <row r="8" spans="1:13" ht="15" customHeight="1">
      <c r="A8" s="789"/>
      <c r="B8" s="678" t="s">
        <v>427</v>
      </c>
      <c r="D8" s="678"/>
      <c r="E8" s="678"/>
      <c r="F8" s="790"/>
      <c r="G8" s="791"/>
      <c r="H8" s="791"/>
      <c r="I8" s="791"/>
      <c r="J8" s="653"/>
      <c r="K8" s="678"/>
      <c r="L8" s="792"/>
      <c r="M8" s="792"/>
    </row>
    <row r="9" spans="1:13">
      <c r="A9" s="789"/>
      <c r="B9" s="793" t="s">
        <v>291</v>
      </c>
      <c r="D9" s="793"/>
      <c r="E9" s="793"/>
      <c r="F9" s="790"/>
      <c r="G9" s="794"/>
      <c r="H9" s="319"/>
      <c r="I9" s="795"/>
      <c r="J9" s="312"/>
      <c r="K9" s="794">
        <f>+'IS '!G20+'IS '!G21</f>
        <v>21632.837520000001</v>
      </c>
      <c r="L9" s="319"/>
      <c r="M9" s="795">
        <v>18519</v>
      </c>
    </row>
    <row r="10" spans="1:13">
      <c r="A10" s="789"/>
      <c r="B10" s="796" t="s">
        <v>428</v>
      </c>
      <c r="D10" s="797"/>
      <c r="E10" s="797"/>
      <c r="F10" s="790"/>
      <c r="G10" s="794"/>
      <c r="H10" s="319"/>
      <c r="I10" s="312"/>
      <c r="J10" s="312"/>
      <c r="K10" s="794">
        <f>+'IS '!G26</f>
        <v>957.14168000000006</v>
      </c>
      <c r="L10" s="319"/>
      <c r="M10" s="312">
        <v>819</v>
      </c>
    </row>
    <row r="11" spans="1:13" ht="15" customHeight="1">
      <c r="A11" s="798"/>
      <c r="B11" s="796" t="s">
        <v>138</v>
      </c>
      <c r="D11" s="797"/>
      <c r="E11" s="797"/>
      <c r="F11" s="790"/>
      <c r="G11" s="799"/>
      <c r="H11" s="319"/>
      <c r="I11" s="312"/>
      <c r="J11" s="312"/>
      <c r="K11" s="799">
        <f>+'IS '!G31</f>
        <v>181.50456</v>
      </c>
      <c r="L11" s="319"/>
      <c r="M11" s="312">
        <v>204</v>
      </c>
    </row>
    <row r="12" spans="1:13" ht="15" customHeight="1">
      <c r="A12" s="798"/>
      <c r="B12" s="796" t="s">
        <v>140</v>
      </c>
      <c r="D12" s="797"/>
      <c r="E12" s="797"/>
      <c r="F12" s="790"/>
      <c r="G12" s="799"/>
      <c r="H12" s="319"/>
      <c r="I12" s="312"/>
      <c r="J12" s="312"/>
      <c r="K12" s="799">
        <f>+'IS '!G27</f>
        <v>12442.84188</v>
      </c>
      <c r="L12" s="319"/>
      <c r="M12" s="312">
        <v>10652</v>
      </c>
    </row>
    <row r="13" spans="1:13" ht="15" customHeight="1">
      <c r="A13" s="798"/>
      <c r="B13" s="790"/>
      <c r="D13" s="790"/>
      <c r="E13" s="790"/>
      <c r="F13" s="790"/>
      <c r="G13" s="799"/>
      <c r="H13" s="319"/>
      <c r="I13" s="319"/>
      <c r="J13" s="312"/>
      <c r="K13" s="799"/>
      <c r="L13" s="319"/>
      <c r="M13" s="319"/>
    </row>
    <row r="14" spans="1:13" ht="15" customHeight="1">
      <c r="A14" s="798"/>
      <c r="B14" s="789" t="s">
        <v>305</v>
      </c>
      <c r="D14" s="789"/>
      <c r="E14" s="789"/>
      <c r="F14" s="418"/>
      <c r="G14" s="800"/>
      <c r="H14" s="319"/>
      <c r="I14" s="801"/>
      <c r="J14" s="312"/>
      <c r="K14" s="800"/>
      <c r="L14" s="319"/>
      <c r="M14" s="801"/>
    </row>
    <row r="15" spans="1:13" ht="15" customHeight="1">
      <c r="A15" s="798"/>
      <c r="B15" s="802" t="s">
        <v>292</v>
      </c>
      <c r="D15" s="651"/>
      <c r="E15" s="651"/>
      <c r="F15" s="418"/>
      <c r="G15" s="799"/>
      <c r="H15" s="319"/>
      <c r="I15" s="319"/>
      <c r="J15" s="312"/>
      <c r="K15" s="799">
        <f>+'IS '!G23+'IS '!G24</f>
        <v>1366.489</v>
      </c>
      <c r="L15" s="319"/>
      <c r="M15" s="319">
        <v>1208</v>
      </c>
    </row>
    <row r="16" spans="1:13" ht="15" customHeight="1">
      <c r="A16" s="798"/>
      <c r="B16" s="802" t="s">
        <v>293</v>
      </c>
      <c r="D16" s="802"/>
      <c r="E16" s="802"/>
      <c r="F16" s="418"/>
      <c r="G16" s="799"/>
      <c r="H16" s="319"/>
      <c r="I16" s="319"/>
      <c r="J16" s="312"/>
      <c r="K16" s="799">
        <f>'TB Final'!C108</f>
        <v>0</v>
      </c>
      <c r="L16" s="319"/>
      <c r="M16" s="319">
        <v>0</v>
      </c>
    </row>
    <row r="17" spans="1:13" ht="15" customHeight="1">
      <c r="A17" s="798"/>
      <c r="B17" s="651"/>
      <c r="D17" s="651"/>
      <c r="E17" s="651"/>
      <c r="F17" s="652"/>
      <c r="G17" s="799"/>
      <c r="H17" s="319"/>
      <c r="I17" s="319"/>
      <c r="J17" s="312"/>
      <c r="K17" s="799"/>
      <c r="L17" s="319"/>
      <c r="M17" s="319"/>
    </row>
    <row r="18" spans="1:13" ht="15" customHeight="1">
      <c r="A18" s="418"/>
      <c r="B18" s="803" t="s">
        <v>273</v>
      </c>
      <c r="D18" s="803"/>
      <c r="E18" s="803"/>
      <c r="F18" s="652"/>
      <c r="G18" s="799"/>
      <c r="H18" s="319"/>
      <c r="I18" s="319"/>
      <c r="J18" s="311"/>
      <c r="K18" s="322"/>
      <c r="L18" s="311"/>
      <c r="M18" s="311"/>
    </row>
    <row r="19" spans="1:13" ht="12" customHeight="1">
      <c r="A19" s="798"/>
      <c r="B19" s="678"/>
      <c r="D19" s="678"/>
      <c r="E19" s="678"/>
      <c r="F19" s="790"/>
      <c r="G19" s="804"/>
      <c r="H19" s="319"/>
      <c r="I19" s="801"/>
      <c r="J19" s="312"/>
      <c r="K19" s="313"/>
      <c r="L19" s="312"/>
      <c r="M19" s="312"/>
    </row>
    <row r="20" spans="1:13" ht="15" customHeight="1">
      <c r="A20" s="798"/>
      <c r="B20" s="678" t="s">
        <v>294</v>
      </c>
      <c r="D20" s="678"/>
      <c r="E20" s="678"/>
      <c r="F20" s="790"/>
      <c r="G20" s="804"/>
      <c r="H20" s="319"/>
      <c r="I20" s="801"/>
      <c r="J20" s="312"/>
      <c r="K20" s="313"/>
      <c r="L20" s="312"/>
      <c r="M20" s="312"/>
    </row>
    <row r="21" spans="1:13" ht="15" customHeight="1">
      <c r="A21" s="798"/>
      <c r="B21" s="805" t="s">
        <v>295</v>
      </c>
      <c r="D21" s="172"/>
      <c r="E21" s="172"/>
      <c r="F21" s="790"/>
      <c r="G21" s="804"/>
      <c r="H21" s="319"/>
      <c r="I21" s="801"/>
      <c r="J21" s="312"/>
      <c r="K21" s="804">
        <v>86</v>
      </c>
      <c r="L21" s="319"/>
      <c r="M21" s="801">
        <v>81</v>
      </c>
    </row>
    <row r="22" spans="1:13" ht="15" customHeight="1">
      <c r="A22" s="798"/>
      <c r="B22" s="805"/>
      <c r="D22" s="172"/>
      <c r="E22" s="172"/>
      <c r="F22" s="790"/>
      <c r="G22" s="804"/>
      <c r="H22" s="319"/>
      <c r="I22" s="801"/>
      <c r="J22" s="312"/>
      <c r="K22" s="804"/>
      <c r="L22" s="319"/>
      <c r="M22" s="801"/>
    </row>
    <row r="23" spans="1:13" ht="15" customHeight="1">
      <c r="A23" s="789"/>
      <c r="B23" s="678" t="s">
        <v>296</v>
      </c>
      <c r="D23" s="678"/>
      <c r="E23" s="678"/>
      <c r="F23" s="790"/>
      <c r="G23" s="806"/>
      <c r="H23" s="807"/>
      <c r="I23" s="807"/>
      <c r="J23" s="808"/>
      <c r="K23" s="806"/>
      <c r="L23" s="807"/>
      <c r="M23" s="807"/>
    </row>
    <row r="24" spans="1:13" ht="15" customHeight="1">
      <c r="A24" s="789"/>
      <c r="B24" s="793" t="s">
        <v>297</v>
      </c>
      <c r="D24" s="792"/>
      <c r="E24" s="792"/>
      <c r="F24" s="790"/>
      <c r="G24" s="804"/>
      <c r="H24" s="807"/>
      <c r="I24" s="801"/>
      <c r="J24" s="808"/>
      <c r="K24" s="804">
        <f>'TB Final'!E119</f>
        <v>13.301</v>
      </c>
      <c r="L24" s="807"/>
      <c r="M24" s="801">
        <v>9</v>
      </c>
    </row>
    <row r="25" spans="1:13" ht="15" customHeight="1">
      <c r="A25" s="789"/>
      <c r="B25" s="793"/>
      <c r="D25" s="792"/>
      <c r="E25" s="792"/>
      <c r="F25" s="790"/>
      <c r="G25" s="804"/>
      <c r="H25" s="807"/>
      <c r="I25" s="801"/>
      <c r="J25" s="808"/>
      <c r="K25" s="804"/>
      <c r="L25" s="807"/>
      <c r="M25" s="801"/>
    </row>
    <row r="26" spans="1:13" ht="15" customHeight="1">
      <c r="A26" s="789"/>
      <c r="B26" s="678" t="s">
        <v>351</v>
      </c>
      <c r="D26" s="792"/>
      <c r="E26" s="792"/>
      <c r="F26" s="982"/>
      <c r="G26" s="653"/>
      <c r="H26" s="653"/>
      <c r="I26" s="653"/>
      <c r="J26" s="653"/>
      <c r="K26" s="975"/>
      <c r="L26" s="824"/>
      <c r="M26" s="950"/>
    </row>
    <row r="27" spans="1:13" ht="15" customHeight="1">
      <c r="A27" s="789"/>
      <c r="B27" s="793" t="s">
        <v>505</v>
      </c>
      <c r="D27" s="792"/>
      <c r="E27" s="792"/>
      <c r="F27" s="982"/>
      <c r="G27" s="653"/>
      <c r="H27" s="653"/>
      <c r="I27" s="653"/>
      <c r="J27" s="653"/>
      <c r="K27" s="975">
        <v>0</v>
      </c>
      <c r="L27" s="824"/>
      <c r="M27" s="950">
        <v>3</v>
      </c>
    </row>
    <row r="28" spans="1:13" ht="15" hidden="1" customHeight="1">
      <c r="A28" s="798"/>
      <c r="B28" s="678" t="s">
        <v>238</v>
      </c>
      <c r="D28" s="418"/>
      <c r="E28" s="418"/>
      <c r="F28" s="790"/>
      <c r="G28" s="804"/>
      <c r="H28" s="319"/>
      <c r="I28" s="801"/>
      <c r="J28" s="312"/>
      <c r="K28" s="804"/>
      <c r="L28" s="319"/>
      <c r="M28" s="801"/>
    </row>
    <row r="29" spans="1:13" s="903" customFormat="1" ht="15" hidden="1" customHeight="1">
      <c r="A29" s="798"/>
      <c r="B29" s="793" t="s">
        <v>506</v>
      </c>
      <c r="C29" s="154"/>
      <c r="D29" s="418"/>
      <c r="E29" s="418"/>
      <c r="F29" s="790"/>
      <c r="G29" s="804"/>
      <c r="H29" s="319"/>
      <c r="I29" s="801"/>
      <c r="J29" s="312"/>
      <c r="K29" s="804">
        <v>0</v>
      </c>
      <c r="L29" s="319"/>
      <c r="M29" s="801">
        <v>0</v>
      </c>
    </row>
    <row r="30" spans="1:13" s="903" customFormat="1" ht="15" hidden="1" customHeight="1">
      <c r="A30" s="798"/>
      <c r="B30" s="793" t="s">
        <v>507</v>
      </c>
      <c r="C30" s="154"/>
      <c r="D30" s="418"/>
      <c r="E30" s="418"/>
      <c r="F30" s="790"/>
      <c r="G30" s="804"/>
      <c r="H30" s="319"/>
      <c r="I30" s="801"/>
      <c r="J30" s="312"/>
      <c r="K30" s="804">
        <v>0</v>
      </c>
      <c r="L30" s="319"/>
      <c r="M30" s="801">
        <v>0</v>
      </c>
    </row>
    <row r="31" spans="1:13" hidden="1">
      <c r="A31" s="798"/>
      <c r="B31" s="809" t="s">
        <v>133</v>
      </c>
      <c r="D31" s="790"/>
      <c r="E31" s="790"/>
      <c r="F31" s="790"/>
      <c r="G31" s="418"/>
      <c r="H31" s="418"/>
      <c r="I31" s="418"/>
      <c r="J31" s="418"/>
      <c r="K31" s="804">
        <v>0</v>
      </c>
      <c r="L31" s="418"/>
      <c r="M31" s="801">
        <v>0</v>
      </c>
    </row>
    <row r="32" spans="1:13" hidden="1">
      <c r="A32" s="798"/>
      <c r="B32" s="809"/>
      <c r="D32" s="790"/>
      <c r="E32" s="790"/>
      <c r="F32" s="790"/>
      <c r="G32" s="418"/>
      <c r="H32" s="418"/>
      <c r="I32" s="418"/>
      <c r="J32" s="418"/>
      <c r="K32" s="804"/>
      <c r="L32" s="418"/>
      <c r="M32" s="801"/>
    </row>
    <row r="33" spans="1:14" hidden="1">
      <c r="A33" s="798"/>
      <c r="B33" s="678" t="s">
        <v>570</v>
      </c>
      <c r="D33" s="790"/>
      <c r="E33" s="790"/>
      <c r="F33" s="790"/>
      <c r="G33" s="418"/>
      <c r="H33" s="418"/>
      <c r="I33" s="418"/>
      <c r="J33" s="418"/>
      <c r="K33" s="804"/>
      <c r="L33" s="418"/>
      <c r="M33" s="801"/>
    </row>
    <row r="34" spans="1:14" hidden="1">
      <c r="A34" s="798"/>
      <c r="B34" s="809" t="s">
        <v>569</v>
      </c>
      <c r="D34" s="790"/>
      <c r="E34" s="790"/>
      <c r="F34" s="790"/>
      <c r="G34" s="418"/>
      <c r="H34" s="418"/>
      <c r="I34" s="418"/>
      <c r="J34" s="418"/>
      <c r="K34" s="804">
        <v>0</v>
      </c>
      <c r="L34" s="418"/>
      <c r="M34" s="801">
        <v>2167.4451090000002</v>
      </c>
    </row>
    <row r="35" spans="1:14" hidden="1">
      <c r="A35" s="798"/>
      <c r="B35" s="809" t="s">
        <v>133</v>
      </c>
      <c r="D35" s="790"/>
      <c r="E35" s="790"/>
      <c r="F35" s="790"/>
      <c r="G35" s="418"/>
      <c r="H35" s="418"/>
      <c r="I35" s="418"/>
      <c r="J35" s="418"/>
      <c r="K35" s="804">
        <v>0</v>
      </c>
      <c r="L35" s="418"/>
      <c r="M35" s="801">
        <v>0</v>
      </c>
    </row>
    <row r="36" spans="1:14" ht="12" customHeight="1">
      <c r="A36" s="798"/>
      <c r="B36" s="790"/>
      <c r="D36" s="790"/>
      <c r="E36" s="790"/>
      <c r="F36" s="790"/>
      <c r="G36" s="804"/>
      <c r="H36" s="319"/>
      <c r="I36" s="801"/>
      <c r="J36" s="312"/>
      <c r="K36" s="804"/>
      <c r="L36" s="319"/>
      <c r="M36" s="801"/>
    </row>
    <row r="37" spans="1:14" ht="15" customHeight="1">
      <c r="A37" s="798"/>
      <c r="B37" s="678" t="s">
        <v>274</v>
      </c>
      <c r="D37" s="678"/>
      <c r="E37" s="678"/>
      <c r="F37" s="810"/>
      <c r="G37" s="811"/>
      <c r="H37" s="812"/>
      <c r="I37" s="812"/>
      <c r="J37" s="812"/>
      <c r="K37" s="811"/>
      <c r="L37" s="812"/>
      <c r="M37" s="812"/>
    </row>
    <row r="38" spans="1:14" ht="15" customHeight="1">
      <c r="A38" s="798"/>
      <c r="B38" s="793" t="s">
        <v>692</v>
      </c>
      <c r="D38" s="678"/>
      <c r="E38" s="678"/>
      <c r="F38" s="810"/>
      <c r="G38" s="811"/>
      <c r="H38" s="812"/>
      <c r="I38" s="812"/>
      <c r="J38" s="812"/>
      <c r="K38" s="811">
        <v>38188.635071899997</v>
      </c>
      <c r="L38" s="812"/>
      <c r="M38" s="812">
        <v>62854</v>
      </c>
      <c r="N38" s="154" t="s">
        <v>628</v>
      </c>
    </row>
    <row r="39" spans="1:14" s="903" customFormat="1" ht="15" customHeight="1">
      <c r="A39" s="798"/>
      <c r="B39" s="793" t="s">
        <v>693</v>
      </c>
      <c r="C39" s="154"/>
      <c r="D39" s="678"/>
      <c r="E39" s="678"/>
      <c r="F39" s="810"/>
      <c r="G39" s="811"/>
      <c r="H39" s="812"/>
      <c r="I39" s="812"/>
      <c r="J39" s="812"/>
      <c r="K39" s="804">
        <v>1518.680006</v>
      </c>
      <c r="L39" s="812"/>
      <c r="M39" s="812">
        <v>0</v>
      </c>
    </row>
    <row r="40" spans="1:14" ht="9.75" customHeight="1">
      <c r="A40" s="798"/>
      <c r="B40" s="418"/>
      <c r="D40" s="418"/>
      <c r="E40" s="418"/>
      <c r="F40" s="810"/>
      <c r="G40" s="813"/>
      <c r="H40" s="812"/>
      <c r="I40" s="801"/>
      <c r="J40" s="812"/>
      <c r="K40" s="1127"/>
      <c r="L40" s="812"/>
      <c r="M40" s="801"/>
    </row>
    <row r="41" spans="1:14" ht="15" customHeight="1">
      <c r="A41" s="798"/>
      <c r="B41" s="678" t="s">
        <v>298</v>
      </c>
      <c r="D41" s="418"/>
      <c r="E41" s="418"/>
      <c r="F41" s="810"/>
      <c r="G41" s="813"/>
      <c r="H41" s="812"/>
      <c r="I41" s="801"/>
      <c r="J41" s="812"/>
      <c r="K41" s="813"/>
      <c r="L41" s="812"/>
      <c r="M41" s="801"/>
    </row>
    <row r="42" spans="1:14" s="903" customFormat="1" ht="15" customHeight="1">
      <c r="A42" s="798"/>
      <c r="B42" s="793" t="s">
        <v>694</v>
      </c>
      <c r="C42" s="154"/>
      <c r="D42" s="678"/>
      <c r="E42" s="678"/>
      <c r="F42" s="810"/>
      <c r="G42" s="813"/>
      <c r="H42" s="812"/>
      <c r="I42" s="801"/>
      <c r="J42" s="812"/>
      <c r="K42" s="813">
        <v>0</v>
      </c>
      <c r="L42" s="812"/>
      <c r="M42" s="801">
        <v>29694</v>
      </c>
    </row>
    <row r="43" spans="1:14" ht="9.75" customHeight="1">
      <c r="A43" s="798"/>
      <c r="B43" s="792"/>
      <c r="D43" s="418"/>
      <c r="E43" s="418"/>
      <c r="F43" s="810"/>
      <c r="G43" s="813"/>
      <c r="H43" s="812"/>
      <c r="I43" s="801"/>
      <c r="J43" s="812"/>
      <c r="K43" s="813"/>
      <c r="L43" s="812"/>
      <c r="M43" s="801"/>
    </row>
    <row r="44" spans="1:14" ht="15" customHeight="1">
      <c r="A44" s="798"/>
      <c r="B44" s="678" t="s">
        <v>288</v>
      </c>
      <c r="D44" s="678"/>
      <c r="E44" s="678"/>
      <c r="F44" s="810"/>
      <c r="G44" s="811"/>
      <c r="H44" s="812"/>
      <c r="I44" s="812"/>
      <c r="J44" s="812"/>
      <c r="K44" s="811"/>
      <c r="L44" s="812"/>
      <c r="M44" s="812"/>
    </row>
    <row r="45" spans="1:14" s="903" customFormat="1" ht="15" customHeight="1">
      <c r="A45" s="798"/>
      <c r="B45" s="793" t="s">
        <v>695</v>
      </c>
      <c r="C45" s="154"/>
      <c r="D45" s="678"/>
      <c r="E45" s="678"/>
      <c r="F45" s="810"/>
      <c r="G45" s="811"/>
      <c r="H45" s="812"/>
      <c r="I45" s="812"/>
      <c r="J45" s="812"/>
      <c r="K45" s="813">
        <v>0</v>
      </c>
      <c r="L45" s="812"/>
      <c r="M45" s="812">
        <v>138191</v>
      </c>
    </row>
    <row r="46" spans="1:14" s="903" customFormat="1">
      <c r="A46" s="798"/>
      <c r="B46" s="793" t="s">
        <v>696</v>
      </c>
      <c r="C46" s="154"/>
      <c r="D46" s="678"/>
      <c r="E46" s="678"/>
      <c r="F46" s="810"/>
      <c r="G46" s="811"/>
      <c r="H46" s="812"/>
      <c r="I46" s="812"/>
      <c r="J46" s="812"/>
      <c r="K46" s="813">
        <v>17355</v>
      </c>
      <c r="L46" s="812"/>
      <c r="M46" s="812">
        <v>64840</v>
      </c>
    </row>
    <row r="47" spans="1:14">
      <c r="A47" s="798"/>
      <c r="B47" s="809"/>
      <c r="D47" s="418"/>
      <c r="E47" s="418"/>
      <c r="F47" s="810"/>
      <c r="G47" s="813"/>
      <c r="H47" s="812"/>
      <c r="I47" s="801"/>
      <c r="J47" s="812"/>
      <c r="K47" s="813"/>
      <c r="L47" s="812"/>
      <c r="M47" s="801"/>
    </row>
    <row r="48" spans="1:14" ht="15" customHeight="1">
      <c r="A48" s="798"/>
      <c r="B48" s="809"/>
      <c r="D48" s="418"/>
      <c r="E48" s="418"/>
      <c r="F48" s="810"/>
      <c r="G48" s="813"/>
      <c r="H48" s="812"/>
      <c r="I48" s="801"/>
      <c r="J48" s="812"/>
      <c r="K48" s="813"/>
      <c r="L48" s="812"/>
      <c r="M48" s="801"/>
    </row>
    <row r="49" spans="1:13" ht="12" customHeight="1">
      <c r="A49" s="798"/>
      <c r="B49" s="790"/>
      <c r="D49" s="790"/>
      <c r="E49" s="790"/>
      <c r="F49" s="790"/>
      <c r="G49" s="804"/>
      <c r="H49" s="319"/>
      <c r="I49" s="801"/>
      <c r="J49" s="312"/>
      <c r="K49" s="313"/>
      <c r="L49" s="312"/>
      <c r="M49" s="312"/>
    </row>
    <row r="50" spans="1:13" ht="12" customHeight="1">
      <c r="A50" s="798"/>
      <c r="B50" s="790"/>
      <c r="D50" s="790"/>
      <c r="E50" s="790"/>
      <c r="F50" s="790"/>
      <c r="G50" s="804"/>
      <c r="H50" s="319"/>
      <c r="I50" s="801"/>
      <c r="J50" s="312"/>
      <c r="K50" s="313"/>
      <c r="L50" s="312"/>
      <c r="M50" s="312"/>
    </row>
    <row r="51" spans="1:13" ht="12" customHeight="1">
      <c r="A51" s="798"/>
      <c r="B51" s="790"/>
      <c r="D51" s="790"/>
      <c r="E51" s="790"/>
      <c r="F51" s="790"/>
      <c r="G51" s="804"/>
      <c r="H51" s="319"/>
      <c r="I51" s="801"/>
      <c r="J51" s="312"/>
      <c r="K51" s="693" t="s">
        <v>429</v>
      </c>
      <c r="L51" s="694"/>
      <c r="M51" s="224" t="s">
        <v>104</v>
      </c>
    </row>
    <row r="52" spans="1:13" ht="12" customHeight="1">
      <c r="A52" s="798"/>
      <c r="B52" s="790"/>
      <c r="D52" s="790"/>
      <c r="E52" s="790"/>
      <c r="F52" s="790"/>
      <c r="G52" s="804"/>
      <c r="H52" s="319"/>
      <c r="I52" s="801"/>
      <c r="J52" s="312"/>
      <c r="K52" s="695" t="s">
        <v>500</v>
      </c>
      <c r="L52" s="696"/>
      <c r="M52" s="945" t="s">
        <v>105</v>
      </c>
    </row>
    <row r="53" spans="1:13" ht="12" customHeight="1">
      <c r="A53" s="798"/>
      <c r="B53" s="790"/>
      <c r="D53" s="790"/>
      <c r="E53" s="790"/>
      <c r="F53" s="790"/>
      <c r="G53" s="804"/>
      <c r="H53" s="319"/>
      <c r="I53" s="801"/>
      <c r="J53" s="312"/>
      <c r="K53" s="697">
        <v>2021</v>
      </c>
      <c r="L53" s="698"/>
      <c r="M53" s="1029">
        <v>2021</v>
      </c>
    </row>
    <row r="54" spans="1:13" s="156" customFormat="1" ht="15" customHeight="1">
      <c r="A54" s="342"/>
      <c r="B54" s="810"/>
      <c r="D54" s="810"/>
      <c r="E54" s="810"/>
      <c r="F54" s="810"/>
      <c r="G54" s="810"/>
      <c r="H54" s="810"/>
      <c r="I54" s="654"/>
      <c r="J54" s="653"/>
      <c r="K54" s="1151" t="s">
        <v>107</v>
      </c>
      <c r="L54" s="1151"/>
      <c r="M54" s="1151"/>
    </row>
    <row r="55" spans="1:13" ht="15" customHeight="1">
      <c r="A55" s="814">
        <f>A2+0.1</f>
        <v>13.299999999999999</v>
      </c>
      <c r="B55" s="815" t="s">
        <v>413</v>
      </c>
      <c r="D55" s="815"/>
      <c r="E55" s="815"/>
      <c r="F55" s="790"/>
      <c r="G55" s="653"/>
      <c r="H55" s="653"/>
      <c r="I55" s="653"/>
      <c r="J55" s="653"/>
      <c r="K55" s="418"/>
      <c r="L55" s="418"/>
      <c r="M55" s="418"/>
    </row>
    <row r="56" spans="1:13" ht="9.9" customHeight="1">
      <c r="A56" s="798"/>
      <c r="B56" s="790"/>
      <c r="D56" s="790"/>
      <c r="E56" s="790"/>
      <c r="F56" s="790"/>
      <c r="G56" s="653"/>
      <c r="H56" s="653"/>
      <c r="I56" s="653"/>
      <c r="J56" s="653"/>
      <c r="K56" s="816"/>
      <c r="L56" s="792"/>
      <c r="M56" s="942"/>
    </row>
    <row r="57" spans="1:13" ht="15" customHeight="1">
      <c r="A57" s="798"/>
      <c r="B57" s="678" t="s">
        <v>427</v>
      </c>
      <c r="D57" s="678"/>
      <c r="E57" s="678"/>
      <c r="F57" s="790"/>
      <c r="G57" s="653"/>
      <c r="H57" s="653"/>
      <c r="I57" s="653"/>
      <c r="J57" s="653"/>
      <c r="K57" s="816"/>
      <c r="L57" s="792"/>
      <c r="M57" s="942"/>
    </row>
    <row r="58" spans="1:13" ht="15" customHeight="1">
      <c r="A58" s="798"/>
      <c r="B58" s="793" t="s">
        <v>299</v>
      </c>
      <c r="D58" s="817"/>
      <c r="E58" s="817"/>
      <c r="F58" s="652"/>
      <c r="G58" s="653"/>
      <c r="H58" s="653"/>
      <c r="I58" s="653"/>
      <c r="J58" s="653"/>
      <c r="K58" s="799">
        <f>-'TB Final'!E58</f>
        <v>6130.7828600000003</v>
      </c>
      <c r="L58" s="818" t="s">
        <v>149</v>
      </c>
      <c r="M58" s="818">
        <v>5715</v>
      </c>
    </row>
    <row r="59" spans="1:13" ht="15" customHeight="1">
      <c r="A59" s="798"/>
      <c r="B59" s="793" t="s">
        <v>300</v>
      </c>
      <c r="D59" s="817"/>
      <c r="E59" s="817"/>
      <c r="F59" s="652"/>
      <c r="G59" s="653"/>
      <c r="H59" s="653"/>
      <c r="I59" s="653"/>
      <c r="J59" s="653"/>
      <c r="K59" s="799">
        <f>-'TB Final'!E61</f>
        <v>797.00069000000008</v>
      </c>
      <c r="L59" s="818"/>
      <c r="M59" s="818">
        <v>743</v>
      </c>
    </row>
    <row r="60" spans="1:13" ht="15" customHeight="1">
      <c r="A60" s="798"/>
      <c r="B60" s="796" t="s">
        <v>301</v>
      </c>
      <c r="D60" s="797"/>
      <c r="E60" s="797"/>
      <c r="F60" s="652"/>
      <c r="G60" s="653"/>
      <c r="H60" s="653"/>
      <c r="I60" s="653"/>
      <c r="J60" s="653"/>
      <c r="K60" s="799">
        <f>-'TB Final'!E78</f>
        <v>306.42571000000004</v>
      </c>
      <c r="L60" s="818"/>
      <c r="M60" s="818">
        <v>286</v>
      </c>
    </row>
    <row r="61" spans="1:13">
      <c r="A61" s="798"/>
      <c r="B61" s="793" t="s">
        <v>302</v>
      </c>
      <c r="D61" s="817"/>
      <c r="E61" s="817"/>
      <c r="F61" s="652"/>
      <c r="G61" s="653"/>
      <c r="H61" s="653"/>
      <c r="I61" s="653"/>
      <c r="J61" s="653"/>
      <c r="K61" s="799">
        <f>-'TB Final'!E59</f>
        <v>245.12067000000002</v>
      </c>
      <c r="L61" s="818"/>
      <c r="M61" s="818">
        <v>82</v>
      </c>
    </row>
    <row r="62" spans="1:13" ht="15" customHeight="1">
      <c r="A62" s="798"/>
      <c r="B62" s="819" t="s">
        <v>303</v>
      </c>
      <c r="D62" s="652"/>
      <c r="E62" s="652"/>
      <c r="F62" s="652"/>
      <c r="G62" s="653"/>
      <c r="H62" s="653"/>
      <c r="I62" s="653"/>
      <c r="J62" s="653"/>
      <c r="K62" s="799">
        <f>-'TB Final'!E73</f>
        <v>61.50459</v>
      </c>
      <c r="L62" s="818"/>
      <c r="M62" s="818">
        <v>60</v>
      </c>
    </row>
    <row r="63" spans="1:13" ht="15" customHeight="1">
      <c r="A63" s="798"/>
      <c r="B63" s="796" t="s">
        <v>304</v>
      </c>
      <c r="D63" s="652"/>
      <c r="E63" s="652"/>
      <c r="F63" s="652"/>
      <c r="G63" s="653"/>
      <c r="H63" s="653"/>
      <c r="I63" s="653"/>
      <c r="J63" s="653"/>
      <c r="K63" s="799">
        <f>-'TB Final'!E79</f>
        <v>12442.841930000001</v>
      </c>
      <c r="L63" s="818"/>
      <c r="M63" s="818">
        <v>11074</v>
      </c>
    </row>
    <row r="64" spans="1:13" ht="9.9" customHeight="1">
      <c r="A64" s="798"/>
      <c r="B64" s="652"/>
      <c r="D64" s="652"/>
      <c r="E64" s="652"/>
      <c r="F64" s="652"/>
      <c r="G64" s="653"/>
      <c r="H64" s="653"/>
      <c r="I64" s="653"/>
      <c r="J64" s="653"/>
      <c r="K64" s="418"/>
      <c r="L64" s="418"/>
      <c r="M64" s="418"/>
    </row>
    <row r="65" spans="1:14" ht="15" customHeight="1">
      <c r="A65" s="798"/>
      <c r="B65" s="789" t="s">
        <v>305</v>
      </c>
      <c r="D65" s="789"/>
      <c r="E65" s="789"/>
      <c r="F65" s="790"/>
      <c r="G65" s="653"/>
      <c r="H65" s="653"/>
      <c r="I65" s="653"/>
      <c r="J65" s="653"/>
      <c r="K65" s="820"/>
      <c r="L65" s="818"/>
      <c r="M65" s="1054"/>
    </row>
    <row r="66" spans="1:14" ht="15" customHeight="1">
      <c r="A66" s="798"/>
      <c r="B66" s="819" t="s">
        <v>306</v>
      </c>
      <c r="D66" s="652"/>
      <c r="E66" s="652"/>
      <c r="F66" s="652"/>
      <c r="G66" s="653"/>
      <c r="H66" s="653"/>
      <c r="I66" s="653"/>
      <c r="J66" s="653"/>
      <c r="K66" s="821">
        <f>-'TB Final'!E65-'TB Final'!E63</f>
        <v>439.56894</v>
      </c>
      <c r="L66" s="818"/>
      <c r="M66" s="818">
        <v>416</v>
      </c>
    </row>
    <row r="67" spans="1:14" ht="15" customHeight="1">
      <c r="A67" s="519"/>
      <c r="B67" s="819" t="s">
        <v>307</v>
      </c>
      <c r="D67" s="652"/>
      <c r="E67" s="652"/>
      <c r="F67" s="652"/>
      <c r="G67" s="653"/>
      <c r="H67" s="653"/>
      <c r="I67" s="653"/>
      <c r="J67" s="653"/>
      <c r="K67" s="821">
        <f>+'TB Final'!E42</f>
        <v>300</v>
      </c>
      <c r="L67" s="818"/>
      <c r="M67" s="818">
        <v>300</v>
      </c>
    </row>
    <row r="68" spans="1:14" ht="9.9" customHeight="1">
      <c r="A68" s="519"/>
      <c r="B68" s="652"/>
      <c r="D68" s="652"/>
      <c r="E68" s="652"/>
      <c r="F68" s="652"/>
      <c r="G68" s="653"/>
      <c r="H68" s="653"/>
      <c r="I68" s="653"/>
      <c r="J68" s="653"/>
      <c r="K68" s="821"/>
      <c r="L68" s="818"/>
      <c r="M68" s="818"/>
    </row>
    <row r="69" spans="1:14" ht="15" customHeight="1">
      <c r="A69" s="798"/>
      <c r="B69" s="678" t="s">
        <v>308</v>
      </c>
      <c r="D69" s="678"/>
      <c r="E69" s="678"/>
      <c r="F69" s="790"/>
      <c r="G69" s="653"/>
      <c r="H69" s="653"/>
      <c r="I69" s="653"/>
      <c r="J69" s="653"/>
      <c r="K69" s="820"/>
      <c r="L69" s="792"/>
      <c r="M69" s="1054"/>
    </row>
    <row r="70" spans="1:14" ht="15" customHeight="1">
      <c r="A70" s="798"/>
      <c r="B70" s="805" t="s">
        <v>309</v>
      </c>
      <c r="D70" s="172"/>
      <c r="E70" s="172"/>
      <c r="F70" s="790"/>
      <c r="G70" s="653"/>
      <c r="H70" s="653"/>
      <c r="I70" s="653"/>
      <c r="J70" s="653"/>
      <c r="K70" s="822">
        <v>64</v>
      </c>
      <c r="L70" s="792"/>
      <c r="M70" s="1054">
        <v>203</v>
      </c>
      <c r="N70" s="154" t="s">
        <v>629</v>
      </c>
    </row>
    <row r="71" spans="1:14" ht="9.9" customHeight="1">
      <c r="A71" s="798"/>
      <c r="B71" s="172"/>
      <c r="D71" s="172"/>
      <c r="E71" s="172"/>
      <c r="F71" s="790"/>
      <c r="G71" s="653"/>
      <c r="H71" s="653"/>
      <c r="I71" s="653"/>
      <c r="J71" s="653"/>
      <c r="K71" s="820"/>
      <c r="L71" s="792"/>
      <c r="M71" s="1054"/>
    </row>
    <row r="72" spans="1:14" ht="15" customHeight="1">
      <c r="A72" s="519"/>
      <c r="B72" s="678" t="s">
        <v>296</v>
      </c>
      <c r="D72" s="678"/>
      <c r="E72" s="678"/>
      <c r="F72" s="762"/>
      <c r="G72" s="653"/>
      <c r="H72" s="653"/>
      <c r="I72" s="653"/>
      <c r="J72" s="653"/>
      <c r="K72" s="822"/>
      <c r="L72" s="823"/>
      <c r="M72" s="823"/>
    </row>
    <row r="73" spans="1:14" ht="15" customHeight="1">
      <c r="A73" s="519"/>
      <c r="B73" s="793" t="s">
        <v>310</v>
      </c>
      <c r="D73" s="792"/>
      <c r="E73" s="792"/>
      <c r="F73" s="762"/>
      <c r="G73" s="653"/>
      <c r="H73" s="653"/>
      <c r="I73" s="653"/>
      <c r="J73" s="653"/>
      <c r="K73" s="822">
        <f>+'TB Final'!E10</f>
        <v>17659.63494</v>
      </c>
      <c r="L73" s="823"/>
      <c r="M73" s="823">
        <v>4428</v>
      </c>
    </row>
    <row r="74" spans="1:14" ht="15" hidden="1" customHeight="1">
      <c r="A74" s="519"/>
      <c r="B74" s="792" t="s">
        <v>311</v>
      </c>
      <c r="D74" s="792"/>
      <c r="E74" s="792"/>
      <c r="F74" s="762"/>
      <c r="G74" s="653"/>
      <c r="H74" s="653"/>
      <c r="I74" s="653"/>
      <c r="J74" s="653"/>
      <c r="K74" s="975">
        <v>0</v>
      </c>
      <c r="L74" s="824"/>
      <c r="M74" s="950">
        <v>0</v>
      </c>
    </row>
    <row r="75" spans="1:14" ht="9.9" customHeight="1">
      <c r="A75" s="519"/>
      <c r="B75" s="817"/>
      <c r="D75" s="792"/>
      <c r="E75" s="792"/>
      <c r="F75" s="762"/>
      <c r="G75" s="653"/>
      <c r="H75" s="653"/>
      <c r="I75" s="653"/>
      <c r="J75" s="653"/>
      <c r="K75" s="975"/>
      <c r="L75" s="824"/>
      <c r="M75" s="950"/>
    </row>
    <row r="76" spans="1:14" ht="13.5" customHeight="1">
      <c r="A76" s="519"/>
      <c r="B76" s="678" t="s">
        <v>351</v>
      </c>
      <c r="D76" s="792"/>
      <c r="E76" s="792"/>
      <c r="F76" s="762"/>
      <c r="G76" s="653"/>
      <c r="H76" s="653"/>
      <c r="I76" s="653"/>
      <c r="J76" s="653"/>
      <c r="K76" s="975"/>
      <c r="L76" s="824"/>
      <c r="M76" s="950"/>
    </row>
    <row r="77" spans="1:14" ht="13.5" customHeight="1">
      <c r="A77" s="519"/>
      <c r="B77" s="793" t="s">
        <v>310</v>
      </c>
      <c r="D77" s="792"/>
      <c r="E77" s="792"/>
      <c r="F77" s="762"/>
      <c r="G77" s="653"/>
      <c r="H77" s="653"/>
      <c r="I77" s="653"/>
      <c r="J77" s="653"/>
      <c r="K77" s="975">
        <f>+'TB Final'!E5</f>
        <v>9.8916800000000009</v>
      </c>
      <c r="L77" s="824"/>
      <c r="M77" s="950">
        <v>10</v>
      </c>
    </row>
    <row r="78" spans="1:14" ht="9.9" customHeight="1">
      <c r="A78" s="519"/>
      <c r="B78" s="817"/>
      <c r="D78" s="792"/>
      <c r="E78" s="792"/>
      <c r="F78" s="762"/>
      <c r="G78" s="653"/>
      <c r="H78" s="653"/>
      <c r="I78" s="653"/>
      <c r="J78" s="653"/>
      <c r="K78" s="975"/>
      <c r="L78" s="824"/>
      <c r="M78" s="950"/>
    </row>
    <row r="79" spans="1:14" ht="15" customHeight="1">
      <c r="A79" s="519"/>
      <c r="B79" s="678" t="s">
        <v>288</v>
      </c>
      <c r="D79" s="792"/>
      <c r="E79" s="792"/>
      <c r="F79" s="762"/>
      <c r="G79" s="653"/>
      <c r="H79" s="653"/>
      <c r="I79" s="653"/>
      <c r="J79" s="653"/>
      <c r="K79" s="975"/>
      <c r="L79" s="824"/>
      <c r="M79" s="950"/>
    </row>
    <row r="80" spans="1:14" ht="15" customHeight="1">
      <c r="A80" s="519"/>
      <c r="B80" s="825" t="s">
        <v>697</v>
      </c>
      <c r="D80" s="792"/>
      <c r="E80" s="792"/>
      <c r="F80" s="1114"/>
      <c r="G80" s="653"/>
      <c r="H80" s="653"/>
      <c r="I80" s="653"/>
      <c r="J80" s="653"/>
      <c r="K80" s="975">
        <f>+'Note 7  -7.1'!I37</f>
        <v>35368</v>
      </c>
      <c r="L80" s="824"/>
      <c r="M80" s="950">
        <v>67641</v>
      </c>
    </row>
    <row r="81" spans="1:13" ht="9.9" customHeight="1">
      <c r="A81" s="519"/>
      <c r="B81" s="817"/>
      <c r="D81" s="792"/>
      <c r="E81" s="792"/>
      <c r="F81" s="1114"/>
      <c r="G81" s="653"/>
      <c r="H81" s="653"/>
      <c r="I81" s="653"/>
      <c r="J81" s="653"/>
      <c r="K81" s="975"/>
      <c r="L81" s="824"/>
      <c r="M81" s="950"/>
    </row>
    <row r="82" spans="1:13" ht="15" customHeight="1">
      <c r="A82" s="519"/>
      <c r="B82" s="678" t="s">
        <v>274</v>
      </c>
      <c r="D82" s="792"/>
      <c r="E82" s="792"/>
      <c r="F82" s="1114"/>
      <c r="G82" s="653"/>
      <c r="H82" s="653"/>
      <c r="I82" s="653"/>
      <c r="J82" s="653"/>
      <c r="K82" s="975"/>
      <c r="L82" s="824"/>
      <c r="M82" s="950"/>
    </row>
    <row r="83" spans="1:13">
      <c r="A83" s="519"/>
      <c r="B83" s="825" t="s">
        <v>698</v>
      </c>
      <c r="D83" s="792"/>
      <c r="E83" s="792"/>
      <c r="F83" s="1114"/>
      <c r="G83" s="653"/>
      <c r="H83" s="653"/>
      <c r="I83" s="653"/>
      <c r="J83" s="653"/>
      <c r="K83" s="975">
        <f>+'Note 7  -7.1'!I128</f>
        <v>34408.682000000001</v>
      </c>
      <c r="L83" s="824"/>
      <c r="M83" s="950">
        <v>0</v>
      </c>
    </row>
    <row r="84" spans="1:13" ht="15" customHeight="1">
      <c r="A84" s="519"/>
      <c r="B84" s="825"/>
      <c r="D84" s="792"/>
      <c r="E84" s="792"/>
      <c r="F84" s="978"/>
      <c r="G84" s="653"/>
      <c r="H84" s="653"/>
      <c r="I84" s="653"/>
      <c r="J84" s="653"/>
      <c r="K84" s="975"/>
      <c r="L84" s="824"/>
      <c r="M84" s="950"/>
    </row>
    <row r="85" spans="1:13" ht="10.5" customHeight="1">
      <c r="A85" s="519"/>
      <c r="B85" s="418"/>
      <c r="C85" s="826"/>
      <c r="D85" s="826"/>
      <c r="E85" s="826"/>
      <c r="F85" s="753"/>
      <c r="G85" s="753"/>
      <c r="H85" s="653"/>
      <c r="I85" s="653"/>
      <c r="J85" s="653"/>
      <c r="K85" s="418"/>
      <c r="L85" s="418"/>
      <c r="M85" s="418"/>
    </row>
    <row r="86" spans="1:13" ht="17.25" customHeight="1">
      <c r="A86" s="519"/>
      <c r="B86" s="827" t="s">
        <v>253</v>
      </c>
      <c r="C86" s="1273" t="s">
        <v>312</v>
      </c>
      <c r="D86" s="1273"/>
      <c r="E86" s="1273"/>
      <c r="F86" s="1273"/>
      <c r="G86" s="1273"/>
      <c r="H86" s="1273"/>
      <c r="I86" s="1273"/>
      <c r="J86" s="1273"/>
      <c r="K86" s="1273"/>
      <c r="L86" s="1273"/>
      <c r="M86" s="1273"/>
    </row>
    <row r="87" spans="1:13" ht="21.75" customHeight="1">
      <c r="A87" s="519"/>
      <c r="B87" s="827"/>
      <c r="C87" s="1273"/>
      <c r="D87" s="1273"/>
      <c r="E87" s="1273"/>
      <c r="F87" s="1273"/>
      <c r="G87" s="1273"/>
      <c r="H87" s="1273"/>
      <c r="I87" s="1273"/>
      <c r="J87" s="1273"/>
      <c r="K87" s="1273"/>
      <c r="L87" s="1273"/>
      <c r="M87" s="1273"/>
    </row>
    <row r="88" spans="1:13" ht="21.75" customHeight="1">
      <c r="A88" s="519"/>
      <c r="B88" s="827"/>
      <c r="C88" s="1031"/>
      <c r="D88" s="1031"/>
      <c r="E88" s="1031"/>
      <c r="F88" s="1031"/>
      <c r="G88" s="1031"/>
      <c r="H88" s="1031"/>
      <c r="I88" s="1031"/>
      <c r="J88" s="1031"/>
      <c r="K88" s="1031"/>
      <c r="L88" s="1031"/>
      <c r="M88" s="1031"/>
    </row>
    <row r="89" spans="1:13" ht="12" customHeight="1">
      <c r="A89" s="519"/>
      <c r="B89" s="809" t="s">
        <v>571</v>
      </c>
      <c r="C89" s="826"/>
      <c r="D89" s="826"/>
      <c r="E89" s="826"/>
      <c r="F89" s="753"/>
      <c r="G89" s="753"/>
      <c r="H89" s="653"/>
      <c r="I89" s="653"/>
      <c r="J89" s="653"/>
      <c r="K89" s="418"/>
      <c r="L89" s="418"/>
      <c r="M89" s="418"/>
    </row>
    <row r="90" spans="1:13" hidden="1">
      <c r="A90" s="519"/>
      <c r="B90" s="418"/>
      <c r="C90" s="418"/>
      <c r="D90" s="418"/>
      <c r="E90" s="418"/>
      <c r="F90" s="418"/>
      <c r="G90" s="418"/>
      <c r="H90" s="418"/>
      <c r="I90" s="418"/>
      <c r="J90" s="418"/>
      <c r="K90" s="418"/>
      <c r="L90" s="418"/>
      <c r="M90" s="418"/>
    </row>
    <row r="91" spans="1:13" hidden="1">
      <c r="A91" s="830">
        <v>12</v>
      </c>
      <c r="B91" s="703" t="s">
        <v>313</v>
      </c>
      <c r="C91" s="418"/>
      <c r="D91" s="418"/>
      <c r="E91" s="418"/>
      <c r="F91" s="418"/>
      <c r="G91" s="418"/>
      <c r="H91" s="418"/>
      <c r="I91" s="418"/>
      <c r="J91" s="418"/>
      <c r="K91" s="418"/>
      <c r="L91" s="418"/>
      <c r="M91" s="418"/>
    </row>
    <row r="92" spans="1:13" hidden="1">
      <c r="A92" s="519"/>
      <c r="B92" s="678"/>
      <c r="C92" s="418"/>
      <c r="D92" s="418"/>
      <c r="E92" s="418"/>
      <c r="F92" s="418"/>
      <c r="G92" s="418"/>
      <c r="H92" s="418"/>
      <c r="I92" s="418"/>
      <c r="J92" s="418"/>
      <c r="K92" s="418"/>
      <c r="L92" s="418"/>
      <c r="M92" s="418"/>
    </row>
    <row r="93" spans="1:13" hidden="1">
      <c r="A93" s="519"/>
      <c r="B93" s="1288" t="s">
        <v>314</v>
      </c>
      <c r="C93" s="1288"/>
      <c r="D93" s="1288"/>
      <c r="E93" s="1288"/>
      <c r="F93" s="1288"/>
      <c r="G93" s="1288"/>
      <c r="H93" s="1288"/>
      <c r="I93" s="1288"/>
      <c r="J93" s="1288"/>
      <c r="K93" s="1288"/>
      <c r="L93" s="1288"/>
      <c r="M93" s="1288"/>
    </row>
    <row r="94" spans="1:13" hidden="1">
      <c r="A94" s="418"/>
      <c r="B94" s="1288"/>
      <c r="C94" s="1288"/>
      <c r="D94" s="1288"/>
      <c r="E94" s="1288"/>
      <c r="F94" s="1288"/>
      <c r="G94" s="1288"/>
      <c r="H94" s="1288"/>
      <c r="I94" s="1288"/>
      <c r="J94" s="1288"/>
      <c r="K94" s="1288"/>
      <c r="L94" s="1288"/>
      <c r="M94" s="1288"/>
    </row>
    <row r="95" spans="1:13" hidden="1">
      <c r="A95" s="835"/>
      <c r="B95" s="836"/>
      <c r="C95" s="836"/>
      <c r="D95" s="836"/>
      <c r="E95" s="836"/>
      <c r="F95" s="836"/>
      <c r="G95" s="836"/>
      <c r="H95" s="836"/>
      <c r="I95" s="836"/>
      <c r="J95" s="836"/>
      <c r="K95" s="836"/>
      <c r="L95" s="836"/>
      <c r="M95" s="836"/>
    </row>
    <row r="96" spans="1:13" hidden="1">
      <c r="A96" s="835"/>
      <c r="B96" s="1289" t="s">
        <v>315</v>
      </c>
      <c r="C96" s="1289"/>
      <c r="D96" s="1289"/>
      <c r="E96" s="1289"/>
      <c r="F96" s="1289"/>
      <c r="G96" s="1289"/>
      <c r="H96" s="1289"/>
      <c r="I96" s="1289"/>
      <c r="J96" s="1289"/>
      <c r="K96" s="1290"/>
      <c r="L96" s="1290"/>
      <c r="M96" s="1290"/>
    </row>
    <row r="97" spans="1:13" hidden="1">
      <c r="A97" s="835"/>
      <c r="B97" s="1289"/>
      <c r="C97" s="1289"/>
      <c r="D97" s="1289"/>
      <c r="E97" s="1289"/>
      <c r="F97" s="1289"/>
      <c r="G97" s="1289"/>
      <c r="H97" s="1289"/>
      <c r="I97" s="1289"/>
      <c r="J97" s="1289"/>
      <c r="K97" s="1290"/>
      <c r="L97" s="1290"/>
      <c r="M97" s="1290"/>
    </row>
    <row r="98" spans="1:13" hidden="1">
      <c r="A98" s="835"/>
      <c r="B98" s="1289"/>
      <c r="C98" s="1289"/>
      <c r="D98" s="1289"/>
      <c r="E98" s="1289"/>
      <c r="F98" s="1289"/>
      <c r="G98" s="1289"/>
      <c r="H98" s="1289"/>
      <c r="I98" s="1289"/>
      <c r="J98" s="1289"/>
      <c r="K98" s="1290"/>
      <c r="L98" s="1290"/>
      <c r="M98" s="1290"/>
    </row>
    <row r="99" spans="1:13" hidden="1">
      <c r="A99" s="835"/>
      <c r="B99" s="836"/>
      <c r="C99" s="836"/>
      <c r="D99" s="836"/>
      <c r="E99" s="836"/>
      <c r="F99" s="836"/>
      <c r="G99" s="836"/>
      <c r="H99" s="836"/>
      <c r="I99" s="836"/>
      <c r="J99" s="836"/>
      <c r="K99" s="836"/>
      <c r="L99" s="836"/>
      <c r="M99" s="836"/>
    </row>
    <row r="100" spans="1:13" hidden="1">
      <c r="A100" s="835"/>
      <c r="B100" s="1298" t="s">
        <v>316</v>
      </c>
      <c r="C100" s="1299"/>
      <c r="D100" s="1299"/>
      <c r="E100" s="1299"/>
      <c r="F100" s="1299"/>
      <c r="G100" s="1299"/>
      <c r="H100" s="1299"/>
      <c r="I100" s="1299"/>
      <c r="J100" s="1299"/>
      <c r="K100" s="1299"/>
      <c r="L100" s="1299"/>
      <c r="M100" s="1299"/>
    </row>
    <row r="101" spans="1:13" hidden="1">
      <c r="A101" s="835"/>
      <c r="B101" s="1299"/>
      <c r="C101" s="1299"/>
      <c r="D101" s="1299"/>
      <c r="E101" s="1299"/>
      <c r="F101" s="1299"/>
      <c r="G101" s="1299"/>
      <c r="H101" s="1299"/>
      <c r="I101" s="1299"/>
      <c r="J101" s="1299"/>
      <c r="K101" s="1299"/>
      <c r="L101" s="1299"/>
      <c r="M101" s="1299"/>
    </row>
    <row r="102" spans="1:13" hidden="1">
      <c r="A102" s="835"/>
      <c r="B102" s="837"/>
      <c r="C102" s="837"/>
      <c r="D102" s="837"/>
      <c r="E102" s="837"/>
      <c r="F102" s="837"/>
      <c r="G102" s="837"/>
      <c r="H102" s="837"/>
      <c r="I102" s="837"/>
      <c r="J102" s="837"/>
      <c r="K102" s="837"/>
      <c r="L102" s="837"/>
      <c r="M102" s="943"/>
    </row>
    <row r="103" spans="1:13" hidden="1">
      <c r="A103" s="835"/>
      <c r="B103" s="838" t="s">
        <v>317</v>
      </c>
      <c r="C103" s="839"/>
      <c r="D103" s="1300" t="s">
        <v>318</v>
      </c>
      <c r="E103" s="1299"/>
      <c r="F103" s="1299"/>
      <c r="G103" s="1299"/>
      <c r="H103" s="1299"/>
      <c r="I103" s="1299"/>
      <c r="J103" s="1299"/>
      <c r="K103" s="1299"/>
      <c r="L103" s="1299"/>
      <c r="M103" s="1299"/>
    </row>
    <row r="104" spans="1:13" hidden="1">
      <c r="A104" s="835"/>
      <c r="B104" s="840"/>
      <c r="C104" s="841"/>
      <c r="D104" s="1299"/>
      <c r="E104" s="1299"/>
      <c r="F104" s="1299"/>
      <c r="G104" s="1299"/>
      <c r="H104" s="1299"/>
      <c r="I104" s="1299"/>
      <c r="J104" s="1299"/>
      <c r="K104" s="1299"/>
      <c r="L104" s="1299"/>
      <c r="M104" s="1299"/>
    </row>
    <row r="105" spans="1:13" hidden="1">
      <c r="A105" s="835"/>
      <c r="B105" s="840"/>
      <c r="C105" s="841"/>
      <c r="D105" s="837"/>
      <c r="E105" s="837"/>
      <c r="F105" s="837"/>
      <c r="G105" s="837"/>
      <c r="H105" s="837"/>
      <c r="I105" s="837"/>
      <c r="J105" s="837"/>
      <c r="K105" s="837"/>
      <c r="L105" s="837"/>
      <c r="M105" s="943"/>
    </row>
    <row r="106" spans="1:13" hidden="1">
      <c r="A106" s="835"/>
      <c r="B106" s="838" t="s">
        <v>319</v>
      </c>
      <c r="C106" s="839"/>
      <c r="D106" s="1288" t="s">
        <v>320</v>
      </c>
      <c r="E106" s="1288"/>
      <c r="F106" s="1290"/>
      <c r="G106" s="1290"/>
      <c r="H106" s="1290"/>
      <c r="I106" s="1290"/>
      <c r="J106" s="1290"/>
      <c r="K106" s="1290"/>
      <c r="L106" s="1290"/>
      <c r="M106" s="1290"/>
    </row>
    <row r="107" spans="1:13" hidden="1">
      <c r="A107" s="835"/>
      <c r="B107" s="839"/>
      <c r="C107" s="839"/>
      <c r="D107" s="1290"/>
      <c r="E107" s="1290"/>
      <c r="F107" s="1290"/>
      <c r="G107" s="1290"/>
      <c r="H107" s="1290"/>
      <c r="I107" s="1290"/>
      <c r="J107" s="1290"/>
      <c r="K107" s="1290"/>
      <c r="L107" s="1290"/>
      <c r="M107" s="1290"/>
    </row>
    <row r="108" spans="1:13" hidden="1">
      <c r="A108" s="835"/>
      <c r="B108" s="842"/>
      <c r="C108" s="843"/>
      <c r="D108" s="842"/>
      <c r="E108" s="842"/>
      <c r="F108" s="843"/>
      <c r="G108" s="844"/>
      <c r="H108" s="844"/>
      <c r="I108" s="844"/>
      <c r="J108" s="844"/>
      <c r="K108" s="844"/>
      <c r="L108" s="844"/>
      <c r="M108" s="910"/>
    </row>
    <row r="109" spans="1:13" hidden="1">
      <c r="A109" s="835"/>
      <c r="B109" s="838" t="s">
        <v>321</v>
      </c>
      <c r="C109" s="839"/>
      <c r="D109" s="1288" t="s">
        <v>322</v>
      </c>
      <c r="E109" s="1288"/>
      <c r="F109" s="1290"/>
      <c r="G109" s="1290"/>
      <c r="H109" s="1290"/>
      <c r="I109" s="1290"/>
      <c r="J109" s="1290"/>
      <c r="K109" s="1290"/>
      <c r="L109" s="1290"/>
      <c r="M109" s="1290"/>
    </row>
    <row r="110" spans="1:13" hidden="1">
      <c r="A110" s="835"/>
      <c r="B110" s="839"/>
      <c r="C110" s="839"/>
      <c r="D110" s="1290"/>
      <c r="E110" s="1290"/>
      <c r="F110" s="1290"/>
      <c r="G110" s="1290"/>
      <c r="H110" s="1290"/>
      <c r="I110" s="1290"/>
      <c r="J110" s="1290"/>
      <c r="K110" s="1290"/>
      <c r="L110" s="1290"/>
      <c r="M110" s="1290"/>
    </row>
    <row r="111" spans="1:13" hidden="1">
      <c r="A111" s="835"/>
      <c r="B111" s="845"/>
      <c r="C111" s="845"/>
      <c r="D111" s="845"/>
      <c r="E111" s="845"/>
      <c r="F111" s="845"/>
      <c r="G111" s="845"/>
      <c r="H111" s="845"/>
      <c r="I111" s="845"/>
      <c r="J111" s="845"/>
      <c r="K111" s="845"/>
      <c r="L111" s="845"/>
      <c r="M111" s="845"/>
    </row>
    <row r="112" spans="1:13" ht="15" hidden="1" customHeight="1">
      <c r="A112" s="835"/>
      <c r="B112" s="1291" t="s">
        <v>323</v>
      </c>
      <c r="C112" s="1290"/>
      <c r="D112" s="1290"/>
      <c r="E112" s="1290"/>
      <c r="F112" s="1290"/>
      <c r="G112" s="1290"/>
      <c r="H112" s="1290"/>
      <c r="I112" s="1290"/>
      <c r="J112" s="1290"/>
      <c r="K112" s="1290"/>
      <c r="L112" s="1290"/>
      <c r="M112" s="1290"/>
    </row>
    <row r="113" spans="1:13" ht="15" hidden="1" customHeight="1">
      <c r="A113" s="835"/>
      <c r="B113" s="1290"/>
      <c r="C113" s="1290"/>
      <c r="D113" s="1290"/>
      <c r="E113" s="1290"/>
      <c r="F113" s="1290"/>
      <c r="G113" s="1290"/>
      <c r="H113" s="1290"/>
      <c r="I113" s="1290"/>
      <c r="J113" s="1290"/>
      <c r="K113" s="1290"/>
      <c r="L113" s="1290"/>
      <c r="M113" s="1290"/>
    </row>
    <row r="114" spans="1:13" ht="15" hidden="1" customHeight="1">
      <c r="A114" s="835"/>
      <c r="B114" s="845"/>
      <c r="C114" s="845"/>
      <c r="D114" s="845"/>
      <c r="E114" s="845"/>
      <c r="F114" s="845"/>
      <c r="G114" s="845"/>
      <c r="H114" s="845"/>
      <c r="I114" s="845"/>
      <c r="J114" s="845"/>
      <c r="K114" s="845"/>
      <c r="L114" s="845"/>
      <c r="M114" s="845"/>
    </row>
    <row r="115" spans="1:13" ht="15" hidden="1" customHeight="1">
      <c r="A115" s="835"/>
      <c r="B115" s="846"/>
      <c r="C115" s="846"/>
      <c r="D115" s="846"/>
      <c r="E115" s="846"/>
      <c r="F115" s="846"/>
      <c r="G115" s="1292" t="s">
        <v>459</v>
      </c>
      <c r="H115" s="1292"/>
      <c r="I115" s="1292"/>
      <c r="J115" s="1292"/>
      <c r="K115" s="1292"/>
      <c r="L115" s="1292"/>
      <c r="M115" s="1292"/>
    </row>
    <row r="116" spans="1:13" ht="15" hidden="1" customHeight="1">
      <c r="A116" s="835"/>
      <c r="B116" s="846"/>
      <c r="C116" s="846"/>
      <c r="D116" s="846"/>
      <c r="E116" s="846"/>
      <c r="F116" s="846"/>
      <c r="G116" s="847" t="s">
        <v>324</v>
      </c>
      <c r="H116" s="847"/>
      <c r="I116" s="847" t="s">
        <v>325</v>
      </c>
      <c r="J116" s="847"/>
      <c r="K116" s="847" t="s">
        <v>326</v>
      </c>
      <c r="L116" s="848"/>
      <c r="M116" s="847" t="s">
        <v>182</v>
      </c>
    </row>
    <row r="117" spans="1:13" ht="15" hidden="1" customHeight="1">
      <c r="A117" s="835"/>
      <c r="B117" s="418"/>
      <c r="C117" s="846"/>
      <c r="D117" s="846"/>
      <c r="E117" s="846"/>
      <c r="F117" s="846"/>
      <c r="G117" s="849"/>
      <c r="H117" s="850"/>
      <c r="I117" s="850"/>
      <c r="J117" s="850" t="s">
        <v>327</v>
      </c>
      <c r="K117" s="850"/>
      <c r="L117" s="850"/>
      <c r="M117" s="850"/>
    </row>
    <row r="118" spans="1:13" ht="15" hidden="1" customHeight="1">
      <c r="A118" s="849"/>
      <c r="B118" s="851" t="s">
        <v>414</v>
      </c>
      <c r="C118" s="846"/>
      <c r="D118" s="846"/>
      <c r="E118" s="846"/>
      <c r="F118" s="846"/>
      <c r="G118" s="846"/>
      <c r="H118" s="846"/>
      <c r="I118" s="846"/>
      <c r="J118" s="846"/>
      <c r="K118" s="846"/>
      <c r="L118" s="846"/>
      <c r="M118" s="846"/>
    </row>
    <row r="119" spans="1:13" ht="15" hidden="1" customHeight="1">
      <c r="A119" s="849"/>
      <c r="B119" s="851"/>
      <c r="C119" s="846"/>
      <c r="D119" s="846"/>
      <c r="E119" s="846"/>
      <c r="F119" s="846"/>
      <c r="G119" s="846"/>
      <c r="H119" s="846"/>
      <c r="I119" s="846"/>
      <c r="J119" s="846"/>
      <c r="K119" s="846"/>
      <c r="L119" s="846"/>
      <c r="M119" s="846"/>
    </row>
    <row r="120" spans="1:13" ht="15" hidden="1" customHeight="1">
      <c r="A120" s="849"/>
      <c r="B120" s="852" t="s">
        <v>415</v>
      </c>
      <c r="C120" s="846"/>
      <c r="D120" s="846"/>
      <c r="E120" s="846"/>
      <c r="F120" s="846"/>
      <c r="G120" s="853">
        <v>2132913</v>
      </c>
      <c r="H120" s="853"/>
      <c r="I120" s="853">
        <v>0</v>
      </c>
      <c r="J120" s="853"/>
      <c r="K120" s="853">
        <v>0</v>
      </c>
      <c r="L120" s="854"/>
      <c r="M120" s="853">
        <f>G120+I120+K120</f>
        <v>2132913</v>
      </c>
    </row>
    <row r="121" spans="1:13" ht="5.0999999999999996" hidden="1" customHeight="1">
      <c r="A121" s="849"/>
      <c r="B121" s="852"/>
      <c r="C121" s="846"/>
      <c r="D121" s="846"/>
      <c r="E121" s="846"/>
      <c r="F121" s="846"/>
      <c r="G121" s="853"/>
      <c r="H121" s="853"/>
      <c r="I121" s="853"/>
      <c r="J121" s="853"/>
      <c r="K121" s="853"/>
      <c r="L121" s="854"/>
      <c r="M121" s="853"/>
    </row>
    <row r="122" spans="1:13" s="764" customFormat="1" ht="21" hidden="1" customHeight="1" thickBot="1">
      <c r="A122" s="855"/>
      <c r="B122" s="856"/>
      <c r="C122" s="857"/>
      <c r="D122" s="857"/>
      <c r="E122" s="857"/>
      <c r="F122" s="857"/>
      <c r="G122" s="858">
        <f>G120</f>
        <v>2132913</v>
      </c>
      <c r="H122" s="858"/>
      <c r="I122" s="858">
        <f>I120</f>
        <v>0</v>
      </c>
      <c r="J122" s="858"/>
      <c r="K122" s="858">
        <f>K120</f>
        <v>0</v>
      </c>
      <c r="L122" s="858">
        <f>L120</f>
        <v>0</v>
      </c>
      <c r="M122" s="858">
        <f>M120</f>
        <v>2132913</v>
      </c>
    </row>
    <row r="123" spans="1:13" ht="15" hidden="1" customHeight="1" thickTop="1">
      <c r="A123" s="849"/>
      <c r="B123" s="846"/>
      <c r="C123" s="846"/>
      <c r="D123" s="846"/>
      <c r="E123" s="846"/>
      <c r="F123" s="846"/>
      <c r="G123" s="846"/>
      <c r="H123" s="846"/>
      <c r="I123" s="846"/>
      <c r="J123" s="846"/>
      <c r="K123" s="846"/>
      <c r="L123" s="846"/>
      <c r="M123" s="846"/>
    </row>
    <row r="124" spans="1:13" ht="15" hidden="1" customHeight="1">
      <c r="A124" s="849"/>
      <c r="B124" s="846"/>
      <c r="C124" s="846"/>
      <c r="D124" s="846"/>
      <c r="E124" s="846"/>
      <c r="F124" s="846"/>
      <c r="G124" s="846"/>
      <c r="H124" s="846"/>
      <c r="I124" s="846"/>
      <c r="J124" s="846"/>
      <c r="K124" s="846"/>
      <c r="L124" s="846"/>
      <c r="M124" s="846"/>
    </row>
    <row r="125" spans="1:13" ht="15" hidden="1" customHeight="1">
      <c r="A125" s="849"/>
      <c r="B125" s="846"/>
      <c r="C125" s="846"/>
      <c r="D125" s="846"/>
      <c r="E125" s="846"/>
      <c r="F125" s="846"/>
      <c r="G125" s="1281" t="s">
        <v>416</v>
      </c>
      <c r="H125" s="1281"/>
      <c r="I125" s="1281"/>
      <c r="J125" s="1281"/>
      <c r="K125" s="1281"/>
      <c r="L125" s="1281"/>
      <c r="M125" s="1281"/>
    </row>
    <row r="126" spans="1:13" ht="15" hidden="1" customHeight="1">
      <c r="A126" s="849"/>
      <c r="B126" s="846"/>
      <c r="C126" s="846"/>
      <c r="D126" s="846"/>
      <c r="E126" s="846"/>
      <c r="F126" s="846"/>
      <c r="G126" s="859" t="s">
        <v>324</v>
      </c>
      <c r="H126" s="859"/>
      <c r="I126" s="859" t="s">
        <v>325</v>
      </c>
      <c r="J126" s="859"/>
      <c r="K126" s="859" t="s">
        <v>326</v>
      </c>
      <c r="L126" s="848"/>
      <c r="M126" s="859" t="s">
        <v>182</v>
      </c>
    </row>
    <row r="127" spans="1:13" ht="15" hidden="1" customHeight="1">
      <c r="A127" s="849"/>
      <c r="B127" s="860"/>
      <c r="C127" s="846"/>
      <c r="D127" s="846"/>
      <c r="E127" s="846"/>
      <c r="F127" s="846"/>
      <c r="G127" s="849"/>
      <c r="H127" s="861"/>
      <c r="I127" s="861"/>
      <c r="J127" s="861" t="s">
        <v>327</v>
      </c>
      <c r="K127" s="861"/>
      <c r="L127" s="861"/>
      <c r="M127" s="861"/>
    </row>
    <row r="128" spans="1:13" ht="15" hidden="1" customHeight="1">
      <c r="A128" s="849"/>
      <c r="B128" s="862" t="str">
        <f>B118</f>
        <v xml:space="preserve">Investment classified as </v>
      </c>
      <c r="C128" s="846"/>
      <c r="D128" s="846"/>
      <c r="E128" s="846"/>
      <c r="F128" s="846"/>
      <c r="G128" s="846"/>
      <c r="H128" s="846"/>
      <c r="I128" s="846"/>
      <c r="J128" s="846"/>
      <c r="K128" s="846"/>
      <c r="L128" s="846"/>
      <c r="M128" s="846"/>
    </row>
    <row r="129" spans="1:13" ht="15" hidden="1" customHeight="1">
      <c r="A129" s="849"/>
      <c r="B129" s="863"/>
      <c r="C129" s="846"/>
      <c r="D129" s="846"/>
      <c r="E129" s="846"/>
      <c r="F129" s="846"/>
      <c r="G129" s="846"/>
      <c r="H129" s="846"/>
      <c r="I129" s="846"/>
      <c r="J129" s="846"/>
      <c r="K129" s="846"/>
      <c r="L129" s="846"/>
      <c r="M129" s="846"/>
    </row>
    <row r="130" spans="1:13" ht="15" hidden="1" customHeight="1">
      <c r="A130" s="849"/>
      <c r="B130" s="864" t="str">
        <f>B120</f>
        <v xml:space="preserve"> - at fair value through profit or loss </v>
      </c>
      <c r="C130" s="846"/>
      <c r="D130" s="846"/>
      <c r="E130" s="846"/>
      <c r="F130" s="846"/>
      <c r="G130" s="865">
        <v>2901124</v>
      </c>
      <c r="H130" s="866"/>
      <c r="I130" s="867">
        <v>0</v>
      </c>
      <c r="J130" s="867"/>
      <c r="K130" s="867">
        <v>0</v>
      </c>
      <c r="L130" s="866"/>
      <c r="M130" s="854">
        <f>G130+I130+K130</f>
        <v>2901124</v>
      </c>
    </row>
    <row r="131" spans="1:13" ht="8.1" hidden="1" customHeight="1">
      <c r="A131" s="849"/>
      <c r="B131" s="852"/>
      <c r="C131" s="846"/>
      <c r="D131" s="846"/>
      <c r="E131" s="846"/>
      <c r="F131" s="846"/>
      <c r="G131" s="865"/>
      <c r="H131" s="866"/>
      <c r="I131" s="867"/>
      <c r="J131" s="867"/>
      <c r="K131" s="867"/>
      <c r="L131" s="866"/>
      <c r="M131" s="866"/>
    </row>
    <row r="132" spans="1:13" ht="15" hidden="1" customHeight="1">
      <c r="A132" s="849"/>
      <c r="B132" s="864" t="s">
        <v>417</v>
      </c>
      <c r="C132" s="846"/>
      <c r="D132" s="846"/>
      <c r="E132" s="846"/>
      <c r="F132" s="846"/>
      <c r="G132" s="865">
        <v>243214</v>
      </c>
      <c r="H132" s="866"/>
      <c r="I132" s="867">
        <v>0</v>
      </c>
      <c r="J132" s="867"/>
      <c r="K132" s="867">
        <v>0</v>
      </c>
      <c r="L132" s="866"/>
      <c r="M132" s="854">
        <f>G132+I132+K132</f>
        <v>243214</v>
      </c>
    </row>
    <row r="133" spans="1:13" ht="5.0999999999999996" hidden="1" customHeight="1">
      <c r="A133" s="849"/>
      <c r="B133" s="864"/>
      <c r="C133" s="846"/>
      <c r="D133" s="846"/>
      <c r="E133" s="846"/>
      <c r="F133" s="846"/>
      <c r="G133" s="865"/>
      <c r="H133" s="866"/>
      <c r="I133" s="867">
        <v>0</v>
      </c>
      <c r="J133" s="867"/>
      <c r="K133" s="867">
        <v>0</v>
      </c>
      <c r="L133" s="866"/>
      <c r="M133" s="854">
        <f>G133+I133+K133</f>
        <v>0</v>
      </c>
    </row>
    <row r="134" spans="1:13" s="764" customFormat="1" ht="21" hidden="1" customHeight="1" thickBot="1">
      <c r="A134" s="855"/>
      <c r="B134" s="856"/>
      <c r="C134" s="857"/>
      <c r="D134" s="857"/>
      <c r="E134" s="857"/>
      <c r="F134" s="857"/>
      <c r="G134" s="868">
        <f>G130+G132</f>
        <v>3144338</v>
      </c>
      <c r="H134" s="869"/>
      <c r="I134" s="868">
        <f>I130+I133</f>
        <v>0</v>
      </c>
      <c r="J134" s="870"/>
      <c r="K134" s="868">
        <f>K130+K133</f>
        <v>0</v>
      </c>
      <c r="L134" s="871"/>
      <c r="M134" s="868">
        <f>M130+M132</f>
        <v>3144338</v>
      </c>
    </row>
    <row r="135" spans="1:13" ht="15" hidden="1" customHeight="1" thickTop="1">
      <c r="A135" s="849"/>
      <c r="B135" s="872"/>
      <c r="C135" s="846"/>
      <c r="D135" s="846"/>
      <c r="E135" s="846"/>
      <c r="F135" s="846"/>
      <c r="G135" s="873"/>
      <c r="H135" s="874"/>
      <c r="I135" s="873"/>
      <c r="J135" s="875"/>
      <c r="K135" s="873"/>
      <c r="L135" s="875"/>
      <c r="M135" s="873"/>
    </row>
    <row r="136" spans="1:13" ht="15" hidden="1" customHeight="1">
      <c r="A136" s="849"/>
      <c r="B136" s="872"/>
      <c r="C136" s="846"/>
      <c r="D136" s="846"/>
      <c r="E136" s="846"/>
      <c r="F136" s="846"/>
      <c r="G136" s="873"/>
      <c r="H136" s="874"/>
      <c r="I136" s="873"/>
      <c r="J136" s="875"/>
      <c r="K136" s="873"/>
      <c r="L136" s="875"/>
      <c r="M136" s="873"/>
    </row>
    <row r="137" spans="1:13" ht="15" hidden="1" customHeight="1">
      <c r="A137" s="706"/>
      <c r="B137" s="707" t="s">
        <v>443</v>
      </c>
      <c r="C137" s="708"/>
      <c r="D137" s="708"/>
      <c r="E137" s="708"/>
      <c r="F137" s="708"/>
      <c r="G137" s="709"/>
      <c r="H137" s="709"/>
      <c r="I137" s="710"/>
      <c r="J137" s="711"/>
      <c r="K137" s="710"/>
      <c r="L137" s="712"/>
      <c r="M137" s="713"/>
    </row>
    <row r="138" spans="1:13" ht="15" hidden="1" customHeight="1">
      <c r="A138" s="706"/>
      <c r="B138" s="708"/>
      <c r="C138" s="708"/>
      <c r="D138" s="708"/>
      <c r="E138" s="708"/>
      <c r="F138" s="709"/>
      <c r="G138" s="709"/>
      <c r="H138" s="710"/>
      <c r="I138" s="715"/>
      <c r="J138" s="710"/>
      <c r="K138" s="716"/>
      <c r="L138" s="713"/>
      <c r="M138" s="714"/>
    </row>
    <row r="139" spans="1:13" ht="19.5" hidden="1" customHeight="1">
      <c r="A139" s="706"/>
      <c r="B139" s="708"/>
      <c r="C139" s="708"/>
      <c r="D139" s="708"/>
      <c r="E139" s="1279" t="s">
        <v>460</v>
      </c>
      <c r="F139" s="1279"/>
      <c r="G139" s="1279"/>
      <c r="H139" s="1279"/>
      <c r="I139" s="1279"/>
      <c r="J139" s="1279"/>
      <c r="K139" s="1279"/>
      <c r="L139" s="1279"/>
      <c r="M139" s="1279"/>
    </row>
    <row r="140" spans="1:13" ht="15" hidden="1" customHeight="1">
      <c r="A140" s="706"/>
      <c r="B140" s="708"/>
      <c r="C140" s="708"/>
      <c r="D140" s="708"/>
      <c r="E140" s="1293" t="s">
        <v>336</v>
      </c>
      <c r="F140" s="1293"/>
      <c r="G140" s="1293"/>
      <c r="H140" s="1293"/>
      <c r="I140" s="1293"/>
      <c r="J140" s="1293"/>
      <c r="K140" s="1293"/>
      <c r="L140" s="1293"/>
      <c r="M140" s="1293"/>
    </row>
    <row r="141" spans="1:13" ht="52.8" hidden="1">
      <c r="A141" s="706"/>
      <c r="B141" s="708"/>
      <c r="C141" s="708"/>
      <c r="D141" s="708"/>
      <c r="E141" s="876" t="s">
        <v>444</v>
      </c>
      <c r="F141" s="876"/>
      <c r="G141" s="876" t="s">
        <v>445</v>
      </c>
      <c r="H141" s="877"/>
      <c r="I141" s="876" t="s">
        <v>446</v>
      </c>
      <c r="J141" s="877"/>
      <c r="K141" s="876" t="s">
        <v>447</v>
      </c>
      <c r="L141" s="829"/>
      <c r="M141" s="878" t="s">
        <v>182</v>
      </c>
    </row>
    <row r="142" spans="1:13" ht="15" hidden="1" customHeight="1">
      <c r="A142" s="706"/>
      <c r="B142" s="708"/>
      <c r="C142" s="708"/>
      <c r="D142" s="708"/>
      <c r="E142" s="1294" t="s">
        <v>453</v>
      </c>
      <c r="F142" s="1294"/>
      <c r="G142" s="1294"/>
      <c r="H142" s="1294"/>
      <c r="I142" s="1294"/>
      <c r="J142" s="1294"/>
      <c r="K142" s="1294"/>
      <c r="L142" s="1294"/>
      <c r="M142" s="1294"/>
    </row>
    <row r="143" spans="1:13" ht="26.25" hidden="1" customHeight="1">
      <c r="A143" s="706"/>
      <c r="B143" s="1284" t="s">
        <v>449</v>
      </c>
      <c r="C143" s="1284"/>
      <c r="D143" s="1284"/>
      <c r="E143" s="717"/>
      <c r="F143" s="878"/>
      <c r="G143" s="710"/>
      <c r="H143" s="715"/>
      <c r="I143" s="710"/>
      <c r="J143" s="716"/>
      <c r="K143" s="713"/>
      <c r="L143" s="714"/>
      <c r="M143" s="710"/>
    </row>
    <row r="144" spans="1:13" ht="15" hidden="1" customHeight="1">
      <c r="A144" s="706"/>
      <c r="B144" s="708"/>
      <c r="C144" s="708"/>
      <c r="D144" s="708"/>
      <c r="E144" s="709"/>
      <c r="F144" s="709"/>
      <c r="G144" s="710"/>
      <c r="H144" s="715"/>
      <c r="I144" s="710"/>
      <c r="J144" s="716"/>
      <c r="K144" s="713"/>
      <c r="L144" s="714"/>
      <c r="M144" s="710"/>
    </row>
    <row r="145" spans="1:13" ht="31.5" hidden="1" customHeight="1">
      <c r="A145" s="706"/>
      <c r="B145" s="1284" t="s">
        <v>344</v>
      </c>
      <c r="C145" s="1284"/>
      <c r="D145" s="1284"/>
      <c r="E145" s="709"/>
      <c r="F145" s="709"/>
      <c r="G145" s="710"/>
      <c r="H145" s="715"/>
      <c r="I145" s="710"/>
      <c r="J145" s="716"/>
      <c r="K145" s="713"/>
      <c r="L145" s="714"/>
      <c r="M145" s="710"/>
    </row>
    <row r="146" spans="1:13" ht="15" hidden="1" customHeight="1">
      <c r="A146" s="706"/>
      <c r="B146" s="717" t="s">
        <v>171</v>
      </c>
      <c r="C146" s="708"/>
      <c r="D146" s="708"/>
      <c r="E146" s="718"/>
      <c r="F146" s="718"/>
      <c r="G146" s="718"/>
      <c r="H146" s="719"/>
      <c r="I146" s="718"/>
      <c r="J146" s="720"/>
      <c r="K146" s="721"/>
      <c r="L146" s="719"/>
      <c r="M146" s="718"/>
    </row>
    <row r="147" spans="1:13" ht="15" hidden="1" customHeight="1">
      <c r="A147" s="706"/>
      <c r="B147" s="879" t="s">
        <v>454</v>
      </c>
      <c r="C147" s="699"/>
      <c r="D147" s="708"/>
      <c r="E147" s="880">
        <f>'Note 7  -7.1'!K9</f>
        <v>3267970.2880000002</v>
      </c>
      <c r="F147" s="880"/>
      <c r="G147" s="880">
        <v>0</v>
      </c>
      <c r="H147" s="881"/>
      <c r="I147" s="880">
        <v>0</v>
      </c>
      <c r="J147" s="882"/>
      <c r="K147" s="883">
        <v>0</v>
      </c>
      <c r="L147" s="881"/>
      <c r="M147" s="880">
        <f>SUM(E147:K147)</f>
        <v>3267970.2880000002</v>
      </c>
    </row>
    <row r="148" spans="1:13" ht="15" hidden="1" customHeight="1" thickBot="1">
      <c r="A148" s="706"/>
      <c r="B148" s="884"/>
      <c r="C148" s="708"/>
      <c r="D148" s="708"/>
      <c r="E148" s="885">
        <f>E147</f>
        <v>3267970.2880000002</v>
      </c>
      <c r="F148" s="880"/>
      <c r="G148" s="885">
        <f>G147</f>
        <v>0</v>
      </c>
      <c r="H148" s="881"/>
      <c r="I148" s="885">
        <f>I147</f>
        <v>0</v>
      </c>
      <c r="J148" s="882"/>
      <c r="K148" s="885">
        <f>K147</f>
        <v>0</v>
      </c>
      <c r="L148" s="881"/>
      <c r="M148" s="885">
        <f>M147</f>
        <v>3267970.2880000002</v>
      </c>
    </row>
    <row r="149" spans="1:13" ht="15" hidden="1" customHeight="1" thickTop="1">
      <c r="A149" s="706"/>
      <c r="B149" s="717"/>
      <c r="C149" s="708"/>
      <c r="D149" s="708"/>
      <c r="E149" s="718"/>
      <c r="F149" s="718"/>
      <c r="G149" s="718"/>
      <c r="H149" s="719"/>
      <c r="I149" s="718"/>
      <c r="J149" s="720"/>
      <c r="K149" s="721"/>
      <c r="L149" s="719"/>
      <c r="M149" s="880"/>
    </row>
    <row r="150" spans="1:13" ht="32.25" hidden="1" customHeight="1">
      <c r="A150" s="706"/>
      <c r="B150" s="1284" t="s">
        <v>345</v>
      </c>
      <c r="C150" s="1284"/>
      <c r="D150" s="1284"/>
      <c r="E150" s="718"/>
      <c r="F150" s="718"/>
      <c r="G150" s="718"/>
      <c r="H150" s="719"/>
      <c r="I150" s="718"/>
      <c r="J150" s="720"/>
      <c r="K150" s="721"/>
      <c r="L150" s="719"/>
      <c r="M150" s="880"/>
    </row>
    <row r="151" spans="1:13" ht="15" hidden="1" customHeight="1">
      <c r="A151" s="706"/>
      <c r="B151" s="717" t="s">
        <v>433</v>
      </c>
      <c r="C151" s="708"/>
      <c r="D151" s="708"/>
      <c r="E151" s="886">
        <v>0</v>
      </c>
      <c r="F151" s="880"/>
      <c r="G151" s="886">
        <v>0</v>
      </c>
      <c r="H151" s="881"/>
      <c r="I151" s="886">
        <v>0</v>
      </c>
      <c r="J151" s="882"/>
      <c r="K151" s="880">
        <f>TextRefCopy6</f>
        <v>91644.625589999981</v>
      </c>
      <c r="L151" s="719"/>
      <c r="M151" s="880">
        <f>SUM(E151:K151)</f>
        <v>91644.625589999981</v>
      </c>
    </row>
    <row r="152" spans="1:13" ht="15" hidden="1" customHeight="1">
      <c r="A152" s="706"/>
      <c r="B152" s="887" t="s">
        <v>111</v>
      </c>
      <c r="C152" s="708"/>
      <c r="D152" s="708"/>
      <c r="E152" s="886">
        <v>0</v>
      </c>
      <c r="F152" s="880"/>
      <c r="G152" s="886">
        <v>0</v>
      </c>
      <c r="H152" s="881"/>
      <c r="I152" s="886">
        <v>0</v>
      </c>
      <c r="J152" s="882"/>
      <c r="K152" s="880">
        <f>BS!G14</f>
        <v>106902.64525</v>
      </c>
      <c r="L152" s="719"/>
      <c r="M152" s="880">
        <f>SUM(E152:K152)</f>
        <v>106902.64525</v>
      </c>
    </row>
    <row r="153" spans="1:13" ht="15" hidden="1" customHeight="1">
      <c r="A153" s="706"/>
      <c r="B153" s="887" t="s">
        <v>311</v>
      </c>
      <c r="C153" s="708"/>
      <c r="D153" s="708"/>
      <c r="E153" s="886">
        <v>0</v>
      </c>
      <c r="F153" s="880"/>
      <c r="G153" s="886">
        <v>0</v>
      </c>
      <c r="H153" s="881"/>
      <c r="I153" s="886">
        <v>0</v>
      </c>
      <c r="J153" s="882"/>
      <c r="K153" s="880">
        <f>BS!G15</f>
        <v>35187.906309999998</v>
      </c>
      <c r="L153" s="719"/>
      <c r="M153" s="880">
        <f>SUM(E153:K153)</f>
        <v>35187.906309999998</v>
      </c>
    </row>
    <row r="154" spans="1:13" ht="25.5" hidden="1" customHeight="1">
      <c r="A154" s="706"/>
      <c r="B154" s="1296" t="s">
        <v>338</v>
      </c>
      <c r="C154" s="1283"/>
      <c r="D154" s="1283"/>
      <c r="E154" s="886">
        <v>0</v>
      </c>
      <c r="F154" s="880"/>
      <c r="G154" s="886">
        <v>0</v>
      </c>
      <c r="H154" s="881"/>
      <c r="I154" s="886">
        <v>0</v>
      </c>
      <c r="J154" s="882"/>
      <c r="K154" s="880">
        <f>BS!G17</f>
        <v>3227.0541499999999</v>
      </c>
      <c r="L154" s="719"/>
      <c r="M154" s="880">
        <f>SUM(E154:K154)</f>
        <v>3227.0541499999999</v>
      </c>
    </row>
    <row r="155" spans="1:13" ht="15" hidden="1" customHeight="1" thickBot="1">
      <c r="A155" s="706"/>
      <c r="B155" s="888"/>
      <c r="C155" s="708"/>
      <c r="D155" s="708"/>
      <c r="E155" s="885">
        <f>SUM(E151:E154)</f>
        <v>0</v>
      </c>
      <c r="F155" s="880"/>
      <c r="G155" s="885">
        <f>SUM(G151:G154)</f>
        <v>0</v>
      </c>
      <c r="H155" s="881"/>
      <c r="I155" s="885">
        <f>SUM(I151:I154)</f>
        <v>0</v>
      </c>
      <c r="J155" s="882"/>
      <c r="K155" s="885">
        <f>SUM(K151:K154)</f>
        <v>236962.23129999998</v>
      </c>
      <c r="L155" s="881"/>
      <c r="M155" s="885">
        <f>SUM(M151:M154)</f>
        <v>236962.23129999998</v>
      </c>
    </row>
    <row r="156" spans="1:13" ht="15" hidden="1" customHeight="1" thickTop="1">
      <c r="A156" s="706"/>
      <c r="B156" s="717"/>
      <c r="C156" s="708"/>
      <c r="D156" s="708"/>
      <c r="E156" s="718"/>
      <c r="F156" s="718"/>
      <c r="G156" s="718"/>
      <c r="H156" s="719"/>
      <c r="I156" s="718"/>
      <c r="J156" s="720"/>
      <c r="K156" s="721"/>
      <c r="L156" s="719"/>
      <c r="M156" s="718"/>
    </row>
    <row r="157" spans="1:13" ht="26.25" hidden="1" customHeight="1">
      <c r="A157" s="706"/>
      <c r="B157" s="1284" t="s">
        <v>346</v>
      </c>
      <c r="C157" s="1284"/>
      <c r="D157" s="1284"/>
      <c r="E157" s="718"/>
      <c r="F157" s="718"/>
      <c r="G157" s="718"/>
      <c r="H157" s="719"/>
      <c r="I157" s="718"/>
      <c r="J157" s="720"/>
      <c r="K157" s="721"/>
      <c r="L157" s="719"/>
      <c r="M157" s="718"/>
    </row>
    <row r="158" spans="1:13" ht="15" hidden="1" customHeight="1">
      <c r="A158" s="706"/>
      <c r="B158" s="889"/>
      <c r="C158" s="708"/>
      <c r="D158" s="708"/>
      <c r="E158" s="718"/>
      <c r="F158" s="718"/>
      <c r="G158" s="718"/>
      <c r="H158" s="719"/>
      <c r="I158" s="718"/>
      <c r="J158" s="720"/>
      <c r="K158" s="721"/>
      <c r="L158" s="719"/>
      <c r="M158" s="718"/>
    </row>
    <row r="159" spans="1:13" ht="24.75" hidden="1" customHeight="1">
      <c r="A159" s="706"/>
      <c r="B159" s="1282" t="s">
        <v>115</v>
      </c>
      <c r="C159" s="1283"/>
      <c r="D159" s="1283"/>
      <c r="E159" s="880">
        <v>0</v>
      </c>
      <c r="F159" s="880"/>
      <c r="G159" s="880">
        <v>0</v>
      </c>
      <c r="H159" s="881"/>
      <c r="I159" s="880">
        <v>0</v>
      </c>
      <c r="J159" s="882"/>
      <c r="K159" s="880">
        <f>BS!G23</f>
        <v>19983.676449999999</v>
      </c>
      <c r="L159" s="719"/>
      <c r="M159" s="880">
        <f t="shared" ref="M159:M164" si="0">SUM(E159:K159)</f>
        <v>19983.676449999999</v>
      </c>
    </row>
    <row r="160" spans="1:13" ht="15" hidden="1" customHeight="1">
      <c r="A160" s="706"/>
      <c r="B160" s="889" t="s">
        <v>116</v>
      </c>
      <c r="C160" s="708"/>
      <c r="D160" s="708"/>
      <c r="E160" s="880">
        <v>0</v>
      </c>
      <c r="F160" s="880"/>
      <c r="G160" s="880">
        <v>0</v>
      </c>
      <c r="H160" s="881"/>
      <c r="I160" s="880">
        <v>0</v>
      </c>
      <c r="J160" s="882"/>
      <c r="K160" s="880">
        <f>BS!G24</f>
        <v>439.56894</v>
      </c>
      <c r="L160" s="719"/>
      <c r="M160" s="880">
        <f t="shared" si="0"/>
        <v>439.56894</v>
      </c>
    </row>
    <row r="161" spans="1:13" ht="36.75" hidden="1" customHeight="1">
      <c r="A161" s="706"/>
      <c r="B161" s="1282" t="s">
        <v>386</v>
      </c>
      <c r="C161" s="1283"/>
      <c r="D161" s="1283"/>
      <c r="E161" s="880">
        <v>0</v>
      </c>
      <c r="F161" s="880"/>
      <c r="G161" s="880">
        <v>0</v>
      </c>
      <c r="H161" s="881"/>
      <c r="I161" s="880">
        <v>0</v>
      </c>
      <c r="J161" s="882"/>
      <c r="K161" s="880">
        <f>BS!G25</f>
        <v>191.44399999999999</v>
      </c>
      <c r="L161" s="719"/>
      <c r="M161" s="880">
        <f t="shared" si="0"/>
        <v>191.44399999999999</v>
      </c>
    </row>
    <row r="162" spans="1:13" hidden="1">
      <c r="A162" s="706"/>
      <c r="B162" s="889" t="s">
        <v>117</v>
      </c>
      <c r="C162" s="890"/>
      <c r="D162" s="890"/>
      <c r="E162" s="880"/>
      <c r="F162" s="880"/>
      <c r="G162" s="880"/>
      <c r="H162" s="881"/>
      <c r="I162" s="880"/>
      <c r="J162" s="882"/>
      <c r="K162" s="880">
        <f>BS!G26</f>
        <v>12235.727000000001</v>
      </c>
      <c r="L162" s="719"/>
      <c r="M162" s="880">
        <f t="shared" si="0"/>
        <v>12235.727000000001</v>
      </c>
    </row>
    <row r="163" spans="1:13" ht="27" hidden="1" customHeight="1">
      <c r="A163" s="706"/>
      <c r="B163" s="1282" t="s">
        <v>455</v>
      </c>
      <c r="C163" s="1282"/>
      <c r="D163" s="1282"/>
      <c r="E163" s="880"/>
      <c r="F163" s="880"/>
      <c r="G163" s="880"/>
      <c r="H163" s="881"/>
      <c r="I163" s="880"/>
      <c r="J163" s="882"/>
      <c r="K163" s="880">
        <f>BS!G27</f>
        <v>14736.26059</v>
      </c>
      <c r="L163" s="719"/>
      <c r="M163" s="880">
        <f t="shared" si="0"/>
        <v>14736.26059</v>
      </c>
    </row>
    <row r="164" spans="1:13" ht="24.75" hidden="1" customHeight="1">
      <c r="A164" s="706"/>
      <c r="B164" s="1282" t="s">
        <v>395</v>
      </c>
      <c r="C164" s="1283"/>
      <c r="D164" s="1283"/>
      <c r="E164" s="880">
        <v>0</v>
      </c>
      <c r="F164" s="880"/>
      <c r="G164" s="880">
        <v>0</v>
      </c>
      <c r="H164" s="881"/>
      <c r="I164" s="880">
        <v>0</v>
      </c>
      <c r="J164" s="882"/>
      <c r="K164" s="880">
        <f>BS!G28</f>
        <v>15755</v>
      </c>
      <c r="L164" s="719"/>
      <c r="M164" s="880">
        <f t="shared" si="0"/>
        <v>15755</v>
      </c>
    </row>
    <row r="165" spans="1:13" ht="15" hidden="1" customHeight="1" thickBot="1">
      <c r="A165" s="706"/>
      <c r="B165" s="708"/>
      <c r="C165" s="708"/>
      <c r="D165" s="708"/>
      <c r="E165" s="885">
        <f>SUM(E159:E164)</f>
        <v>0</v>
      </c>
      <c r="F165" s="880"/>
      <c r="G165" s="885">
        <f>SUM(G159:G164)</f>
        <v>0</v>
      </c>
      <c r="H165" s="881"/>
      <c r="I165" s="885">
        <f>SUM(I159:I164)</f>
        <v>0</v>
      </c>
      <c r="J165" s="882"/>
      <c r="K165" s="885">
        <f>SUM(K159:K164)</f>
        <v>63341.676979999997</v>
      </c>
      <c r="L165" s="881"/>
      <c r="M165" s="885">
        <f>SUM(M159:M164)</f>
        <v>63341.676979999997</v>
      </c>
    </row>
    <row r="166" spans="1:13" ht="15" hidden="1" customHeight="1" thickTop="1">
      <c r="A166" s="706"/>
      <c r="B166" s="708"/>
      <c r="C166" s="708"/>
      <c r="D166" s="708"/>
      <c r="E166" s="709"/>
      <c r="F166" s="709"/>
      <c r="G166" s="710"/>
      <c r="H166" s="715"/>
      <c r="I166" s="710"/>
      <c r="J166" s="716"/>
      <c r="K166" s="713"/>
      <c r="L166" s="714"/>
      <c r="M166" s="710"/>
    </row>
    <row r="167" spans="1:13" ht="15" hidden="1" customHeight="1">
      <c r="A167" s="706"/>
      <c r="B167" s="708"/>
      <c r="C167" s="708"/>
      <c r="D167" s="708"/>
      <c r="E167" s="1285" t="s">
        <v>450</v>
      </c>
      <c r="F167" s="1286"/>
      <c r="G167" s="1286"/>
      <c r="H167" s="1286"/>
      <c r="I167" s="1286"/>
      <c r="J167" s="1286"/>
      <c r="K167" s="1286"/>
      <c r="L167" s="1286"/>
      <c r="M167" s="1286"/>
    </row>
    <row r="168" spans="1:13" ht="15" hidden="1" customHeight="1">
      <c r="A168" s="706"/>
      <c r="B168" s="708"/>
      <c r="C168" s="708"/>
      <c r="D168" s="708"/>
      <c r="E168" s="1295" t="s">
        <v>336</v>
      </c>
      <c r="F168" s="1295"/>
      <c r="G168" s="1295"/>
      <c r="H168" s="1295"/>
      <c r="I168" s="1295"/>
      <c r="J168" s="1295"/>
      <c r="K168" s="1295"/>
      <c r="L168" s="1295"/>
      <c r="M168" s="1295"/>
    </row>
    <row r="169" spans="1:13" ht="39.6" hidden="1">
      <c r="A169" s="706"/>
      <c r="B169" s="708"/>
      <c r="C169" s="708"/>
      <c r="D169" s="708"/>
      <c r="E169" s="891" t="s">
        <v>451</v>
      </c>
      <c r="F169" s="891"/>
      <c r="G169" s="891" t="s">
        <v>452</v>
      </c>
      <c r="H169" s="877"/>
      <c r="I169" s="891" t="s">
        <v>341</v>
      </c>
      <c r="J169" s="877"/>
      <c r="K169" s="891" t="s">
        <v>447</v>
      </c>
      <c r="L169" s="829"/>
      <c r="M169" s="944" t="s">
        <v>182</v>
      </c>
    </row>
    <row r="170" spans="1:13" ht="15" hidden="1" customHeight="1">
      <c r="A170" s="706"/>
      <c r="B170" s="708"/>
      <c r="C170" s="708"/>
      <c r="D170" s="708"/>
      <c r="E170" s="1278" t="s">
        <v>448</v>
      </c>
      <c r="F170" s="1278"/>
      <c r="G170" s="1278"/>
      <c r="H170" s="1278"/>
      <c r="I170" s="1278"/>
      <c r="J170" s="1278"/>
      <c r="K170" s="1278"/>
      <c r="L170" s="1278"/>
      <c r="M170" s="1278"/>
    </row>
    <row r="171" spans="1:13" ht="24.75" hidden="1" customHeight="1">
      <c r="A171" s="706"/>
      <c r="B171" s="1284" t="s">
        <v>449</v>
      </c>
      <c r="C171" s="1283"/>
      <c r="D171" s="1283"/>
      <c r="E171" s="892"/>
      <c r="F171" s="893"/>
      <c r="G171" s="892"/>
      <c r="H171" s="893"/>
      <c r="I171" s="892"/>
      <c r="J171" s="893"/>
      <c r="K171" s="892"/>
      <c r="L171" s="892"/>
      <c r="M171" s="909"/>
    </row>
    <row r="172" spans="1:13" ht="15" hidden="1" customHeight="1">
      <c r="A172" s="706"/>
      <c r="B172" s="708"/>
      <c r="C172" s="708"/>
      <c r="D172" s="708"/>
      <c r="E172" s="892"/>
      <c r="F172" s="893"/>
      <c r="G172" s="892"/>
      <c r="H172" s="893"/>
      <c r="I172" s="892"/>
      <c r="J172" s="893"/>
      <c r="K172" s="892"/>
      <c r="L172" s="892"/>
      <c r="M172" s="909"/>
    </row>
    <row r="173" spans="1:13" ht="27" hidden="1" customHeight="1">
      <c r="A173" s="706"/>
      <c r="B173" s="1284" t="s">
        <v>344</v>
      </c>
      <c r="C173" s="1283"/>
      <c r="D173" s="1283"/>
      <c r="E173" s="892"/>
      <c r="F173" s="893"/>
      <c r="G173" s="892"/>
      <c r="H173" s="893"/>
      <c r="I173" s="892"/>
      <c r="J173" s="893"/>
      <c r="K173" s="892"/>
      <c r="L173" s="892"/>
      <c r="M173" s="909"/>
    </row>
    <row r="174" spans="1:13" ht="15" hidden="1" customHeight="1">
      <c r="A174" s="706"/>
      <c r="B174" s="717" t="s">
        <v>171</v>
      </c>
      <c r="C174" s="708"/>
      <c r="D174" s="708"/>
      <c r="E174" s="892"/>
      <c r="F174" s="893"/>
      <c r="G174" s="892"/>
      <c r="H174" s="893"/>
      <c r="I174" s="892"/>
      <c r="J174" s="893"/>
      <c r="K174" s="892"/>
      <c r="L174" s="892"/>
      <c r="M174" s="909"/>
    </row>
    <row r="175" spans="1:13" ht="15" hidden="1" customHeight="1">
      <c r="A175" s="706"/>
      <c r="B175" s="879" t="s">
        <v>454</v>
      </c>
      <c r="C175" s="708"/>
      <c r="D175" s="708"/>
      <c r="E175" s="894">
        <f>'Note 7  -7.1'!L9</f>
        <v>3343373</v>
      </c>
      <c r="F175" s="895"/>
      <c r="G175" s="894" t="e">
        <f>'Note 7  -7.1'!#REF!</f>
        <v>#REF!</v>
      </c>
      <c r="H175" s="895"/>
      <c r="I175" s="894">
        <v>0</v>
      </c>
      <c r="J175" s="895"/>
      <c r="K175" s="894">
        <v>0</v>
      </c>
      <c r="L175" s="894"/>
      <c r="M175" s="894" t="e">
        <f>SUM(E175:K175)</f>
        <v>#REF!</v>
      </c>
    </row>
    <row r="176" spans="1:13" ht="15" hidden="1" customHeight="1" thickBot="1">
      <c r="A176" s="706"/>
      <c r="B176" s="884"/>
      <c r="C176" s="708"/>
      <c r="D176" s="708"/>
      <c r="E176" s="896">
        <f>SUM(E175:E175)</f>
        <v>3343373</v>
      </c>
      <c r="F176" s="895"/>
      <c r="G176" s="896" t="e">
        <f>SUM(G175:G175)</f>
        <v>#REF!</v>
      </c>
      <c r="H176" s="895"/>
      <c r="I176" s="896">
        <f>SUM(I175:I175)</f>
        <v>0</v>
      </c>
      <c r="J176" s="895"/>
      <c r="K176" s="896">
        <f>SUM(K175:K175)</f>
        <v>0</v>
      </c>
      <c r="L176" s="896"/>
      <c r="M176" s="896" t="e">
        <f>SUM(M175:M175)</f>
        <v>#REF!</v>
      </c>
    </row>
    <row r="177" spans="1:13" ht="15" hidden="1" customHeight="1" thickTop="1">
      <c r="A177" s="706"/>
      <c r="B177" s="717"/>
      <c r="C177" s="708"/>
      <c r="D177" s="708"/>
      <c r="E177" s="894"/>
      <c r="F177" s="895"/>
      <c r="G177" s="894"/>
      <c r="H177" s="895"/>
      <c r="I177" s="894"/>
      <c r="J177" s="895"/>
      <c r="K177" s="894"/>
      <c r="L177" s="894"/>
      <c r="M177" s="894"/>
    </row>
    <row r="178" spans="1:13" ht="15" hidden="1" customHeight="1">
      <c r="A178" s="706"/>
      <c r="B178" s="717"/>
      <c r="C178" s="708"/>
      <c r="D178" s="708"/>
      <c r="E178" s="894"/>
      <c r="F178" s="895"/>
      <c r="G178" s="894"/>
      <c r="H178" s="895"/>
      <c r="I178" s="894"/>
      <c r="J178" s="895"/>
      <c r="K178" s="894"/>
      <c r="L178" s="894"/>
      <c r="M178" s="894"/>
    </row>
    <row r="179" spans="1:13" ht="15" hidden="1" customHeight="1">
      <c r="A179" s="706"/>
      <c r="B179" s="717"/>
      <c r="C179" s="708"/>
      <c r="D179" s="708"/>
      <c r="E179" s="1285" t="s">
        <v>450</v>
      </c>
      <c r="F179" s="1286"/>
      <c r="G179" s="1286"/>
      <c r="H179" s="1286"/>
      <c r="I179" s="1286"/>
      <c r="J179" s="1286"/>
      <c r="K179" s="1286"/>
      <c r="L179" s="1286"/>
      <c r="M179" s="1286"/>
    </row>
    <row r="180" spans="1:13" ht="15" hidden="1" customHeight="1">
      <c r="A180" s="706"/>
      <c r="B180" s="717"/>
      <c r="C180" s="708"/>
      <c r="D180" s="708"/>
      <c r="E180" s="1295" t="s">
        <v>336</v>
      </c>
      <c r="F180" s="1295"/>
      <c r="G180" s="1295"/>
      <c r="H180" s="1295"/>
      <c r="I180" s="1295"/>
      <c r="J180" s="1295"/>
      <c r="K180" s="1295"/>
      <c r="L180" s="1295"/>
      <c r="M180" s="1295"/>
    </row>
    <row r="181" spans="1:13" ht="37.5" hidden="1" customHeight="1">
      <c r="A181" s="706"/>
      <c r="B181" s="717"/>
      <c r="C181" s="708"/>
      <c r="D181" s="708"/>
      <c r="E181" s="891" t="s">
        <v>451</v>
      </c>
      <c r="F181" s="891"/>
      <c r="G181" s="891" t="s">
        <v>452</v>
      </c>
      <c r="H181" s="877"/>
      <c r="I181" s="891" t="s">
        <v>341</v>
      </c>
      <c r="J181" s="877"/>
      <c r="K181" s="891" t="s">
        <v>447</v>
      </c>
      <c r="L181" s="829"/>
      <c r="M181" s="944" t="s">
        <v>182</v>
      </c>
    </row>
    <row r="182" spans="1:13" ht="15" hidden="1" customHeight="1">
      <c r="A182" s="706"/>
      <c r="B182" s="717"/>
      <c r="C182" s="708"/>
      <c r="D182" s="708"/>
      <c r="E182" s="1278" t="s">
        <v>448</v>
      </c>
      <c r="F182" s="1278"/>
      <c r="G182" s="1278"/>
      <c r="H182" s="1278"/>
      <c r="I182" s="1278"/>
      <c r="J182" s="1278"/>
      <c r="K182" s="1278"/>
      <c r="L182" s="1278"/>
      <c r="M182" s="1278"/>
    </row>
    <row r="183" spans="1:13" ht="15" hidden="1" customHeight="1">
      <c r="A183" s="706"/>
      <c r="B183" s="717"/>
      <c r="C183" s="708"/>
      <c r="D183" s="708"/>
      <c r="E183" s="894"/>
      <c r="F183" s="895"/>
      <c r="G183" s="894"/>
      <c r="H183" s="895"/>
      <c r="I183" s="894"/>
      <c r="J183" s="895"/>
      <c r="K183" s="894"/>
      <c r="L183" s="894"/>
      <c r="M183" s="894"/>
    </row>
    <row r="184" spans="1:13" ht="27.75" hidden="1" customHeight="1">
      <c r="A184" s="706"/>
      <c r="B184" s="1284" t="s">
        <v>345</v>
      </c>
      <c r="C184" s="1283"/>
      <c r="D184" s="1283"/>
      <c r="E184" s="894"/>
      <c r="F184" s="895"/>
      <c r="G184" s="894"/>
      <c r="H184" s="895"/>
      <c r="I184" s="894"/>
      <c r="J184" s="895"/>
      <c r="K184" s="894"/>
      <c r="L184" s="894"/>
      <c r="M184" s="894"/>
    </row>
    <row r="185" spans="1:13" ht="15" hidden="1" customHeight="1">
      <c r="A185" s="706"/>
      <c r="B185" s="717" t="s">
        <v>433</v>
      </c>
      <c r="C185" s="708"/>
      <c r="D185" s="708"/>
      <c r="E185" s="828">
        <v>0</v>
      </c>
      <c r="F185" s="895"/>
      <c r="G185" s="828">
        <v>0</v>
      </c>
      <c r="H185" s="895"/>
      <c r="I185" s="828">
        <v>0</v>
      </c>
      <c r="J185" s="895"/>
      <c r="K185" s="897">
        <f>BS!I12</f>
        <v>126051</v>
      </c>
      <c r="L185" s="894"/>
      <c r="M185" s="894">
        <f>SUM(E185:K185)</f>
        <v>126051</v>
      </c>
    </row>
    <row r="186" spans="1:13" ht="15" hidden="1" customHeight="1">
      <c r="A186" s="706"/>
      <c r="B186" s="887" t="s">
        <v>311</v>
      </c>
      <c r="C186" s="708"/>
      <c r="D186" s="708"/>
      <c r="E186" s="828">
        <v>0</v>
      </c>
      <c r="F186" s="895"/>
      <c r="G186" s="828">
        <v>0</v>
      </c>
      <c r="H186" s="895"/>
      <c r="I186" s="828">
        <v>0</v>
      </c>
      <c r="J186" s="895"/>
      <c r="K186" s="897">
        <f>BS!I15</f>
        <v>4978</v>
      </c>
      <c r="L186" s="894"/>
      <c r="M186" s="894">
        <f>SUM(E186:K186)</f>
        <v>4978</v>
      </c>
    </row>
    <row r="187" spans="1:13" ht="26.25" hidden="1" customHeight="1">
      <c r="A187" s="706"/>
      <c r="B187" s="1282" t="s">
        <v>338</v>
      </c>
      <c r="C187" s="1283"/>
      <c r="D187" s="1283"/>
      <c r="E187" s="828">
        <v>0</v>
      </c>
      <c r="F187" s="895"/>
      <c r="G187" s="828">
        <v>0</v>
      </c>
      <c r="H187" s="895"/>
      <c r="I187" s="828">
        <v>0</v>
      </c>
      <c r="J187" s="895"/>
      <c r="K187" s="897">
        <f>BS!I17</f>
        <v>3227</v>
      </c>
      <c r="L187" s="894"/>
      <c r="M187" s="894">
        <f>SUM(E187:K187)</f>
        <v>3227</v>
      </c>
    </row>
    <row r="188" spans="1:13" ht="15" hidden="1" customHeight="1" thickBot="1">
      <c r="A188" s="706"/>
      <c r="B188" s="888"/>
      <c r="C188" s="708"/>
      <c r="D188" s="708"/>
      <c r="E188" s="896">
        <f>SUM(E185:E187)</f>
        <v>0</v>
      </c>
      <c r="F188" s="895"/>
      <c r="G188" s="896">
        <f>SUM(G185:G187)</f>
        <v>0</v>
      </c>
      <c r="H188" s="895"/>
      <c r="I188" s="896">
        <f>SUM(I185:I187)</f>
        <v>0</v>
      </c>
      <c r="J188" s="895"/>
      <c r="K188" s="896">
        <f>SUM(K185:K187)</f>
        <v>134256</v>
      </c>
      <c r="L188" s="896"/>
      <c r="M188" s="896">
        <f>SUM(M185:M187)</f>
        <v>134256</v>
      </c>
    </row>
    <row r="189" spans="1:13" ht="15" hidden="1" customHeight="1" thickTop="1">
      <c r="A189" s="706"/>
      <c r="B189" s="717"/>
      <c r="C189" s="708"/>
      <c r="D189" s="708"/>
      <c r="E189" s="894"/>
      <c r="F189" s="895"/>
      <c r="G189" s="894"/>
      <c r="H189" s="895"/>
      <c r="I189" s="894"/>
      <c r="J189" s="895"/>
      <c r="K189" s="894"/>
      <c r="L189" s="894"/>
      <c r="M189" s="894"/>
    </row>
    <row r="190" spans="1:13" ht="25.5" hidden="1" customHeight="1">
      <c r="A190" s="706"/>
      <c r="B190" s="1284" t="s">
        <v>346</v>
      </c>
      <c r="C190" s="1283"/>
      <c r="D190" s="1283"/>
      <c r="E190" s="894"/>
      <c r="F190" s="895"/>
      <c r="G190" s="894"/>
      <c r="H190" s="895"/>
      <c r="I190" s="894"/>
      <c r="J190" s="895"/>
      <c r="K190" s="894"/>
      <c r="L190" s="894"/>
      <c r="M190" s="894"/>
    </row>
    <row r="191" spans="1:13" hidden="1">
      <c r="A191" s="706"/>
      <c r="B191" s="889"/>
      <c r="C191" s="708"/>
      <c r="D191" s="708"/>
      <c r="E191" s="894"/>
      <c r="F191" s="895"/>
      <c r="G191" s="894"/>
      <c r="H191" s="895"/>
      <c r="I191" s="894"/>
      <c r="J191" s="895"/>
      <c r="K191" s="894"/>
      <c r="L191" s="894"/>
      <c r="M191" s="894"/>
    </row>
    <row r="192" spans="1:13" ht="24.75" hidden="1" customHeight="1">
      <c r="A192" s="706"/>
      <c r="B192" s="1282" t="s">
        <v>115</v>
      </c>
      <c r="C192" s="1283"/>
      <c r="D192" s="1283"/>
      <c r="E192" s="898">
        <v>0</v>
      </c>
      <c r="F192" s="895"/>
      <c r="G192" s="898">
        <v>0</v>
      </c>
      <c r="H192" s="895"/>
      <c r="I192" s="894">
        <v>0</v>
      </c>
      <c r="J192" s="895"/>
      <c r="K192" s="894">
        <f>BS!I23</f>
        <v>17960</v>
      </c>
      <c r="L192" s="894"/>
      <c r="M192" s="894">
        <f t="shared" ref="M192:M197" si="1">SUM(E192:K192)</f>
        <v>17960</v>
      </c>
    </row>
    <row r="193" spans="1:13" ht="15" hidden="1" customHeight="1">
      <c r="A193" s="706"/>
      <c r="B193" s="889" t="s">
        <v>116</v>
      </c>
      <c r="C193" s="708"/>
      <c r="D193" s="708"/>
      <c r="E193" s="898">
        <v>0</v>
      </c>
      <c r="F193" s="895"/>
      <c r="G193" s="898">
        <v>0</v>
      </c>
      <c r="H193" s="895"/>
      <c r="I193" s="894">
        <v>0</v>
      </c>
      <c r="J193" s="895"/>
      <c r="K193" s="894">
        <f>BS!I24</f>
        <v>416</v>
      </c>
      <c r="L193" s="894"/>
      <c r="M193" s="894">
        <f t="shared" si="1"/>
        <v>416</v>
      </c>
    </row>
    <row r="194" spans="1:13" ht="37.5" hidden="1" customHeight="1">
      <c r="A194" s="706"/>
      <c r="B194" s="1282" t="s">
        <v>386</v>
      </c>
      <c r="C194" s="1283"/>
      <c r="D194" s="1283"/>
      <c r="E194" s="899">
        <v>0</v>
      </c>
      <c r="F194" s="900"/>
      <c r="G194" s="899">
        <v>0</v>
      </c>
      <c r="H194" s="900"/>
      <c r="I194" s="828">
        <v>0</v>
      </c>
      <c r="J194" s="895"/>
      <c r="K194" s="901">
        <f>BS!I25</f>
        <v>691</v>
      </c>
      <c r="L194" s="901"/>
      <c r="M194" s="901">
        <f t="shared" si="1"/>
        <v>691</v>
      </c>
    </row>
    <row r="195" spans="1:13" hidden="1">
      <c r="A195" s="706"/>
      <c r="B195" s="889" t="s">
        <v>117</v>
      </c>
      <c r="C195" s="890"/>
      <c r="D195" s="890"/>
      <c r="E195" s="898"/>
      <c r="F195" s="895"/>
      <c r="G195" s="898"/>
      <c r="H195" s="895"/>
      <c r="I195" s="828"/>
      <c r="J195" s="895"/>
      <c r="K195" s="894">
        <f>BS!I26</f>
        <v>12236</v>
      </c>
      <c r="L195" s="894"/>
      <c r="M195" s="894">
        <f t="shared" si="1"/>
        <v>12236</v>
      </c>
    </row>
    <row r="196" spans="1:13" ht="29.25" hidden="1" customHeight="1">
      <c r="A196" s="706"/>
      <c r="B196" s="1282" t="s">
        <v>455</v>
      </c>
      <c r="C196" s="1282"/>
      <c r="D196" s="1282"/>
      <c r="E196" s="898"/>
      <c r="F196" s="895"/>
      <c r="G196" s="898"/>
      <c r="H196" s="895"/>
      <c r="I196" s="828"/>
      <c r="J196" s="895"/>
      <c r="K196" s="901">
        <f>BS!I27</f>
        <v>43497</v>
      </c>
      <c r="L196" s="901"/>
      <c r="M196" s="901">
        <f t="shared" si="1"/>
        <v>43497</v>
      </c>
    </row>
    <row r="197" spans="1:13" ht="27.75" hidden="1" customHeight="1">
      <c r="A197" s="706"/>
      <c r="B197" s="1282" t="s">
        <v>395</v>
      </c>
      <c r="C197" s="1283"/>
      <c r="D197" s="1283"/>
      <c r="E197" s="899">
        <v>0</v>
      </c>
      <c r="F197" s="834"/>
      <c r="G197" s="899">
        <v>0</v>
      </c>
      <c r="H197" s="834"/>
      <c r="I197" s="901">
        <v>0</v>
      </c>
      <c r="J197" s="720"/>
      <c r="K197" s="901">
        <f>BS!I28</f>
        <v>43771</v>
      </c>
      <c r="L197" s="834"/>
      <c r="M197" s="901">
        <f t="shared" si="1"/>
        <v>43771</v>
      </c>
    </row>
    <row r="198" spans="1:13" ht="15" hidden="1" customHeight="1" thickBot="1">
      <c r="A198" s="706"/>
      <c r="B198" s="708"/>
      <c r="C198" s="708"/>
      <c r="D198" s="708"/>
      <c r="E198" s="902">
        <f>SUM(E192:E197)</f>
        <v>0</v>
      </c>
      <c r="F198" s="718"/>
      <c r="G198" s="902">
        <f>SUM(G192:G197)</f>
        <v>0</v>
      </c>
      <c r="H198" s="719"/>
      <c r="I198" s="902">
        <f>SUM(I192:I197)</f>
        <v>0</v>
      </c>
      <c r="J198" s="720"/>
      <c r="K198" s="902">
        <f>SUM(K192:K197)</f>
        <v>118571</v>
      </c>
      <c r="L198" s="902">
        <f>SUM(L192:L197)</f>
        <v>0</v>
      </c>
      <c r="M198" s="902">
        <f>SUM(M192:M197)</f>
        <v>118571</v>
      </c>
    </row>
    <row r="199" spans="1:13" ht="15" customHeight="1">
      <c r="A199" s="706"/>
      <c r="B199" s="708"/>
      <c r="C199" s="708"/>
      <c r="D199" s="708"/>
      <c r="E199" s="718"/>
      <c r="F199" s="718"/>
      <c r="G199" s="718"/>
      <c r="H199" s="719"/>
      <c r="I199" s="718"/>
      <c r="J199" s="720"/>
      <c r="K199" s="718"/>
      <c r="L199" s="718"/>
      <c r="M199" s="718"/>
    </row>
    <row r="200" spans="1:13" ht="15" customHeight="1">
      <c r="A200" s="1145">
        <f>+'Note 15 - 16.1'!A6+1</f>
        <v>14</v>
      </c>
      <c r="B200" s="1144" t="s">
        <v>707</v>
      </c>
      <c r="C200" s="708"/>
      <c r="D200" s="708"/>
      <c r="E200" s="718"/>
      <c r="F200" s="718"/>
      <c r="G200" s="718"/>
      <c r="H200" s="719"/>
      <c r="I200" s="718"/>
      <c r="J200" s="720"/>
      <c r="K200" s="718"/>
      <c r="L200" s="718"/>
      <c r="M200" s="718"/>
    </row>
    <row r="201" spans="1:13" ht="15" customHeight="1">
      <c r="A201" s="706"/>
      <c r="B201" s="708"/>
      <c r="C201" s="708"/>
      <c r="D201" s="708"/>
      <c r="E201" s="718"/>
      <c r="F201" s="718"/>
      <c r="G201" s="718"/>
      <c r="H201" s="719"/>
      <c r="I201" s="718"/>
      <c r="J201" s="720"/>
      <c r="K201" s="718"/>
      <c r="L201" s="718"/>
      <c r="M201" s="718"/>
    </row>
    <row r="202" spans="1:13" ht="15" customHeight="1">
      <c r="A202" s="706"/>
      <c r="B202" s="1276" t="s">
        <v>708</v>
      </c>
      <c r="C202" s="1276"/>
      <c r="D202" s="1276"/>
      <c r="E202" s="1276"/>
      <c r="F202" s="1276"/>
      <c r="G202" s="1276"/>
      <c r="H202" s="1276"/>
      <c r="I202" s="1276"/>
      <c r="J202" s="1276"/>
      <c r="K202" s="1276"/>
      <c r="L202" s="1276"/>
      <c r="M202" s="1276"/>
    </row>
    <row r="203" spans="1:13" ht="28.8" customHeight="1">
      <c r="A203" s="706"/>
      <c r="B203" s="1276"/>
      <c r="C203" s="1276"/>
      <c r="D203" s="1276"/>
      <c r="E203" s="1276"/>
      <c r="F203" s="1276"/>
      <c r="G203" s="1276"/>
      <c r="H203" s="1276"/>
      <c r="I203" s="1276"/>
      <c r="J203" s="1276"/>
      <c r="K203" s="1276"/>
      <c r="L203" s="1276"/>
      <c r="M203" s="1276"/>
    </row>
    <row r="204" spans="1:13" ht="15" customHeight="1">
      <c r="A204" s="706"/>
      <c r="B204" s="708"/>
      <c r="C204" s="708"/>
      <c r="D204" s="708"/>
      <c r="E204" s="718"/>
      <c r="F204" s="718"/>
      <c r="G204" s="718"/>
      <c r="H204" s="719"/>
      <c r="I204" s="718"/>
      <c r="J204" s="720"/>
      <c r="K204" s="718"/>
      <c r="L204" s="718"/>
      <c r="M204" s="718"/>
    </row>
    <row r="205" spans="1:13" ht="15" customHeight="1">
      <c r="A205" s="706"/>
      <c r="B205" s="1276" t="s">
        <v>709</v>
      </c>
      <c r="C205" s="1276"/>
      <c r="D205" s="1276"/>
      <c r="E205" s="1276"/>
      <c r="F205" s="1276"/>
      <c r="G205" s="1276"/>
      <c r="H205" s="1276"/>
      <c r="I205" s="1276"/>
      <c r="J205" s="1276"/>
      <c r="K205" s="1276"/>
      <c r="L205" s="1276"/>
      <c r="M205" s="1276"/>
    </row>
    <row r="206" spans="1:13" ht="30" customHeight="1">
      <c r="A206" s="706"/>
      <c r="B206" s="1276"/>
      <c r="C206" s="1276"/>
      <c r="D206" s="1276"/>
      <c r="E206" s="1276"/>
      <c r="F206" s="1276"/>
      <c r="G206" s="1276"/>
      <c r="H206" s="1276"/>
      <c r="I206" s="1276"/>
      <c r="J206" s="1276"/>
      <c r="K206" s="1276"/>
      <c r="L206" s="1276"/>
      <c r="M206" s="1276"/>
    </row>
    <row r="207" spans="1:13" ht="15" customHeight="1">
      <c r="A207" s="706"/>
      <c r="B207" s="1275" t="s">
        <v>710</v>
      </c>
      <c r="C207" s="1275"/>
      <c r="D207" s="1275"/>
      <c r="E207" s="1275"/>
      <c r="F207" s="1275"/>
      <c r="G207" s="1275"/>
      <c r="H207" s="1275"/>
      <c r="I207" s="1275"/>
      <c r="J207" s="1275"/>
      <c r="K207" s="1275"/>
      <c r="L207" s="1275"/>
      <c r="M207" s="1275"/>
    </row>
    <row r="208" spans="1:13" ht="30" customHeight="1">
      <c r="A208" s="706"/>
      <c r="B208" s="1275"/>
      <c r="C208" s="1275"/>
      <c r="D208" s="1275"/>
      <c r="E208" s="1275"/>
      <c r="F208" s="1275"/>
      <c r="G208" s="1275"/>
      <c r="H208" s="1275"/>
      <c r="I208" s="1275"/>
      <c r="J208" s="1275"/>
      <c r="K208" s="1275"/>
      <c r="L208" s="1275"/>
      <c r="M208" s="1275"/>
    </row>
    <row r="209" spans="1:13" ht="15" customHeight="1">
      <c r="A209" s="706"/>
      <c r="B209" s="708"/>
      <c r="C209" s="708"/>
      <c r="D209" s="708"/>
      <c r="E209" s="718"/>
      <c r="F209" s="718"/>
      <c r="G209" s="718"/>
      <c r="H209" s="719"/>
      <c r="I209" s="718"/>
      <c r="J209" s="720"/>
      <c r="K209" s="718"/>
      <c r="L209" s="718"/>
      <c r="M209" s="718"/>
    </row>
    <row r="210" spans="1:13" ht="15" customHeight="1">
      <c r="A210" s="706"/>
      <c r="B210" s="1274" t="s">
        <v>711</v>
      </c>
      <c r="C210" s="1274"/>
      <c r="D210" s="1274"/>
      <c r="E210" s="1274"/>
      <c r="F210" s="1274"/>
      <c r="G210" s="1274"/>
      <c r="H210" s="1274"/>
      <c r="I210" s="1274"/>
      <c r="J210" s="1274"/>
      <c r="K210" s="1274"/>
      <c r="L210" s="1274"/>
      <c r="M210" s="718"/>
    </row>
    <row r="211" spans="1:13" ht="15" customHeight="1">
      <c r="A211" s="706"/>
      <c r="B211" s="1274"/>
      <c r="C211" s="1274"/>
      <c r="D211" s="1274"/>
      <c r="E211" s="1274"/>
      <c r="F211" s="1274"/>
      <c r="G211" s="1274"/>
      <c r="H211" s="1274"/>
      <c r="I211" s="1274"/>
      <c r="J211" s="1274"/>
      <c r="K211" s="1274"/>
      <c r="L211" s="1274"/>
      <c r="M211" s="718"/>
    </row>
    <row r="212" spans="1:13" ht="15" customHeight="1">
      <c r="A212" s="706"/>
      <c r="B212" s="1275" t="s">
        <v>712</v>
      </c>
      <c r="C212" s="1275"/>
      <c r="D212" s="1275"/>
      <c r="E212" s="1275"/>
      <c r="F212" s="1275"/>
      <c r="G212" s="1275"/>
      <c r="H212" s="1275"/>
      <c r="I212" s="1275"/>
      <c r="J212" s="1275"/>
      <c r="K212" s="1275"/>
      <c r="L212" s="1275"/>
      <c r="M212" s="1275"/>
    </row>
    <row r="213" spans="1:13" ht="31.8" customHeight="1">
      <c r="A213" s="706"/>
      <c r="B213" s="1275"/>
      <c r="C213" s="1275"/>
      <c r="D213" s="1275"/>
      <c r="E213" s="1275"/>
      <c r="F213" s="1275"/>
      <c r="G213" s="1275"/>
      <c r="H213" s="1275"/>
      <c r="I213" s="1275"/>
      <c r="J213" s="1275"/>
      <c r="K213" s="1275"/>
      <c r="L213" s="1275"/>
      <c r="M213" s="1275"/>
    </row>
    <row r="214" spans="1:13" ht="15" customHeight="1">
      <c r="A214" s="706"/>
      <c r="B214" s="708"/>
      <c r="C214" s="708"/>
      <c r="D214" s="708"/>
      <c r="E214" s="718"/>
      <c r="F214" s="718"/>
      <c r="G214" s="718"/>
      <c r="H214" s="719"/>
      <c r="I214" s="718"/>
      <c r="J214" s="720"/>
      <c r="K214" s="718"/>
      <c r="L214" s="718"/>
      <c r="M214" s="718"/>
    </row>
    <row r="215" spans="1:13" ht="15" customHeight="1">
      <c r="A215" s="706"/>
      <c r="B215" s="1273" t="s">
        <v>713</v>
      </c>
      <c r="C215" s="1273"/>
      <c r="D215" s="1273"/>
      <c r="E215" s="1273"/>
      <c r="F215" s="1273"/>
      <c r="G215" s="1273"/>
      <c r="H215" s="1273"/>
      <c r="I215" s="1273"/>
      <c r="J215" s="1273"/>
      <c r="K215" s="1273"/>
      <c r="L215" s="1273"/>
      <c r="M215" s="718"/>
    </row>
    <row r="216" spans="1:13" ht="15" customHeight="1">
      <c r="A216" s="706"/>
      <c r="B216" s="1273"/>
      <c r="C216" s="1273"/>
      <c r="D216" s="1273"/>
      <c r="E216" s="1273"/>
      <c r="F216" s="1273"/>
      <c r="G216" s="1273"/>
      <c r="H216" s="1273"/>
      <c r="I216" s="1273"/>
      <c r="J216" s="1273"/>
      <c r="K216" s="1273"/>
      <c r="L216" s="1273"/>
      <c r="M216" s="718"/>
    </row>
    <row r="217" spans="1:13" ht="15" customHeight="1">
      <c r="A217" s="706"/>
      <c r="B217" s="1275" t="s">
        <v>714</v>
      </c>
      <c r="C217" s="1275"/>
      <c r="D217" s="1275"/>
      <c r="E217" s="1275"/>
      <c r="F217" s="1275"/>
      <c r="G217" s="1275"/>
      <c r="H217" s="1275"/>
      <c r="I217" s="1275"/>
      <c r="J217" s="1275"/>
      <c r="K217" s="1275"/>
      <c r="L217" s="1275"/>
      <c r="M217" s="1275"/>
    </row>
    <row r="218" spans="1:13" ht="15" customHeight="1">
      <c r="A218" s="706"/>
      <c r="B218" s="1275"/>
      <c r="C218" s="1275"/>
      <c r="D218" s="1275"/>
      <c r="E218" s="1275"/>
      <c r="F218" s="1275"/>
      <c r="G218" s="1275"/>
      <c r="H218" s="1275"/>
      <c r="I218" s="1275"/>
      <c r="J218" s="1275"/>
      <c r="K218" s="1275"/>
      <c r="L218" s="1275"/>
      <c r="M218" s="1275"/>
    </row>
    <row r="219" spans="1:13" ht="15" customHeight="1">
      <c r="A219" s="706"/>
      <c r="B219" s="708"/>
      <c r="C219" s="708"/>
      <c r="D219" s="708"/>
      <c r="E219" s="718"/>
      <c r="F219" s="718"/>
      <c r="G219" s="718"/>
      <c r="H219" s="719"/>
      <c r="I219" s="718"/>
      <c r="J219" s="720"/>
      <c r="K219" s="718"/>
      <c r="L219" s="718"/>
      <c r="M219" s="718"/>
    </row>
    <row r="220" spans="1:13" ht="15" customHeight="1">
      <c r="A220" s="706"/>
      <c r="B220" s="1275" t="s">
        <v>715</v>
      </c>
      <c r="C220" s="1275"/>
      <c r="D220" s="1275"/>
      <c r="E220" s="1275"/>
      <c r="F220" s="1275"/>
      <c r="G220" s="1275"/>
      <c r="H220" s="1275"/>
      <c r="I220" s="1275"/>
      <c r="J220" s="1275"/>
      <c r="K220" s="1275"/>
      <c r="L220" s="1275"/>
      <c r="M220" s="1275"/>
    </row>
    <row r="221" spans="1:13" ht="15" customHeight="1">
      <c r="A221" s="706"/>
      <c r="B221" s="1275"/>
      <c r="C221" s="1275"/>
      <c r="D221" s="1275"/>
      <c r="E221" s="1275"/>
      <c r="F221" s="1275"/>
      <c r="G221" s="1275"/>
      <c r="H221" s="1275"/>
      <c r="I221" s="1275"/>
      <c r="J221" s="1275"/>
      <c r="K221" s="1275"/>
      <c r="L221" s="1275"/>
      <c r="M221" s="1275"/>
    </row>
    <row r="222" spans="1:13" ht="15" customHeight="1">
      <c r="A222" s="706"/>
      <c r="B222" s="708"/>
      <c r="C222" s="708"/>
      <c r="D222" s="708"/>
      <c r="E222" s="718"/>
      <c r="F222" s="718"/>
      <c r="G222" s="718"/>
      <c r="H222" s="719"/>
      <c r="I222" s="718"/>
      <c r="J222" s="720"/>
      <c r="K222" s="718"/>
      <c r="L222" s="718"/>
      <c r="M222" s="718"/>
    </row>
    <row r="223" spans="1:13" ht="15" customHeight="1">
      <c r="A223" s="1145">
        <f>+A200+1</f>
        <v>15</v>
      </c>
      <c r="B223" s="1274" t="s">
        <v>716</v>
      </c>
      <c r="C223" s="1274"/>
      <c r="D223" s="1274"/>
      <c r="E223" s="1274"/>
      <c r="F223" s="1274"/>
      <c r="G223" s="1274"/>
      <c r="H223" s="1274"/>
      <c r="I223" s="1274"/>
      <c r="J223" s="1274"/>
      <c r="K223" s="1274"/>
      <c r="L223" s="1274"/>
      <c r="M223" s="718"/>
    </row>
    <row r="224" spans="1:13" ht="15" customHeight="1">
      <c r="A224" s="706"/>
      <c r="B224" s="708"/>
      <c r="C224" s="708"/>
      <c r="D224" s="708"/>
      <c r="E224" s="718"/>
      <c r="F224" s="718"/>
      <c r="G224" s="718"/>
      <c r="H224" s="719"/>
      <c r="I224" s="718"/>
      <c r="J224" s="720"/>
      <c r="K224" s="718"/>
      <c r="L224" s="718"/>
      <c r="M224" s="718"/>
    </row>
    <row r="225" spans="1:13" ht="15" customHeight="1">
      <c r="A225" s="706"/>
      <c r="B225" s="1275" t="s">
        <v>717</v>
      </c>
      <c r="C225" s="1275"/>
      <c r="D225" s="1275"/>
      <c r="E225" s="1275"/>
      <c r="F225" s="1275"/>
      <c r="G225" s="1275"/>
      <c r="H225" s="1275"/>
      <c r="I225" s="1275"/>
      <c r="J225" s="1275"/>
      <c r="K225" s="1275"/>
      <c r="L225" s="1275"/>
      <c r="M225" s="1275"/>
    </row>
    <row r="226" spans="1:13" ht="106.2" customHeight="1">
      <c r="A226" s="706"/>
      <c r="B226" s="1275"/>
      <c r="C226" s="1275"/>
      <c r="D226" s="1275"/>
      <c r="E226" s="1275"/>
      <c r="F226" s="1275"/>
      <c r="G226" s="1275"/>
      <c r="H226" s="1275"/>
      <c r="I226" s="1275"/>
      <c r="J226" s="1275"/>
      <c r="K226" s="1275"/>
      <c r="L226" s="1275"/>
      <c r="M226" s="1275"/>
    </row>
    <row r="227" spans="1:13" ht="15" customHeight="1">
      <c r="A227" s="830">
        <f>+A223+1</f>
        <v>16</v>
      </c>
      <c r="B227" s="969" t="s">
        <v>481</v>
      </c>
      <c r="C227" s="708"/>
      <c r="D227" s="708"/>
      <c r="E227" s="709"/>
      <c r="F227" s="710"/>
      <c r="G227" s="711"/>
      <c r="H227" s="710"/>
      <c r="I227" s="712"/>
      <c r="J227" s="713"/>
      <c r="K227" s="714"/>
      <c r="L227" s="710"/>
      <c r="M227" s="829"/>
    </row>
    <row r="228" spans="1:13" ht="15" customHeight="1">
      <c r="A228" s="706"/>
      <c r="B228" s="708"/>
      <c r="C228" s="708"/>
      <c r="D228" s="708"/>
      <c r="E228" s="709"/>
      <c r="F228" s="710"/>
      <c r="G228" s="711"/>
      <c r="H228" s="710"/>
      <c r="I228" s="712"/>
      <c r="J228" s="713"/>
      <c r="K228" s="714"/>
      <c r="L228" s="710"/>
      <c r="M228" s="829"/>
    </row>
    <row r="229" spans="1:13" ht="15" customHeight="1">
      <c r="A229" s="706"/>
      <c r="B229" s="1146">
        <f>+A227+0.1</f>
        <v>16.100000000000001</v>
      </c>
      <c r="C229" s="829" t="s">
        <v>542</v>
      </c>
      <c r="D229" s="829"/>
      <c r="E229" s="829"/>
      <c r="F229" s="829"/>
      <c r="G229" s="829"/>
      <c r="H229" s="829"/>
      <c r="I229" s="829"/>
      <c r="J229" s="829"/>
      <c r="K229" s="829"/>
      <c r="L229" s="829"/>
      <c r="M229" s="829"/>
    </row>
    <row r="230" spans="1:13" ht="15" customHeight="1">
      <c r="A230" s="706"/>
      <c r="B230" s="708"/>
      <c r="C230" s="829"/>
      <c r="D230" s="829"/>
      <c r="E230" s="829"/>
      <c r="F230" s="829"/>
      <c r="G230" s="829"/>
      <c r="H230" s="829"/>
      <c r="I230" s="829"/>
      <c r="J230" s="829"/>
      <c r="K230" s="829"/>
      <c r="L230" s="829"/>
      <c r="M230" s="829"/>
    </row>
    <row r="231" spans="1:13" ht="15" customHeight="1">
      <c r="A231" s="706"/>
      <c r="B231" s="1146">
        <f>+B229+0.1</f>
        <v>16.200000000000003</v>
      </c>
      <c r="C231" s="1277" t="s">
        <v>543</v>
      </c>
      <c r="D231" s="1277"/>
      <c r="E231" s="1277"/>
      <c r="F231" s="1277"/>
      <c r="G231" s="1277"/>
      <c r="H231" s="1277"/>
      <c r="I231" s="1277"/>
      <c r="J231" s="1277"/>
      <c r="K231" s="1277"/>
      <c r="L231" s="1277"/>
      <c r="M231" s="1277"/>
    </row>
    <row r="232" spans="1:13" ht="15" customHeight="1">
      <c r="A232" s="706"/>
      <c r="B232" s="708"/>
      <c r="C232" s="1277"/>
      <c r="D232" s="1277"/>
      <c r="E232" s="1277"/>
      <c r="F232" s="1277"/>
      <c r="G232" s="1277"/>
      <c r="H232" s="1277"/>
      <c r="I232" s="1277"/>
      <c r="J232" s="1277"/>
      <c r="K232" s="1277"/>
      <c r="L232" s="1277"/>
      <c r="M232" s="1277"/>
    </row>
    <row r="233" spans="1:13" ht="15" customHeight="1">
      <c r="A233" s="706"/>
      <c r="B233" s="708"/>
      <c r="C233" s="1277"/>
      <c r="D233" s="1277"/>
      <c r="E233" s="1277"/>
      <c r="F233" s="1277"/>
      <c r="G233" s="1277"/>
      <c r="H233" s="1277"/>
      <c r="I233" s="1277"/>
      <c r="J233" s="1277"/>
      <c r="K233" s="1277"/>
      <c r="L233" s="1277"/>
      <c r="M233" s="1277"/>
    </row>
    <row r="234" spans="1:13" ht="15" customHeight="1">
      <c r="A234" s="706"/>
      <c r="B234" s="708"/>
      <c r="C234" s="1277"/>
      <c r="D234" s="1277"/>
      <c r="E234" s="1277"/>
      <c r="F234" s="1277"/>
      <c r="G234" s="1277"/>
      <c r="H234" s="1277"/>
      <c r="I234" s="1277"/>
      <c r="J234" s="1277"/>
      <c r="K234" s="1277"/>
      <c r="L234" s="1277"/>
      <c r="M234" s="1277"/>
    </row>
    <row r="235" spans="1:13" ht="15" customHeight="1">
      <c r="A235" s="519"/>
      <c r="B235" s="678"/>
      <c r="C235" s="832"/>
      <c r="D235" s="832"/>
      <c r="E235" s="832"/>
      <c r="F235" s="832"/>
      <c r="G235" s="653"/>
      <c r="H235" s="653"/>
      <c r="I235" s="653"/>
      <c r="J235" s="653"/>
      <c r="K235" s="822"/>
      <c r="L235" s="823"/>
      <c r="M235" s="823"/>
    </row>
    <row r="236" spans="1:13">
      <c r="A236" s="830">
        <f>+A227+1</f>
        <v>17</v>
      </c>
      <c r="B236" s="678" t="s">
        <v>328</v>
      </c>
      <c r="C236" s="832"/>
      <c r="D236" s="832"/>
      <c r="E236" s="832"/>
      <c r="F236" s="832"/>
      <c r="G236" s="653"/>
      <c r="H236" s="653"/>
      <c r="I236" s="653"/>
      <c r="J236" s="653"/>
      <c r="K236" s="832"/>
      <c r="L236" s="832"/>
      <c r="M236" s="908"/>
    </row>
    <row r="237" spans="1:13">
      <c r="A237" s="519"/>
      <c r="B237" s="678"/>
      <c r="C237" s="832"/>
      <c r="D237" s="832"/>
      <c r="E237" s="832"/>
      <c r="F237" s="832"/>
      <c r="G237" s="832"/>
      <c r="H237" s="832"/>
      <c r="I237" s="832"/>
      <c r="J237" s="832"/>
      <c r="K237" s="832"/>
      <c r="L237" s="832"/>
      <c r="M237" s="908"/>
    </row>
    <row r="238" spans="1:13" ht="15" customHeight="1">
      <c r="A238" s="519"/>
      <c r="B238" s="1287" t="s">
        <v>544</v>
      </c>
      <c r="C238" s="1287"/>
      <c r="D238" s="1287"/>
      <c r="E238" s="1287"/>
      <c r="F238" s="1287"/>
      <c r="G238" s="1287"/>
      <c r="H238" s="1287"/>
      <c r="I238" s="1287"/>
      <c r="J238" s="1287"/>
      <c r="K238" s="1287"/>
      <c r="L238" s="1287"/>
      <c r="M238" s="1287"/>
    </row>
    <row r="239" spans="1:13" ht="15" customHeight="1">
      <c r="A239" s="519"/>
      <c r="B239" s="1287"/>
      <c r="C239" s="1287"/>
      <c r="D239" s="1287"/>
      <c r="E239" s="1287"/>
      <c r="F239" s="1287"/>
      <c r="G239" s="1287"/>
      <c r="H239" s="1287"/>
      <c r="I239" s="1287"/>
      <c r="J239" s="1287"/>
      <c r="K239" s="1287"/>
      <c r="L239" s="1287"/>
      <c r="M239" s="1287"/>
    </row>
    <row r="240" spans="1:13" ht="15" customHeight="1">
      <c r="A240" s="519"/>
      <c r="B240" s="833"/>
      <c r="C240" s="833"/>
      <c r="D240" s="833"/>
      <c r="E240" s="833"/>
      <c r="F240" s="833"/>
      <c r="G240" s="833"/>
      <c r="H240" s="833"/>
      <c r="I240" s="833"/>
      <c r="J240" s="833"/>
      <c r="K240" s="833"/>
      <c r="L240" s="833"/>
      <c r="M240" s="911"/>
    </row>
    <row r="241" spans="1:13" ht="15" customHeight="1">
      <c r="A241" s="153"/>
      <c r="B241" s="159"/>
      <c r="C241" s="160"/>
      <c r="D241" s="160"/>
      <c r="E241" s="160"/>
      <c r="F241" s="160"/>
      <c r="G241" s="160"/>
      <c r="H241" s="160"/>
      <c r="I241" s="160"/>
      <c r="J241" s="160"/>
      <c r="K241" s="160"/>
      <c r="L241" s="160"/>
      <c r="M241" s="160"/>
    </row>
    <row r="242" spans="1:13" ht="15" customHeight="1">
      <c r="A242" s="153"/>
      <c r="B242" s="159"/>
      <c r="C242" s="160"/>
      <c r="D242" s="160"/>
      <c r="E242" s="160"/>
      <c r="F242" s="160"/>
      <c r="G242" s="160"/>
      <c r="H242" s="160"/>
      <c r="I242" s="160"/>
      <c r="J242" s="160"/>
      <c r="K242" s="160"/>
      <c r="L242" s="160"/>
      <c r="M242" s="160"/>
    </row>
    <row r="243" spans="1:13" ht="15" customHeight="1">
      <c r="A243" s="153"/>
      <c r="B243" s="159"/>
      <c r="C243" s="160"/>
      <c r="D243" s="160"/>
      <c r="E243" s="160"/>
      <c r="F243" s="160"/>
      <c r="G243" s="160"/>
      <c r="H243" s="160"/>
      <c r="I243" s="160"/>
      <c r="J243" s="160"/>
      <c r="K243" s="160"/>
      <c r="L243" s="160"/>
      <c r="M243" s="160"/>
    </row>
    <row r="244" spans="1:13" ht="15" customHeight="1">
      <c r="A244" s="153"/>
      <c r="B244" s="159"/>
      <c r="C244" s="160"/>
      <c r="D244" s="160"/>
      <c r="E244" s="160"/>
      <c r="F244" s="160"/>
      <c r="G244" s="160"/>
      <c r="H244" s="160"/>
      <c r="I244" s="160"/>
      <c r="J244" s="160"/>
      <c r="K244" s="160"/>
      <c r="L244" s="160"/>
      <c r="M244" s="160"/>
    </row>
    <row r="245" spans="1:13" ht="15" customHeight="1">
      <c r="A245" s="153"/>
      <c r="B245" s="159"/>
      <c r="C245" s="160"/>
      <c r="D245" s="160"/>
      <c r="E245" s="160"/>
      <c r="F245" s="160"/>
      <c r="G245" s="160"/>
      <c r="H245" s="160"/>
      <c r="I245" s="160"/>
      <c r="J245" s="160"/>
      <c r="K245" s="160"/>
      <c r="L245" s="160"/>
      <c r="M245" s="160"/>
    </row>
    <row r="246" spans="1:13" ht="15" customHeight="1">
      <c r="A246" s="153"/>
      <c r="B246" s="159"/>
      <c r="C246" s="160"/>
      <c r="D246" s="160"/>
      <c r="E246" s="160"/>
      <c r="F246" s="160"/>
      <c r="G246" s="160"/>
      <c r="H246" s="160"/>
      <c r="I246" s="160"/>
      <c r="J246" s="160"/>
      <c r="K246" s="160"/>
      <c r="L246" s="160"/>
      <c r="M246" s="160"/>
    </row>
    <row r="247" spans="1:13" ht="15" customHeight="1">
      <c r="A247" s="153"/>
      <c r="B247" s="159"/>
      <c r="C247" s="160"/>
      <c r="D247" s="160"/>
      <c r="E247" s="160"/>
      <c r="F247" s="160"/>
      <c r="G247" s="160"/>
      <c r="H247" s="160"/>
      <c r="I247" s="160"/>
      <c r="J247" s="160"/>
      <c r="K247" s="160"/>
      <c r="L247" s="160"/>
      <c r="M247" s="160"/>
    </row>
  </sheetData>
  <mergeCells count="52">
    <mergeCell ref="E180:M180"/>
    <mergeCell ref="E182:M182"/>
    <mergeCell ref="B190:D190"/>
    <mergeCell ref="B192:D192"/>
    <mergeCell ref="B196:D196"/>
    <mergeCell ref="B2:M3"/>
    <mergeCell ref="B100:M101"/>
    <mergeCell ref="D103:M104"/>
    <mergeCell ref="B143:D143"/>
    <mergeCell ref="B145:D145"/>
    <mergeCell ref="B238:M239"/>
    <mergeCell ref="C86:M87"/>
    <mergeCell ref="B93:M94"/>
    <mergeCell ref="B96:M98"/>
    <mergeCell ref="D106:M107"/>
    <mergeCell ref="D109:M110"/>
    <mergeCell ref="B112:M113"/>
    <mergeCell ref="G115:M115"/>
    <mergeCell ref="E140:M140"/>
    <mergeCell ref="E142:M142"/>
    <mergeCell ref="B150:D150"/>
    <mergeCell ref="B157:D157"/>
    <mergeCell ref="B164:D164"/>
    <mergeCell ref="E167:M167"/>
    <mergeCell ref="E168:M168"/>
    <mergeCell ref="B154:D154"/>
    <mergeCell ref="C231:M234"/>
    <mergeCell ref="E170:M170"/>
    <mergeCell ref="E139:M139"/>
    <mergeCell ref="K7:M7"/>
    <mergeCell ref="K54:M54"/>
    <mergeCell ref="G125:M125"/>
    <mergeCell ref="B159:D159"/>
    <mergeCell ref="B161:D161"/>
    <mergeCell ref="B187:D187"/>
    <mergeCell ref="B184:D184"/>
    <mergeCell ref="B171:D171"/>
    <mergeCell ref="B173:D173"/>
    <mergeCell ref="B163:D163"/>
    <mergeCell ref="B194:D194"/>
    <mergeCell ref="B197:D197"/>
    <mergeCell ref="E179:M179"/>
    <mergeCell ref="B210:L211"/>
    <mergeCell ref="B202:M203"/>
    <mergeCell ref="B205:M206"/>
    <mergeCell ref="B207:M208"/>
    <mergeCell ref="B212:M213"/>
    <mergeCell ref="B215:L216"/>
    <mergeCell ref="B223:L223"/>
    <mergeCell ref="B217:M218"/>
    <mergeCell ref="B220:M221"/>
    <mergeCell ref="B225:M226"/>
  </mergeCells>
  <pageMargins left="0.7" right="0.7" top="0.75" bottom="0.75" header="0.3" footer="0.3"/>
  <pageSetup paperSize="9" scale="86" firstPageNumber="2" fitToHeight="0" orientation="portrait" useFirstPageNumber="1" horizontalDpi="300" verticalDpi="300" r:id="rId1"/>
  <rowBreaks count="4" manualBreakCount="4">
    <brk id="48" max="12" man="1"/>
    <brk id="89" max="12" man="1"/>
    <brk id="135" max="12" man="1"/>
    <brk id="177" max="1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E124"/>
  <sheetViews>
    <sheetView zoomScale="115" zoomScaleNormal="115" workbookViewId="0">
      <selection activeCell="D10" sqref="D10"/>
    </sheetView>
  </sheetViews>
  <sheetFormatPr defaultRowHeight="14.4"/>
  <cols>
    <col min="1" max="1" width="13.33203125" bestFit="1" customWidth="1"/>
    <col min="2" max="2" width="80.109375" bestFit="1" customWidth="1"/>
    <col min="3" max="4" width="18" bestFit="1" customWidth="1"/>
    <col min="5" max="5" width="11" bestFit="1" customWidth="1"/>
  </cols>
  <sheetData>
    <row r="1" spans="1:5">
      <c r="A1" t="s">
        <v>493</v>
      </c>
      <c r="C1" s="1301" t="s">
        <v>499</v>
      </c>
      <c r="D1" s="1301"/>
    </row>
    <row r="2" spans="1:5">
      <c r="A2" t="s">
        <v>494</v>
      </c>
      <c r="B2" t="s">
        <v>495</v>
      </c>
      <c r="C2" s="984" t="s">
        <v>496</v>
      </c>
      <c r="D2" s="984" t="s">
        <v>497</v>
      </c>
    </row>
    <row r="3" spans="1:5">
      <c r="A3" s="1065">
        <v>10100100008</v>
      </c>
      <c r="B3" t="s">
        <v>0</v>
      </c>
      <c r="C3" s="914">
        <v>4335.33</v>
      </c>
      <c r="D3" s="914">
        <v>0</v>
      </c>
      <c r="E3" s="914">
        <f>+(C3-D3)/1000</f>
        <v>4.3353299999999999</v>
      </c>
    </row>
    <row r="4" spans="1:5">
      <c r="A4" s="1065">
        <v>10100100015</v>
      </c>
      <c r="B4" t="s">
        <v>555</v>
      </c>
      <c r="C4" s="914">
        <v>4956765</v>
      </c>
      <c r="D4" s="914">
        <v>0</v>
      </c>
      <c r="E4" s="914">
        <f t="shared" ref="E4:E67" si="0">+(C4-D4)/1000</f>
        <v>4956.7650000000003</v>
      </c>
    </row>
    <row r="5" spans="1:5">
      <c r="A5" s="1065">
        <v>10100100023</v>
      </c>
      <c r="B5" t="s">
        <v>585</v>
      </c>
      <c r="C5" s="914">
        <v>9891.68</v>
      </c>
      <c r="D5" s="914">
        <v>0</v>
      </c>
      <c r="E5" s="914">
        <f t="shared" si="0"/>
        <v>9.8916800000000009</v>
      </c>
    </row>
    <row r="6" spans="1:5">
      <c r="A6" s="1065">
        <v>10100100033</v>
      </c>
      <c r="B6" t="s">
        <v>1</v>
      </c>
      <c r="C6" s="914">
        <v>17326.21</v>
      </c>
      <c r="D6" s="914">
        <v>0</v>
      </c>
      <c r="E6" s="914">
        <f t="shared" si="0"/>
        <v>17.32621</v>
      </c>
    </row>
    <row r="7" spans="1:5">
      <c r="A7" s="1065">
        <v>10100100034</v>
      </c>
      <c r="B7" t="s">
        <v>2</v>
      </c>
      <c r="C7" s="914">
        <v>5564577.7000000002</v>
      </c>
      <c r="D7" s="914">
        <v>0</v>
      </c>
      <c r="E7" s="914">
        <f t="shared" si="0"/>
        <v>5564.5776999999998</v>
      </c>
    </row>
    <row r="8" spans="1:5">
      <c r="A8" s="1065">
        <v>10100100035</v>
      </c>
      <c r="B8" t="s">
        <v>3</v>
      </c>
      <c r="C8" s="914">
        <v>1723128.5</v>
      </c>
      <c r="D8" s="914">
        <v>0</v>
      </c>
      <c r="E8" s="914">
        <f t="shared" si="0"/>
        <v>1723.1285</v>
      </c>
    </row>
    <row r="9" spans="1:5">
      <c r="A9" s="1065">
        <v>10100100040</v>
      </c>
      <c r="B9" t="s">
        <v>4</v>
      </c>
      <c r="C9" s="914">
        <v>4704.8500000000004</v>
      </c>
      <c r="D9" s="914">
        <v>0</v>
      </c>
      <c r="E9" s="914">
        <f t="shared" si="0"/>
        <v>4.7048500000000004</v>
      </c>
    </row>
    <row r="10" spans="1:5">
      <c r="A10" s="1065">
        <v>10100100054</v>
      </c>
      <c r="B10" t="s">
        <v>5</v>
      </c>
      <c r="C10" s="914">
        <v>17659634.940000001</v>
      </c>
      <c r="D10" s="914">
        <v>0</v>
      </c>
      <c r="E10" s="914">
        <f t="shared" si="0"/>
        <v>17659.63494</v>
      </c>
    </row>
    <row r="11" spans="1:5">
      <c r="A11" s="1065">
        <v>10100100059</v>
      </c>
      <c r="B11" t="s">
        <v>6</v>
      </c>
      <c r="C11" s="914">
        <v>7076.18</v>
      </c>
      <c r="D11" s="914">
        <v>0</v>
      </c>
      <c r="E11" s="914">
        <f t="shared" si="0"/>
        <v>7.0761799999999999</v>
      </c>
    </row>
    <row r="12" spans="1:5">
      <c r="A12" s="1065">
        <v>10100100060</v>
      </c>
      <c r="B12" t="s">
        <v>7</v>
      </c>
      <c r="C12" s="914">
        <v>57853.79</v>
      </c>
      <c r="D12" s="914">
        <v>0</v>
      </c>
      <c r="E12" s="914">
        <f t="shared" si="0"/>
        <v>57.853790000000004</v>
      </c>
    </row>
    <row r="13" spans="1:5">
      <c r="A13" s="1065">
        <v>10100100065</v>
      </c>
      <c r="B13" t="s">
        <v>8</v>
      </c>
      <c r="C13" s="914">
        <v>42054065.469999999</v>
      </c>
      <c r="D13" s="914">
        <v>0</v>
      </c>
      <c r="E13" s="914">
        <f t="shared" si="0"/>
        <v>42054.065470000001</v>
      </c>
    </row>
    <row r="14" spans="1:5">
      <c r="A14" s="1065">
        <v>10100100068</v>
      </c>
      <c r="B14" t="s">
        <v>9</v>
      </c>
      <c r="C14" s="914">
        <v>6504.93</v>
      </c>
      <c r="D14" s="914">
        <v>0</v>
      </c>
      <c r="E14" s="914">
        <f t="shared" si="0"/>
        <v>6.5049299999999999</v>
      </c>
    </row>
    <row r="15" spans="1:5">
      <c r="A15" s="1065">
        <v>10100100069</v>
      </c>
      <c r="B15" t="s">
        <v>10</v>
      </c>
      <c r="C15" s="914">
        <v>4055.75</v>
      </c>
      <c r="D15" s="914">
        <v>0</v>
      </c>
      <c r="E15" s="914">
        <f t="shared" si="0"/>
        <v>4.0557499999999997</v>
      </c>
    </row>
    <row r="16" spans="1:5">
      <c r="A16" s="1065">
        <v>10100100074</v>
      </c>
      <c r="B16" t="s">
        <v>11</v>
      </c>
      <c r="C16" s="914">
        <v>24129.69</v>
      </c>
      <c r="D16" s="914">
        <v>0</v>
      </c>
      <c r="E16" s="914">
        <f t="shared" si="0"/>
        <v>24.12969</v>
      </c>
    </row>
    <row r="17" spans="1:5">
      <c r="A17" s="1065">
        <v>10100100088</v>
      </c>
      <c r="B17" t="s">
        <v>12</v>
      </c>
      <c r="C17" s="914">
        <v>12336.18</v>
      </c>
      <c r="D17" s="914">
        <v>0</v>
      </c>
      <c r="E17" s="914">
        <f t="shared" si="0"/>
        <v>12.336180000000001</v>
      </c>
    </row>
    <row r="18" spans="1:5">
      <c r="A18" s="1065">
        <v>10100100094</v>
      </c>
      <c r="B18" t="s">
        <v>13</v>
      </c>
      <c r="C18" s="914">
        <v>5448.83</v>
      </c>
      <c r="D18" s="914">
        <v>0</v>
      </c>
      <c r="E18" s="914">
        <f t="shared" si="0"/>
        <v>5.4488300000000001</v>
      </c>
    </row>
    <row r="19" spans="1:5">
      <c r="A19" s="1065">
        <v>10100100100</v>
      </c>
      <c r="B19" t="s">
        <v>14</v>
      </c>
      <c r="C19" s="914">
        <v>22860.57</v>
      </c>
      <c r="D19" s="914">
        <v>0</v>
      </c>
      <c r="E19" s="914">
        <f t="shared" si="0"/>
        <v>22.860569999999999</v>
      </c>
    </row>
    <row r="20" spans="1:5">
      <c r="A20" s="1065">
        <v>10100100105</v>
      </c>
      <c r="B20" t="s">
        <v>15</v>
      </c>
      <c r="C20" s="914">
        <v>5726.56</v>
      </c>
      <c r="D20" s="914">
        <v>0</v>
      </c>
      <c r="E20" s="914">
        <f t="shared" si="0"/>
        <v>5.7265600000000001</v>
      </c>
    </row>
    <row r="21" spans="1:5">
      <c r="A21" s="1065">
        <v>10100100106</v>
      </c>
      <c r="B21" t="s">
        <v>16</v>
      </c>
      <c r="C21" s="914">
        <v>4535.26</v>
      </c>
      <c r="D21" s="914">
        <v>0</v>
      </c>
      <c r="E21" s="914">
        <f t="shared" si="0"/>
        <v>4.5352600000000001</v>
      </c>
    </row>
    <row r="22" spans="1:5">
      <c r="A22" s="1065">
        <v>10100100121</v>
      </c>
      <c r="B22" t="s">
        <v>556</v>
      </c>
      <c r="C22" s="914">
        <v>479418.17</v>
      </c>
      <c r="D22" s="914">
        <v>0</v>
      </c>
      <c r="E22" s="914">
        <f t="shared" si="0"/>
        <v>479.41816999999998</v>
      </c>
    </row>
    <row r="23" spans="1:5">
      <c r="A23" s="1065">
        <v>10100100127</v>
      </c>
      <c r="B23" t="s">
        <v>586</v>
      </c>
      <c r="C23" s="914">
        <v>6718</v>
      </c>
      <c r="D23" s="914">
        <v>0</v>
      </c>
      <c r="E23" s="914">
        <f t="shared" si="0"/>
        <v>6.718</v>
      </c>
    </row>
    <row r="24" spans="1:5">
      <c r="A24" s="1065">
        <v>10100100128</v>
      </c>
      <c r="B24" t="s">
        <v>587</v>
      </c>
      <c r="C24" s="914">
        <v>19005435</v>
      </c>
      <c r="D24" s="914">
        <v>0</v>
      </c>
      <c r="E24" s="914">
        <f t="shared" si="0"/>
        <v>19005.435000000001</v>
      </c>
    </row>
    <row r="25" spans="1:5">
      <c r="A25" s="1065">
        <v>10100100131</v>
      </c>
      <c r="B25" t="s">
        <v>588</v>
      </c>
      <c r="C25" s="914">
        <v>8097</v>
      </c>
      <c r="D25" s="914">
        <v>0</v>
      </c>
      <c r="E25" s="914">
        <f t="shared" si="0"/>
        <v>8.0969999999999995</v>
      </c>
    </row>
    <row r="26" spans="1:5">
      <c r="A26" s="1065">
        <v>10300100001</v>
      </c>
      <c r="B26" t="s">
        <v>17</v>
      </c>
      <c r="C26" s="914">
        <v>4175242272.8600001</v>
      </c>
      <c r="D26" s="914">
        <v>0</v>
      </c>
      <c r="E26" s="914">
        <f t="shared" si="0"/>
        <v>4175242.2728599999</v>
      </c>
    </row>
    <row r="27" spans="1:5">
      <c r="A27" s="1065">
        <v>10300100002</v>
      </c>
      <c r="B27" t="s">
        <v>18</v>
      </c>
      <c r="C27" s="914">
        <v>0</v>
      </c>
      <c r="D27" s="914">
        <v>907272211.66999996</v>
      </c>
      <c r="E27" s="914">
        <f t="shared" si="0"/>
        <v>-907272.21166999999</v>
      </c>
    </row>
    <row r="28" spans="1:5">
      <c r="A28" s="1065">
        <v>10400100001</v>
      </c>
      <c r="B28" t="s">
        <v>557</v>
      </c>
      <c r="C28" s="914">
        <v>1</v>
      </c>
      <c r="D28" s="914">
        <v>0</v>
      </c>
      <c r="E28" s="914">
        <f t="shared" si="0"/>
        <v>1E-3</v>
      </c>
    </row>
    <row r="29" spans="1:5">
      <c r="A29" s="1065">
        <v>10500100001</v>
      </c>
      <c r="B29" t="s">
        <v>19</v>
      </c>
      <c r="C29" s="914">
        <v>106902645.25</v>
      </c>
      <c r="D29" s="914">
        <v>0</v>
      </c>
      <c r="E29" s="914">
        <f t="shared" si="0"/>
        <v>106902.64525</v>
      </c>
    </row>
    <row r="30" spans="1:5">
      <c r="A30" s="1065">
        <v>10601100037</v>
      </c>
      <c r="B30" t="s">
        <v>22</v>
      </c>
      <c r="C30" s="914">
        <v>0.21</v>
      </c>
      <c r="D30" s="914">
        <v>0</v>
      </c>
      <c r="E30" s="914">
        <f t="shared" si="0"/>
        <v>2.0999999999999998E-4</v>
      </c>
    </row>
    <row r="31" spans="1:5">
      <c r="A31" s="1065">
        <v>10601100038</v>
      </c>
      <c r="B31" t="s">
        <v>23</v>
      </c>
      <c r="C31" s="914">
        <v>2305.4</v>
      </c>
      <c r="D31" s="914">
        <v>0</v>
      </c>
      <c r="E31" s="914">
        <f t="shared" si="0"/>
        <v>2.3054000000000001</v>
      </c>
    </row>
    <row r="32" spans="1:5">
      <c r="A32" s="1065">
        <v>10601100040</v>
      </c>
      <c r="B32" t="s">
        <v>24</v>
      </c>
      <c r="C32" s="914">
        <v>619938.42000000004</v>
      </c>
      <c r="D32" s="914">
        <v>0</v>
      </c>
      <c r="E32" s="914">
        <f t="shared" si="0"/>
        <v>619.93842000000006</v>
      </c>
    </row>
    <row r="33" spans="1:5">
      <c r="A33" s="1065">
        <v>10601100074</v>
      </c>
      <c r="B33" t="s">
        <v>25</v>
      </c>
      <c r="C33" s="914">
        <v>1.0900000000000001</v>
      </c>
      <c r="D33" s="914">
        <v>0</v>
      </c>
      <c r="E33" s="914">
        <f t="shared" si="0"/>
        <v>1.09E-3</v>
      </c>
    </row>
    <row r="34" spans="1:5">
      <c r="A34" s="1065">
        <v>10601100093</v>
      </c>
      <c r="B34" t="s">
        <v>26</v>
      </c>
      <c r="C34" s="914">
        <v>0.48</v>
      </c>
      <c r="D34" s="914">
        <v>0</v>
      </c>
      <c r="E34" s="914">
        <f t="shared" si="0"/>
        <v>4.7999999999999996E-4</v>
      </c>
    </row>
    <row r="35" spans="1:5">
      <c r="A35" s="1065">
        <v>10601100112</v>
      </c>
      <c r="B35" t="s">
        <v>558</v>
      </c>
      <c r="C35" s="914">
        <v>2.0499999999999998</v>
      </c>
      <c r="D35" s="914">
        <v>0</v>
      </c>
      <c r="E35" s="914">
        <f t="shared" si="0"/>
        <v>2.0499999999999997E-3</v>
      </c>
    </row>
    <row r="36" spans="1:5">
      <c r="A36" s="1065">
        <v>10601100119</v>
      </c>
      <c r="B36" t="s">
        <v>589</v>
      </c>
      <c r="C36" s="914">
        <v>176133</v>
      </c>
      <c r="D36" s="914">
        <v>0</v>
      </c>
      <c r="E36" s="914">
        <f t="shared" si="0"/>
        <v>176.13300000000001</v>
      </c>
    </row>
    <row r="37" spans="1:5">
      <c r="A37" s="1065">
        <v>10602100001</v>
      </c>
      <c r="B37" t="s">
        <v>21</v>
      </c>
      <c r="C37" s="914">
        <v>31223499.579999998</v>
      </c>
      <c r="D37" s="914">
        <v>0</v>
      </c>
      <c r="E37" s="914">
        <f t="shared" si="0"/>
        <v>31223.49958</v>
      </c>
    </row>
    <row r="38" spans="1:5">
      <c r="A38" s="1065">
        <v>10700100002</v>
      </c>
      <c r="B38" t="s">
        <v>32</v>
      </c>
      <c r="C38" s="914">
        <v>0</v>
      </c>
      <c r="D38" s="914">
        <v>0.2</v>
      </c>
      <c r="E38" s="914">
        <f t="shared" si="0"/>
        <v>-2.0000000000000001E-4</v>
      </c>
    </row>
    <row r="39" spans="1:5">
      <c r="A39" s="1065">
        <v>10700300001</v>
      </c>
      <c r="B39" t="s">
        <v>33</v>
      </c>
      <c r="C39" s="914">
        <v>285260.03000000003</v>
      </c>
      <c r="D39" s="914">
        <v>0</v>
      </c>
      <c r="E39" s="914">
        <f t="shared" si="0"/>
        <v>285.26003000000003</v>
      </c>
    </row>
    <row r="40" spans="1:5">
      <c r="A40" s="1065">
        <v>10700400001</v>
      </c>
      <c r="B40" t="s">
        <v>34</v>
      </c>
      <c r="C40" s="914">
        <v>141794.12</v>
      </c>
      <c r="D40" s="914">
        <v>0</v>
      </c>
      <c r="E40" s="914">
        <f t="shared" si="0"/>
        <v>141.79411999999999</v>
      </c>
    </row>
    <row r="41" spans="1:5">
      <c r="A41" s="1065">
        <v>10700500001</v>
      </c>
      <c r="B41" t="s">
        <v>27</v>
      </c>
      <c r="C41" s="914">
        <v>2500000</v>
      </c>
      <c r="D41" s="914">
        <v>0</v>
      </c>
      <c r="E41" s="914">
        <f t="shared" si="0"/>
        <v>2500</v>
      </c>
    </row>
    <row r="42" spans="1:5">
      <c r="A42" s="1065">
        <v>10700600001</v>
      </c>
      <c r="B42" t="s">
        <v>28</v>
      </c>
      <c r="C42" s="914">
        <v>300000</v>
      </c>
      <c r="D42" s="914">
        <v>0</v>
      </c>
      <c r="E42" s="914">
        <f t="shared" si="0"/>
        <v>300</v>
      </c>
    </row>
    <row r="43" spans="1:5">
      <c r="A43" s="1065">
        <v>10700700008</v>
      </c>
      <c r="B43" t="s">
        <v>29</v>
      </c>
      <c r="C43" s="914">
        <v>22899.81</v>
      </c>
      <c r="D43" s="914">
        <v>0</v>
      </c>
      <c r="E43" s="914">
        <f t="shared" si="0"/>
        <v>22.899810000000002</v>
      </c>
    </row>
    <row r="44" spans="1:5">
      <c r="A44" s="1065">
        <v>10700700009</v>
      </c>
      <c r="B44" t="s">
        <v>30</v>
      </c>
      <c r="C44" s="914">
        <v>0</v>
      </c>
      <c r="D44" s="914">
        <v>6767.4400000000005</v>
      </c>
      <c r="E44" s="914">
        <f t="shared" si="0"/>
        <v>-6.7674400000000006</v>
      </c>
    </row>
    <row r="45" spans="1:5">
      <c r="A45" s="1065">
        <v>10900200001</v>
      </c>
      <c r="B45" t="s">
        <v>31</v>
      </c>
      <c r="C45" s="914">
        <v>33165.5</v>
      </c>
      <c r="D45" s="914">
        <v>0</v>
      </c>
      <c r="E45" s="914">
        <f t="shared" si="0"/>
        <v>33.165500000000002</v>
      </c>
    </row>
    <row r="46" spans="1:5">
      <c r="A46" s="1065">
        <v>11000100001</v>
      </c>
      <c r="B46" t="s">
        <v>20</v>
      </c>
      <c r="C46" s="914">
        <v>24523</v>
      </c>
      <c r="D46" s="914">
        <v>0</v>
      </c>
      <c r="E46" s="914">
        <f t="shared" si="0"/>
        <v>24.523</v>
      </c>
    </row>
    <row r="47" spans="1:5">
      <c r="A47" s="1065">
        <v>11400100001</v>
      </c>
      <c r="B47" t="s">
        <v>590</v>
      </c>
      <c r="C47" s="914">
        <v>3057139</v>
      </c>
      <c r="D47" s="914">
        <v>0</v>
      </c>
      <c r="E47" s="914">
        <f t="shared" si="0"/>
        <v>3057.1390000000001</v>
      </c>
    </row>
    <row r="48" spans="1:5">
      <c r="A48" s="1065">
        <v>11500100001</v>
      </c>
      <c r="B48" t="s">
        <v>35</v>
      </c>
      <c r="C48" s="914">
        <v>525000</v>
      </c>
      <c r="D48" s="914">
        <v>0</v>
      </c>
      <c r="E48" s="914">
        <f t="shared" si="0"/>
        <v>525</v>
      </c>
    </row>
    <row r="49" spans="1:5">
      <c r="A49" s="1065">
        <v>11500100002</v>
      </c>
      <c r="B49" t="s">
        <v>36</v>
      </c>
      <c r="C49" s="914">
        <v>2488255.42</v>
      </c>
      <c r="D49" s="914">
        <v>0</v>
      </c>
      <c r="E49" s="914">
        <f t="shared" si="0"/>
        <v>2488.25542</v>
      </c>
    </row>
    <row r="50" spans="1:5">
      <c r="A50" s="1065">
        <v>1190010001</v>
      </c>
      <c r="B50" t="s">
        <v>591</v>
      </c>
      <c r="C50" s="914">
        <v>78950</v>
      </c>
      <c r="D50" s="914">
        <v>0</v>
      </c>
      <c r="E50" s="914">
        <f t="shared" si="0"/>
        <v>78.95</v>
      </c>
    </row>
    <row r="51" spans="1:5">
      <c r="A51" s="1065">
        <v>20100100001</v>
      </c>
      <c r="B51" t="s">
        <v>59</v>
      </c>
      <c r="C51" s="914">
        <v>0</v>
      </c>
      <c r="D51" s="914">
        <v>849483769.22000003</v>
      </c>
      <c r="E51" s="914">
        <f t="shared" si="0"/>
        <v>-849483.76922000002</v>
      </c>
    </row>
    <row r="52" spans="1:5">
      <c r="A52" s="1065">
        <v>20100200001</v>
      </c>
      <c r="B52" t="s">
        <v>60</v>
      </c>
      <c r="C52" s="914">
        <v>177494974.69</v>
      </c>
      <c r="D52" s="914">
        <v>0</v>
      </c>
      <c r="E52" s="914">
        <f t="shared" si="0"/>
        <v>177494.97469</v>
      </c>
    </row>
    <row r="53" spans="1:5">
      <c r="A53" s="1065">
        <v>20100300001</v>
      </c>
      <c r="B53" t="s">
        <v>61</v>
      </c>
      <c r="C53" s="914">
        <v>0</v>
      </c>
      <c r="D53" s="914">
        <v>479253848.64999998</v>
      </c>
      <c r="E53" s="914">
        <f t="shared" si="0"/>
        <v>-479253.84865</v>
      </c>
    </row>
    <row r="54" spans="1:5">
      <c r="A54" s="1065">
        <v>20100400001</v>
      </c>
      <c r="B54" t="s">
        <v>62</v>
      </c>
      <c r="C54" s="914">
        <v>848320927.45000005</v>
      </c>
      <c r="D54" s="914">
        <v>0</v>
      </c>
      <c r="E54" s="914">
        <f t="shared" si="0"/>
        <v>848320.92745000008</v>
      </c>
    </row>
    <row r="55" spans="1:5">
      <c r="A55" s="1065">
        <v>20200100001</v>
      </c>
      <c r="B55" t="s">
        <v>64</v>
      </c>
      <c r="C55" s="914">
        <v>23687090.920000002</v>
      </c>
      <c r="D55" s="914">
        <v>0</v>
      </c>
      <c r="E55" s="914">
        <f t="shared" si="0"/>
        <v>23687.090920000002</v>
      </c>
    </row>
    <row r="56" spans="1:5">
      <c r="A56" s="1065">
        <v>20200200001</v>
      </c>
      <c r="B56" t="s">
        <v>65</v>
      </c>
      <c r="C56" s="914">
        <v>21459262.960000001</v>
      </c>
      <c r="D56" s="914">
        <v>0</v>
      </c>
      <c r="E56" s="914">
        <f t="shared" si="0"/>
        <v>21459.26296</v>
      </c>
    </row>
    <row r="57" spans="1:5">
      <c r="A57" s="1065">
        <v>20500100001</v>
      </c>
      <c r="B57" t="s">
        <v>63</v>
      </c>
      <c r="C57" s="914">
        <v>0</v>
      </c>
      <c r="D57" s="914">
        <v>3410180322.7399998</v>
      </c>
      <c r="E57" s="914">
        <f t="shared" si="0"/>
        <v>-3410180.3227399997</v>
      </c>
    </row>
    <row r="58" spans="1:5">
      <c r="A58" s="1065">
        <v>30100100001</v>
      </c>
      <c r="B58" t="s">
        <v>37</v>
      </c>
      <c r="C58" s="914">
        <v>0</v>
      </c>
      <c r="D58" s="914">
        <v>6130782.8600000003</v>
      </c>
      <c r="E58" s="914">
        <f t="shared" si="0"/>
        <v>-6130.7828600000003</v>
      </c>
    </row>
    <row r="59" spans="1:5">
      <c r="A59" s="1065">
        <v>30100200001</v>
      </c>
      <c r="B59" t="s">
        <v>38</v>
      </c>
      <c r="C59" s="914">
        <v>0</v>
      </c>
      <c r="D59" s="914">
        <v>245120.67</v>
      </c>
      <c r="E59" s="914">
        <f t="shared" si="0"/>
        <v>-245.12067000000002</v>
      </c>
    </row>
    <row r="60" spans="1:5">
      <c r="A60" s="1065">
        <v>30100200003</v>
      </c>
      <c r="B60" t="s">
        <v>39</v>
      </c>
      <c r="C60" s="914">
        <v>0</v>
      </c>
      <c r="D60" s="914">
        <v>0.45</v>
      </c>
      <c r="E60" s="914">
        <f t="shared" si="0"/>
        <v>-4.4999999999999999E-4</v>
      </c>
    </row>
    <row r="61" spans="1:5">
      <c r="A61" s="1065">
        <v>30100600001</v>
      </c>
      <c r="B61" t="s">
        <v>41</v>
      </c>
      <c r="C61" s="914">
        <v>0</v>
      </c>
      <c r="D61" s="914">
        <v>797000.69000000006</v>
      </c>
      <c r="E61" s="914">
        <f t="shared" si="0"/>
        <v>-797.00069000000008</v>
      </c>
    </row>
    <row r="62" spans="1:5">
      <c r="A62" s="1065">
        <v>30100700001</v>
      </c>
      <c r="B62" t="s">
        <v>45</v>
      </c>
      <c r="C62" s="914">
        <v>0</v>
      </c>
      <c r="D62" s="914">
        <v>5689241.79</v>
      </c>
      <c r="E62" s="914">
        <f t="shared" si="0"/>
        <v>-5689.24179</v>
      </c>
    </row>
    <row r="63" spans="1:5">
      <c r="A63" s="1065">
        <v>30100800001</v>
      </c>
      <c r="B63" t="s">
        <v>54</v>
      </c>
      <c r="C63" s="914">
        <v>0</v>
      </c>
      <c r="D63" s="914">
        <v>50569.520000000004</v>
      </c>
      <c r="E63" s="914">
        <f t="shared" si="0"/>
        <v>-50.569520000000004</v>
      </c>
    </row>
    <row r="64" spans="1:5">
      <c r="A64" s="1065">
        <v>30100900001</v>
      </c>
      <c r="B64" t="s">
        <v>46</v>
      </c>
      <c r="C64" s="914">
        <v>0</v>
      </c>
      <c r="D64" s="914">
        <v>124913</v>
      </c>
      <c r="E64" s="914">
        <f t="shared" si="0"/>
        <v>-124.913</v>
      </c>
    </row>
    <row r="65" spans="1:5">
      <c r="A65" s="1065">
        <v>30200100001</v>
      </c>
      <c r="B65" t="s">
        <v>42</v>
      </c>
      <c r="C65" s="914">
        <v>0</v>
      </c>
      <c r="D65" s="914">
        <v>388999.42</v>
      </c>
      <c r="E65" s="914">
        <f t="shared" si="0"/>
        <v>-388.99941999999999</v>
      </c>
    </row>
    <row r="66" spans="1:5">
      <c r="A66" s="1065">
        <v>30400100001</v>
      </c>
      <c r="B66" t="s">
        <v>43</v>
      </c>
      <c r="C66" s="914">
        <v>0</v>
      </c>
      <c r="D66" s="914">
        <v>191444</v>
      </c>
      <c r="E66" s="914">
        <f t="shared" si="0"/>
        <v>-191.44399999999999</v>
      </c>
    </row>
    <row r="67" spans="1:5">
      <c r="A67" s="1065">
        <v>30500100001</v>
      </c>
      <c r="B67" t="s">
        <v>44</v>
      </c>
      <c r="C67" s="914">
        <v>0</v>
      </c>
      <c r="D67" s="914">
        <v>14736260.59</v>
      </c>
      <c r="E67" s="914">
        <f t="shared" si="0"/>
        <v>-14736.26059</v>
      </c>
    </row>
    <row r="68" spans="1:5">
      <c r="A68" s="1065">
        <v>30900100001</v>
      </c>
      <c r="B68" t="s">
        <v>47</v>
      </c>
      <c r="C68" s="914">
        <v>0</v>
      </c>
      <c r="D68" s="914">
        <v>12235727</v>
      </c>
      <c r="E68" s="914">
        <f t="shared" ref="E68:E122" si="1">+(C68-D68)/1000</f>
        <v>-12235.727000000001</v>
      </c>
    </row>
    <row r="69" spans="1:5">
      <c r="A69" s="1065">
        <v>31000400002</v>
      </c>
      <c r="B69" t="s">
        <v>55</v>
      </c>
      <c r="C69" s="914">
        <v>0</v>
      </c>
      <c r="D69" s="914">
        <v>2478964.7999999998</v>
      </c>
      <c r="E69" s="914">
        <f t="shared" si="1"/>
        <v>-2478.9647999999997</v>
      </c>
    </row>
    <row r="70" spans="1:5">
      <c r="A70" s="1065">
        <v>31000700001</v>
      </c>
      <c r="B70" t="s">
        <v>56</v>
      </c>
      <c r="C70" s="914">
        <v>0</v>
      </c>
      <c r="D70" s="914">
        <v>426777.98</v>
      </c>
      <c r="E70" s="914">
        <f t="shared" si="1"/>
        <v>-426.77797999999996</v>
      </c>
    </row>
    <row r="71" spans="1:5">
      <c r="A71" s="1065">
        <v>31000800001</v>
      </c>
      <c r="B71" t="s">
        <v>58</v>
      </c>
      <c r="C71" s="914">
        <v>0</v>
      </c>
      <c r="D71" s="914">
        <v>196170.44</v>
      </c>
      <c r="E71" s="914">
        <f t="shared" si="1"/>
        <v>-196.17044000000001</v>
      </c>
    </row>
    <row r="72" spans="1:5">
      <c r="A72" s="1065">
        <v>31001200001</v>
      </c>
      <c r="B72" t="s">
        <v>40</v>
      </c>
      <c r="C72" s="914">
        <v>0</v>
      </c>
      <c r="D72" s="914">
        <v>423154.39</v>
      </c>
      <c r="E72" s="914">
        <f t="shared" si="1"/>
        <v>-423.15439000000003</v>
      </c>
    </row>
    <row r="73" spans="1:5">
      <c r="A73" s="1065">
        <v>31001400001</v>
      </c>
      <c r="B73" t="s">
        <v>48</v>
      </c>
      <c r="C73" s="914">
        <v>0</v>
      </c>
      <c r="D73" s="914">
        <v>61504.590000000004</v>
      </c>
      <c r="E73" s="914">
        <f t="shared" si="1"/>
        <v>-61.50459</v>
      </c>
    </row>
    <row r="74" spans="1:5">
      <c r="A74" s="1065">
        <v>31001500001</v>
      </c>
      <c r="B74" t="s">
        <v>49</v>
      </c>
      <c r="C74" s="914">
        <v>0</v>
      </c>
      <c r="D74" s="914">
        <v>0.34</v>
      </c>
      <c r="E74" s="914">
        <f t="shared" si="1"/>
        <v>-3.4000000000000002E-4</v>
      </c>
    </row>
    <row r="75" spans="1:5">
      <c r="A75" s="1065">
        <v>31001700001</v>
      </c>
      <c r="B75" t="s">
        <v>57</v>
      </c>
      <c r="C75" s="914">
        <v>0</v>
      </c>
      <c r="D75" s="914">
        <v>65160.880000000005</v>
      </c>
      <c r="E75" s="914">
        <f t="shared" si="1"/>
        <v>-65.160880000000006</v>
      </c>
    </row>
    <row r="76" spans="1:5">
      <c r="A76" s="1065">
        <v>31001900001</v>
      </c>
      <c r="B76" t="s">
        <v>50</v>
      </c>
      <c r="C76" s="914">
        <v>0</v>
      </c>
      <c r="D76" s="914">
        <v>278204</v>
      </c>
      <c r="E76" s="914">
        <f t="shared" si="1"/>
        <v>-278.20400000000001</v>
      </c>
    </row>
    <row r="77" spans="1:5">
      <c r="A77" s="1065">
        <v>31002000001</v>
      </c>
      <c r="B77" t="s">
        <v>51</v>
      </c>
      <c r="C77" s="914">
        <v>0</v>
      </c>
      <c r="D77" s="914">
        <v>6072644.2300000004</v>
      </c>
      <c r="E77" s="914">
        <f t="shared" si="1"/>
        <v>-6072.6442300000008</v>
      </c>
    </row>
    <row r="78" spans="1:5">
      <c r="A78" s="1065">
        <v>31200100001</v>
      </c>
      <c r="B78" t="s">
        <v>52</v>
      </c>
      <c r="C78" s="914">
        <v>0</v>
      </c>
      <c r="D78" s="914">
        <v>306425.71000000002</v>
      </c>
      <c r="E78" s="914">
        <f t="shared" si="1"/>
        <v>-306.42571000000004</v>
      </c>
    </row>
    <row r="79" spans="1:5">
      <c r="A79" s="1065">
        <v>314001001</v>
      </c>
      <c r="B79" t="s">
        <v>53</v>
      </c>
      <c r="C79" s="914">
        <v>0</v>
      </c>
      <c r="D79" s="914">
        <v>12442841.93</v>
      </c>
      <c r="E79" s="914">
        <f t="shared" si="1"/>
        <v>-12442.841930000001</v>
      </c>
    </row>
    <row r="80" spans="1:5">
      <c r="A80" s="1065">
        <v>40100100001</v>
      </c>
      <c r="B80" t="s">
        <v>66</v>
      </c>
      <c r="C80" s="914">
        <v>16717714.390000001</v>
      </c>
      <c r="D80" s="914">
        <v>0</v>
      </c>
      <c r="E80" s="914">
        <f t="shared" si="1"/>
        <v>16717.714390000001</v>
      </c>
    </row>
    <row r="81" spans="1:5">
      <c r="A81" s="1065">
        <v>40101000001</v>
      </c>
      <c r="B81" t="s">
        <v>67</v>
      </c>
      <c r="C81" s="914">
        <v>0</v>
      </c>
      <c r="D81" s="914">
        <v>36763500</v>
      </c>
      <c r="E81" s="914">
        <f t="shared" si="1"/>
        <v>-36763.5</v>
      </c>
    </row>
    <row r="82" spans="1:5">
      <c r="A82" s="1065">
        <v>40101200001</v>
      </c>
      <c r="B82" t="s">
        <v>75</v>
      </c>
      <c r="C82" s="914">
        <v>275248525.50999999</v>
      </c>
      <c r="D82" s="914">
        <v>0</v>
      </c>
      <c r="E82" s="914">
        <f t="shared" si="1"/>
        <v>275248.52551000001</v>
      </c>
    </row>
    <row r="83" spans="1:5">
      <c r="A83" s="1065">
        <v>40200100008</v>
      </c>
      <c r="B83" t="s">
        <v>68</v>
      </c>
      <c r="C83" s="914">
        <v>0</v>
      </c>
      <c r="D83" s="914">
        <v>74</v>
      </c>
      <c r="E83" s="914">
        <f t="shared" si="1"/>
        <v>-7.3999999999999996E-2</v>
      </c>
    </row>
    <row r="84" spans="1:5">
      <c r="A84" s="1065">
        <v>40200100037</v>
      </c>
      <c r="B84" t="s">
        <v>69</v>
      </c>
      <c r="C84" s="914">
        <v>0</v>
      </c>
      <c r="D84" s="914">
        <v>42</v>
      </c>
      <c r="E84" s="914">
        <f t="shared" si="1"/>
        <v>-4.2000000000000003E-2</v>
      </c>
    </row>
    <row r="85" spans="1:5">
      <c r="A85" s="1065">
        <v>40200100038</v>
      </c>
      <c r="B85" t="s">
        <v>70</v>
      </c>
      <c r="C85" s="914">
        <v>0</v>
      </c>
      <c r="D85" s="914">
        <v>23560</v>
      </c>
      <c r="E85" s="914">
        <f t="shared" si="1"/>
        <v>-23.56</v>
      </c>
    </row>
    <row r="86" spans="1:5">
      <c r="A86" s="1065">
        <v>40200100041</v>
      </c>
      <c r="B86" t="s">
        <v>71</v>
      </c>
      <c r="C86" s="914">
        <v>0</v>
      </c>
      <c r="D86" s="914">
        <v>2047049</v>
      </c>
      <c r="E86" s="914">
        <f t="shared" si="1"/>
        <v>-2047.049</v>
      </c>
    </row>
    <row r="87" spans="1:5">
      <c r="A87" s="1065">
        <v>40200100068</v>
      </c>
      <c r="B87" t="s">
        <v>72</v>
      </c>
      <c r="C87" s="914">
        <v>0</v>
      </c>
      <c r="D87" s="914">
        <v>48</v>
      </c>
      <c r="E87" s="914">
        <f t="shared" si="1"/>
        <v>-4.8000000000000001E-2</v>
      </c>
    </row>
    <row r="88" spans="1:5">
      <c r="A88" s="1065">
        <v>40200100074</v>
      </c>
      <c r="B88" t="s">
        <v>73</v>
      </c>
      <c r="C88" s="914">
        <v>0</v>
      </c>
      <c r="D88" s="914">
        <v>17758</v>
      </c>
      <c r="E88" s="914">
        <f t="shared" si="1"/>
        <v>-17.757999999999999</v>
      </c>
    </row>
    <row r="89" spans="1:5">
      <c r="A89" s="1065">
        <v>40200100099</v>
      </c>
      <c r="B89" t="s">
        <v>592</v>
      </c>
      <c r="C89" s="914">
        <v>0</v>
      </c>
      <c r="D89" s="914">
        <v>16</v>
      </c>
      <c r="E89" s="914">
        <f t="shared" si="1"/>
        <v>-1.6E-2</v>
      </c>
    </row>
    <row r="90" spans="1:5">
      <c r="A90" s="1065">
        <v>40200100101</v>
      </c>
      <c r="B90" t="s">
        <v>74</v>
      </c>
      <c r="C90" s="914">
        <v>0</v>
      </c>
      <c r="D90" s="914">
        <v>16</v>
      </c>
      <c r="E90" s="914">
        <f t="shared" si="1"/>
        <v>-1.6E-2</v>
      </c>
    </row>
    <row r="91" spans="1:5">
      <c r="A91" s="1065">
        <v>40200100102</v>
      </c>
      <c r="B91" t="s">
        <v>463</v>
      </c>
      <c r="C91" s="914">
        <v>0</v>
      </c>
      <c r="D91" s="914">
        <v>29</v>
      </c>
      <c r="E91" s="914">
        <f t="shared" si="1"/>
        <v>-2.9000000000000001E-2</v>
      </c>
    </row>
    <row r="92" spans="1:5">
      <c r="A92" s="1065">
        <v>40200100113</v>
      </c>
      <c r="B92" t="s">
        <v>559</v>
      </c>
      <c r="C92" s="914">
        <v>0</v>
      </c>
      <c r="D92" s="914">
        <v>29837</v>
      </c>
      <c r="E92" s="914">
        <f t="shared" si="1"/>
        <v>-29.837</v>
      </c>
    </row>
    <row r="93" spans="1:5">
      <c r="A93" s="1065">
        <v>40200100119</v>
      </c>
      <c r="B93" t="s">
        <v>593</v>
      </c>
      <c r="C93" s="914">
        <v>0</v>
      </c>
      <c r="D93" s="914">
        <v>57</v>
      </c>
      <c r="E93" s="914">
        <f t="shared" si="1"/>
        <v>-5.7000000000000002E-2</v>
      </c>
    </row>
    <row r="94" spans="1:5">
      <c r="A94" s="1065">
        <v>40200100120</v>
      </c>
      <c r="B94" t="s">
        <v>594</v>
      </c>
      <c r="C94" s="914">
        <v>0</v>
      </c>
      <c r="D94" s="914">
        <v>176202</v>
      </c>
      <c r="E94" s="914">
        <f t="shared" si="1"/>
        <v>-176.202</v>
      </c>
    </row>
    <row r="95" spans="1:5">
      <c r="A95" s="1065">
        <v>40200100124</v>
      </c>
      <c r="B95" t="s">
        <v>595</v>
      </c>
      <c r="C95" s="914">
        <v>0</v>
      </c>
      <c r="D95" s="914">
        <v>75</v>
      </c>
      <c r="E95" s="914">
        <f t="shared" si="1"/>
        <v>-7.4999999999999997E-2</v>
      </c>
    </row>
    <row r="96" spans="1:5">
      <c r="A96" s="1065">
        <v>40400100001</v>
      </c>
      <c r="B96" t="s">
        <v>99</v>
      </c>
      <c r="C96" s="914">
        <v>0</v>
      </c>
      <c r="D96" s="914">
        <v>23687090.920000002</v>
      </c>
      <c r="E96" s="914">
        <f t="shared" si="1"/>
        <v>-23687.090920000002</v>
      </c>
    </row>
    <row r="97" spans="1:5">
      <c r="A97" s="1065">
        <v>40400200001</v>
      </c>
      <c r="B97" t="s">
        <v>100</v>
      </c>
      <c r="C97" s="914">
        <v>0</v>
      </c>
      <c r="D97" s="914">
        <v>21459262.960000001</v>
      </c>
      <c r="E97" s="914">
        <f t="shared" si="1"/>
        <v>-21459.26296</v>
      </c>
    </row>
    <row r="98" spans="1:5">
      <c r="A98" s="1065">
        <v>50100100001</v>
      </c>
      <c r="B98" t="s">
        <v>76</v>
      </c>
      <c r="C98" s="914">
        <v>19144104</v>
      </c>
      <c r="D98" s="914">
        <v>0</v>
      </c>
      <c r="E98" s="914">
        <f t="shared" si="1"/>
        <v>19144.103999999999</v>
      </c>
    </row>
    <row r="99" spans="1:5">
      <c r="A99" s="1065">
        <v>50100100002</v>
      </c>
      <c r="B99" t="s">
        <v>77</v>
      </c>
      <c r="C99" s="914">
        <v>2488733.52</v>
      </c>
      <c r="D99" s="914">
        <v>0</v>
      </c>
      <c r="E99" s="914">
        <f t="shared" si="1"/>
        <v>2488.7335200000002</v>
      </c>
    </row>
    <row r="100" spans="1:5">
      <c r="A100" s="1065">
        <v>50100200001</v>
      </c>
      <c r="B100" t="s">
        <v>78</v>
      </c>
      <c r="C100" s="914">
        <v>1209282</v>
      </c>
      <c r="D100" s="914">
        <v>0</v>
      </c>
      <c r="E100" s="914">
        <f t="shared" si="1"/>
        <v>1209.2819999999999</v>
      </c>
    </row>
    <row r="101" spans="1:5">
      <c r="A101" s="1065">
        <v>50100200002</v>
      </c>
      <c r="B101" t="s">
        <v>79</v>
      </c>
      <c r="C101" s="914">
        <v>157207</v>
      </c>
      <c r="D101" s="914">
        <v>0</v>
      </c>
      <c r="E101" s="914">
        <f t="shared" si="1"/>
        <v>157.20699999999999</v>
      </c>
    </row>
    <row r="102" spans="1:5">
      <c r="A102" s="1065">
        <v>50100300001</v>
      </c>
      <c r="B102" t="s">
        <v>80</v>
      </c>
      <c r="C102" s="914">
        <v>191444</v>
      </c>
      <c r="D102" s="914">
        <v>0</v>
      </c>
      <c r="E102" s="914">
        <f t="shared" si="1"/>
        <v>191.44399999999999</v>
      </c>
    </row>
    <row r="103" spans="1:5">
      <c r="A103" s="1065">
        <v>50100500001</v>
      </c>
      <c r="B103" t="s">
        <v>87</v>
      </c>
      <c r="C103" s="914">
        <v>957141.68</v>
      </c>
      <c r="D103" s="914">
        <v>0</v>
      </c>
      <c r="E103" s="914">
        <f t="shared" si="1"/>
        <v>957.14168000000006</v>
      </c>
    </row>
    <row r="104" spans="1:5">
      <c r="A104" s="1065">
        <v>501006001</v>
      </c>
      <c r="B104" t="s">
        <v>88</v>
      </c>
      <c r="C104" s="914">
        <v>12442841.880000001</v>
      </c>
      <c r="D104" s="914">
        <v>0</v>
      </c>
      <c r="E104" s="914">
        <f t="shared" si="1"/>
        <v>12442.84188</v>
      </c>
    </row>
    <row r="105" spans="1:5">
      <c r="A105" s="1065">
        <v>50200100001</v>
      </c>
      <c r="B105" t="s">
        <v>81</v>
      </c>
      <c r="C105" s="914">
        <v>4283479.9800000004</v>
      </c>
      <c r="D105" s="914">
        <v>0</v>
      </c>
      <c r="E105" s="914">
        <f t="shared" si="1"/>
        <v>4283.4799800000001</v>
      </c>
    </row>
    <row r="106" spans="1:5">
      <c r="A106" s="1065">
        <v>50200300001</v>
      </c>
      <c r="B106" t="s">
        <v>82</v>
      </c>
      <c r="C106" s="914">
        <v>117087</v>
      </c>
      <c r="D106" s="914">
        <v>0</v>
      </c>
      <c r="E106" s="914">
        <f t="shared" si="1"/>
        <v>117.087</v>
      </c>
    </row>
    <row r="107" spans="1:5">
      <c r="A107" s="1065">
        <v>50200300002</v>
      </c>
      <c r="B107" t="s">
        <v>83</v>
      </c>
      <c r="C107" s="914">
        <v>220444</v>
      </c>
      <c r="D107" s="914">
        <v>0</v>
      </c>
      <c r="E107" s="914">
        <f t="shared" si="1"/>
        <v>220.44399999999999</v>
      </c>
    </row>
    <row r="108" spans="1:5">
      <c r="A108" s="1065">
        <v>50500100002</v>
      </c>
      <c r="B108" t="s">
        <v>84</v>
      </c>
      <c r="C108" s="914">
        <v>0</v>
      </c>
      <c r="D108" s="914">
        <v>27763263.350000001</v>
      </c>
      <c r="E108" s="914">
        <f t="shared" si="1"/>
        <v>-27763.263350000001</v>
      </c>
    </row>
    <row r="109" spans="1:5">
      <c r="A109" s="1065">
        <v>50600100001</v>
      </c>
      <c r="B109" t="s">
        <v>85</v>
      </c>
      <c r="C109" s="914">
        <v>113704.68000000001</v>
      </c>
      <c r="D109" s="914">
        <v>0</v>
      </c>
      <c r="E109" s="914">
        <f t="shared" si="1"/>
        <v>113.70468000000001</v>
      </c>
    </row>
    <row r="110" spans="1:5">
      <c r="A110" s="1065">
        <v>50600100002</v>
      </c>
      <c r="B110" t="s">
        <v>86</v>
      </c>
      <c r="C110" s="914">
        <v>0</v>
      </c>
      <c r="D110" s="914">
        <v>0.36</v>
      </c>
      <c r="E110" s="914">
        <f t="shared" si="1"/>
        <v>-3.5999999999999997E-4</v>
      </c>
    </row>
    <row r="111" spans="1:5">
      <c r="A111" s="1065">
        <v>50600200001</v>
      </c>
      <c r="B111" t="s">
        <v>89</v>
      </c>
      <c r="C111" s="914">
        <v>435623</v>
      </c>
      <c r="D111" s="914">
        <v>0</v>
      </c>
      <c r="E111" s="914">
        <f t="shared" si="1"/>
        <v>435.62299999999999</v>
      </c>
    </row>
    <row r="112" spans="1:5">
      <c r="A112" s="1065">
        <v>50600300009</v>
      </c>
      <c r="B112" t="s">
        <v>90</v>
      </c>
      <c r="C112" s="914">
        <v>6903.92</v>
      </c>
      <c r="D112" s="914">
        <v>0</v>
      </c>
      <c r="E112" s="914">
        <f t="shared" si="1"/>
        <v>6.9039200000000003</v>
      </c>
    </row>
    <row r="113" spans="1:5">
      <c r="A113" s="1065">
        <v>50600500001</v>
      </c>
      <c r="B113" t="s">
        <v>91</v>
      </c>
      <c r="C113" s="914">
        <v>181504.56</v>
      </c>
      <c r="D113" s="914">
        <v>0</v>
      </c>
      <c r="E113" s="914">
        <f t="shared" si="1"/>
        <v>181.50456</v>
      </c>
    </row>
    <row r="114" spans="1:5">
      <c r="A114" s="1065">
        <v>50700100001</v>
      </c>
      <c r="B114" t="s">
        <v>92</v>
      </c>
      <c r="C114" s="914">
        <v>25186.16</v>
      </c>
      <c r="D114" s="914">
        <v>0</v>
      </c>
      <c r="E114" s="914">
        <f t="shared" si="1"/>
        <v>25.186160000000001</v>
      </c>
    </row>
    <row r="115" spans="1:5">
      <c r="A115" s="1065">
        <v>51000100001</v>
      </c>
      <c r="B115" t="s">
        <v>498</v>
      </c>
      <c r="C115" s="914">
        <v>14</v>
      </c>
      <c r="D115" s="914">
        <v>0</v>
      </c>
      <c r="E115" s="914">
        <f t="shared" si="1"/>
        <v>1.4E-2</v>
      </c>
    </row>
    <row r="116" spans="1:5">
      <c r="A116" s="1065">
        <v>51000100002</v>
      </c>
      <c r="B116" t="s">
        <v>93</v>
      </c>
      <c r="C116" s="914">
        <v>2088</v>
      </c>
      <c r="D116" s="914">
        <v>0</v>
      </c>
      <c r="E116" s="914">
        <f t="shared" si="1"/>
        <v>2.0880000000000001</v>
      </c>
    </row>
    <row r="117" spans="1:5">
      <c r="A117" s="1065">
        <v>51000100007</v>
      </c>
      <c r="B117" t="s">
        <v>596</v>
      </c>
      <c r="C117" s="914">
        <v>2139</v>
      </c>
      <c r="D117" s="914">
        <v>0</v>
      </c>
      <c r="E117" s="914">
        <f t="shared" si="1"/>
        <v>2.1389999999999998</v>
      </c>
    </row>
    <row r="118" spans="1:5">
      <c r="A118" s="1065">
        <v>51000100009</v>
      </c>
      <c r="B118" t="s">
        <v>94</v>
      </c>
      <c r="C118" s="914">
        <v>1037</v>
      </c>
      <c r="D118" s="914">
        <v>0</v>
      </c>
      <c r="E118" s="914">
        <f t="shared" si="1"/>
        <v>1.0369999999999999</v>
      </c>
    </row>
    <row r="119" spans="1:5">
      <c r="A119" s="1065">
        <v>51000100010</v>
      </c>
      <c r="B119" t="s">
        <v>95</v>
      </c>
      <c r="C119" s="914">
        <v>13301</v>
      </c>
      <c r="D119" s="914">
        <v>0</v>
      </c>
      <c r="E119" s="914">
        <f t="shared" si="1"/>
        <v>13.301</v>
      </c>
    </row>
    <row r="120" spans="1:5">
      <c r="A120" s="1065">
        <v>51000100017</v>
      </c>
      <c r="B120" t="s">
        <v>96</v>
      </c>
      <c r="C120" s="914">
        <v>158</v>
      </c>
      <c r="D120" s="914">
        <v>0</v>
      </c>
      <c r="E120" s="914">
        <f t="shared" si="1"/>
        <v>0.158</v>
      </c>
    </row>
    <row r="121" spans="1:5">
      <c r="A121" s="1065">
        <v>51000100018</v>
      </c>
      <c r="B121" t="s">
        <v>97</v>
      </c>
      <c r="C121" s="914">
        <v>18871</v>
      </c>
      <c r="D121" s="914">
        <v>0</v>
      </c>
      <c r="E121" s="914">
        <f t="shared" si="1"/>
        <v>18.870999999999999</v>
      </c>
    </row>
    <row r="122" spans="1:5">
      <c r="A122" s="1065">
        <v>51100100001</v>
      </c>
      <c r="B122" t="s">
        <v>98</v>
      </c>
      <c r="C122" s="914">
        <v>1297208</v>
      </c>
      <c r="D122" s="914">
        <v>0</v>
      </c>
      <c r="E122" s="914">
        <f t="shared" si="1"/>
        <v>1297.2080000000001</v>
      </c>
    </row>
    <row r="124" spans="1:5" ht="15" thickBot="1">
      <c r="C124" s="983">
        <f>SUM(C3:C123)</f>
        <v>5821506411.1100016</v>
      </c>
      <c r="D124" s="983">
        <f>SUM(D3:D123)</f>
        <v>5821506709.79</v>
      </c>
      <c r="E124" s="983">
        <f>SUM(E3:E123)</f>
        <v>-0.29868000006399598</v>
      </c>
    </row>
  </sheetData>
  <mergeCells count="1">
    <mergeCell ref="C1: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pageSetUpPr fitToPage="1"/>
  </sheetPr>
  <dimension ref="A1:S79"/>
  <sheetViews>
    <sheetView showGridLines="0" view="pageBreakPreview" topLeftCell="A35" zoomScaleSheetLayoutView="100" workbookViewId="0">
      <selection activeCell="G51" sqref="G51"/>
    </sheetView>
  </sheetViews>
  <sheetFormatPr defaultColWidth="9.109375" defaultRowHeight="13.8"/>
  <cols>
    <col min="1" max="1" width="2.6640625" style="61" customWidth="1"/>
    <col min="2" max="2" width="11.6640625" style="61" customWidth="1"/>
    <col min="3" max="3" width="19.109375" style="61" customWidth="1"/>
    <col min="4" max="4" width="17.6640625" style="61" customWidth="1"/>
    <col min="5" max="5" width="6.5546875" style="61" customWidth="1"/>
    <col min="6" max="6" width="7.33203125" style="31" customWidth="1"/>
    <col min="7" max="7" width="13.44140625" style="153" customWidth="1"/>
    <col min="8" max="8" width="0.88671875" style="152" customWidth="1"/>
    <col min="9" max="9" width="13.44140625" style="152" customWidth="1"/>
    <col min="10" max="10" width="1.33203125" style="152" customWidth="1"/>
    <col min="11" max="11" width="0.88671875" style="1" customWidth="1"/>
    <col min="12" max="12" width="13.88671875" style="31" customWidth="1"/>
    <col min="13" max="13" width="1.33203125" style="31" customWidth="1"/>
    <col min="14" max="14" width="10.5546875" style="1" bestFit="1" customWidth="1"/>
    <col min="15" max="15" width="12.6640625" style="1" bestFit="1" customWidth="1"/>
    <col min="16" max="16" width="17.6640625" style="1" bestFit="1" customWidth="1"/>
    <col min="17" max="17" width="10.5546875" style="1" bestFit="1" customWidth="1"/>
    <col min="18" max="18" width="16.88671875" style="1" bestFit="1" customWidth="1"/>
    <col min="19" max="16384" width="9.109375" style="1"/>
  </cols>
  <sheetData>
    <row r="1" spans="1:18" s="21" customFormat="1">
      <c r="A1" s="1152" t="str">
        <f>BS!A1</f>
        <v>ALHAMRA ISLAMIC STOCK FUND</v>
      </c>
      <c r="B1" s="1152"/>
      <c r="C1" s="1152"/>
      <c r="D1" s="1152"/>
      <c r="E1" s="1152"/>
      <c r="F1" s="1152"/>
      <c r="G1" s="1152"/>
      <c r="H1" s="1152"/>
      <c r="I1" s="1152"/>
      <c r="J1" s="1152"/>
      <c r="K1" s="20"/>
      <c r="L1" s="20"/>
      <c r="M1" s="20"/>
    </row>
    <row r="2" spans="1:18" s="21" customFormat="1">
      <c r="A2" s="1152" t="s">
        <v>128</v>
      </c>
      <c r="B2" s="1152"/>
      <c r="C2" s="1152"/>
      <c r="D2" s="1152"/>
      <c r="E2" s="1152"/>
      <c r="F2" s="1152"/>
      <c r="G2" s="1152"/>
      <c r="H2" s="1152"/>
      <c r="I2" s="1152"/>
      <c r="J2" s="1152"/>
      <c r="K2" s="20"/>
      <c r="L2" s="20"/>
      <c r="M2" s="20"/>
    </row>
    <row r="3" spans="1:18" s="21" customFormat="1">
      <c r="A3" s="1152" t="s">
        <v>584</v>
      </c>
      <c r="B3" s="1152"/>
      <c r="C3" s="1152"/>
      <c r="D3" s="1152"/>
      <c r="E3" s="1152"/>
      <c r="F3" s="1152"/>
      <c r="G3" s="1152"/>
      <c r="H3" s="1152"/>
      <c r="I3" s="1152"/>
      <c r="J3" s="1152"/>
      <c r="K3" s="20"/>
      <c r="L3" s="20"/>
      <c r="M3" s="20"/>
      <c r="P3" s="146">
        <f>-245036644+2454602</f>
        <v>-242582042</v>
      </c>
    </row>
    <row r="4" spans="1:18" ht="15" customHeight="1">
      <c r="A4" s="227"/>
      <c r="B4" s="228"/>
      <c r="C4" s="228"/>
      <c r="D4" s="228"/>
      <c r="E4" s="228"/>
      <c r="F4" s="228"/>
      <c r="G4" s="229"/>
      <c r="H4" s="228"/>
      <c r="I4" s="916"/>
      <c r="J4" s="228"/>
      <c r="K4" s="23"/>
      <c r="L4" s="24" t="s">
        <v>129</v>
      </c>
      <c r="M4" s="24"/>
      <c r="P4" s="146">
        <f>-119066039-231601823</f>
        <v>-350667862</v>
      </c>
    </row>
    <row r="5" spans="1:18" ht="26.25" customHeight="1">
      <c r="A5" s="227"/>
      <c r="B5" s="228"/>
      <c r="C5" s="228"/>
      <c r="D5" s="228"/>
      <c r="E5" s="228"/>
      <c r="F5" s="228"/>
      <c r="G5" s="1153" t="s">
        <v>501</v>
      </c>
      <c r="H5" s="1154"/>
      <c r="I5" s="1154"/>
      <c r="J5" s="228"/>
      <c r="K5" s="23"/>
      <c r="L5" s="25" t="s">
        <v>461</v>
      </c>
      <c r="M5" s="24"/>
      <c r="P5" s="146">
        <f>ROUND(P4/1000,0)</f>
        <v>-350668</v>
      </c>
    </row>
    <row r="6" spans="1:18" s="26" customFormat="1" ht="15" customHeight="1">
      <c r="A6" s="230"/>
      <c r="B6" s="231"/>
      <c r="C6" s="231"/>
      <c r="D6" s="231"/>
      <c r="E6" s="231"/>
      <c r="F6" s="232"/>
      <c r="G6" s="233">
        <v>2021</v>
      </c>
      <c r="H6" s="234"/>
      <c r="I6" s="233">
        <v>2020</v>
      </c>
      <c r="J6" s="234"/>
      <c r="K6" s="27"/>
      <c r="L6" s="28">
        <v>2018</v>
      </c>
      <c r="M6" s="28"/>
      <c r="P6" s="8"/>
    </row>
    <row r="7" spans="1:18" ht="15" customHeight="1">
      <c r="A7" s="235"/>
      <c r="B7" s="236"/>
      <c r="C7" s="236"/>
      <c r="D7" s="236"/>
      <c r="E7" s="237"/>
      <c r="F7" s="238" t="s">
        <v>106</v>
      </c>
      <c r="G7" s="1155" t="s">
        <v>131</v>
      </c>
      <c r="H7" s="1155"/>
      <c r="I7" s="1155"/>
      <c r="J7" s="788"/>
      <c r="K7" s="29"/>
      <c r="L7" s="30"/>
      <c r="M7" s="30"/>
    </row>
    <row r="8" spans="1:18" ht="15" customHeight="1">
      <c r="A8" s="239" t="s">
        <v>132</v>
      </c>
      <c r="B8" s="236"/>
      <c r="C8" s="236"/>
      <c r="D8" s="236"/>
      <c r="E8" s="236"/>
      <c r="F8" s="224"/>
      <c r="G8" s="907"/>
      <c r="H8" s="224"/>
      <c r="I8" s="174"/>
      <c r="J8" s="224"/>
    </row>
    <row r="9" spans="1:18" s="152" customFormat="1" ht="15" customHeight="1">
      <c r="A9" s="239"/>
      <c r="B9" s="236"/>
      <c r="C9" s="236"/>
      <c r="D9" s="236"/>
      <c r="E9" s="236"/>
      <c r="F9" s="224"/>
      <c r="G9" s="907"/>
      <c r="H9" s="224"/>
      <c r="I9" s="174"/>
      <c r="J9" s="224"/>
      <c r="L9" s="31"/>
      <c r="M9" s="31"/>
    </row>
    <row r="10" spans="1:18">
      <c r="A10" s="265" t="s">
        <v>577</v>
      </c>
      <c r="B10" s="241"/>
      <c r="C10" s="241"/>
      <c r="D10" s="242"/>
      <c r="E10" s="241"/>
      <c r="F10" s="178"/>
      <c r="G10" s="917">
        <f>-'TB Final'!E80</f>
        <v>-16717.714390000001</v>
      </c>
      <c r="H10" s="918"/>
      <c r="I10" s="919">
        <v>132534</v>
      </c>
      <c r="J10" s="918"/>
      <c r="K10" s="32"/>
      <c r="L10" s="33">
        <v>-119066</v>
      </c>
      <c r="M10" s="34"/>
    </row>
    <row r="11" spans="1:18">
      <c r="A11" s="241" t="s">
        <v>133</v>
      </c>
      <c r="B11" s="241"/>
      <c r="C11" s="241"/>
      <c r="D11" s="241"/>
      <c r="E11" s="241"/>
      <c r="F11" s="178"/>
      <c r="G11" s="920">
        <f>-'TB Final'!E81</f>
        <v>36763.5</v>
      </c>
      <c r="H11" s="918"/>
      <c r="I11" s="921">
        <v>11025</v>
      </c>
      <c r="J11" s="918"/>
      <c r="K11" s="32"/>
      <c r="L11" s="35">
        <v>87195</v>
      </c>
      <c r="M11" s="34"/>
      <c r="O11" s="905" t="e">
        <f>-ROUND(#REF!+#REF!-O15,0)</f>
        <v>#REF!</v>
      </c>
      <c r="R11" s="146"/>
    </row>
    <row r="12" spans="1:18">
      <c r="A12" s="241" t="s">
        <v>134</v>
      </c>
      <c r="B12" s="241"/>
      <c r="C12" s="241"/>
      <c r="D12" s="241"/>
      <c r="E12" s="241"/>
      <c r="F12" s="178"/>
      <c r="G12" s="904">
        <f>-SUM('TB Final'!E83:E95)</f>
        <v>2294.762999999999</v>
      </c>
      <c r="H12" s="262"/>
      <c r="I12" s="921">
        <v>3165</v>
      </c>
      <c r="J12" s="262"/>
      <c r="K12" s="32"/>
      <c r="L12" s="35">
        <v>18436</v>
      </c>
      <c r="M12" s="34"/>
      <c r="O12" s="905" t="e">
        <f>#REF!</f>
        <v>#REF!</v>
      </c>
    </row>
    <row r="13" spans="1:18">
      <c r="A13" s="266" t="s">
        <v>581</v>
      </c>
      <c r="B13" s="241"/>
      <c r="C13" s="241"/>
      <c r="D13" s="241"/>
      <c r="E13" s="241"/>
      <c r="F13" s="178"/>
      <c r="G13" s="904"/>
      <c r="H13" s="262"/>
      <c r="I13" s="922"/>
      <c r="J13" s="262"/>
      <c r="L13" s="37"/>
    </row>
    <row r="14" spans="1:18">
      <c r="A14" s="267" t="s">
        <v>397</v>
      </c>
      <c r="B14" s="241"/>
      <c r="C14" s="241"/>
      <c r="D14" s="241"/>
      <c r="E14" s="241"/>
      <c r="F14" s="187" t="str">
        <f>'Note 7  -7.1'!A11</f>
        <v>7.1</v>
      </c>
      <c r="G14" s="923">
        <f>-'TB Final'!E82</f>
        <v>-275248.52551000001</v>
      </c>
      <c r="H14" s="918"/>
      <c r="I14" s="924">
        <v>331015</v>
      </c>
      <c r="J14" s="918"/>
      <c r="K14" s="36"/>
      <c r="L14" s="38">
        <v>-231602</v>
      </c>
      <c r="M14" s="39"/>
      <c r="O14" s="152" t="s">
        <v>483</v>
      </c>
    </row>
    <row r="15" spans="1:18">
      <c r="A15" s="243" t="s">
        <v>582</v>
      </c>
      <c r="B15" s="241"/>
      <c r="C15" s="241"/>
      <c r="D15" s="241"/>
      <c r="E15" s="241"/>
      <c r="F15" s="178"/>
      <c r="G15" s="1055">
        <f>SUM(G10:G14)</f>
        <v>-252907.97690000001</v>
      </c>
      <c r="H15" s="262"/>
      <c r="I15" s="925">
        <f>SUM(I8:I14)</f>
        <v>477739</v>
      </c>
      <c r="J15" s="262"/>
      <c r="K15" s="36"/>
      <c r="L15" s="36">
        <v>-245037</v>
      </c>
      <c r="M15" s="39"/>
      <c r="O15" s="146">
        <v>260</v>
      </c>
      <c r="P15" s="8"/>
    </row>
    <row r="16" spans="1:18">
      <c r="A16" s="241"/>
      <c r="B16" s="241"/>
      <c r="C16" s="241"/>
      <c r="D16" s="241"/>
      <c r="E16" s="241"/>
      <c r="F16" s="178"/>
      <c r="G16" s="262"/>
      <c r="H16" s="262"/>
      <c r="I16" s="258"/>
      <c r="J16" s="262"/>
      <c r="K16" s="36"/>
      <c r="L16" s="36"/>
      <c r="M16" s="39"/>
    </row>
    <row r="17" spans="1:19">
      <c r="A17" s="241"/>
      <c r="B17" s="241"/>
      <c r="C17" s="241"/>
      <c r="D17" s="241"/>
      <c r="E17" s="241"/>
      <c r="F17" s="178"/>
      <c r="G17" s="262"/>
      <c r="H17" s="262"/>
      <c r="I17" s="258"/>
      <c r="J17" s="262"/>
      <c r="K17" s="36"/>
      <c r="L17" s="36"/>
      <c r="M17" s="39"/>
    </row>
    <row r="18" spans="1:19">
      <c r="A18" s="244" t="s">
        <v>135</v>
      </c>
      <c r="B18" s="241"/>
      <c r="C18" s="241"/>
      <c r="D18" s="241"/>
      <c r="E18" s="241"/>
      <c r="F18" s="178"/>
      <c r="G18" s="262"/>
      <c r="H18" s="918"/>
      <c r="I18" s="926"/>
      <c r="J18" s="918"/>
      <c r="L18" s="1"/>
    </row>
    <row r="19" spans="1:19" s="152" customFormat="1">
      <c r="A19" s="244"/>
      <c r="B19" s="241"/>
      <c r="C19" s="241"/>
      <c r="D19" s="241"/>
      <c r="E19" s="241"/>
      <c r="F19" s="178"/>
      <c r="G19" s="262"/>
      <c r="H19" s="918"/>
      <c r="I19" s="926"/>
      <c r="J19" s="918"/>
      <c r="M19" s="31"/>
    </row>
    <row r="20" spans="1:19">
      <c r="A20" s="241" t="s">
        <v>136</v>
      </c>
      <c r="B20" s="241"/>
      <c r="C20" s="241"/>
      <c r="D20" s="241"/>
      <c r="E20" s="241"/>
      <c r="F20" s="187"/>
      <c r="G20" s="917">
        <f>+'TB Final'!E98</f>
        <v>19144.103999999999</v>
      </c>
      <c r="H20" s="262"/>
      <c r="I20" s="919">
        <v>16388</v>
      </c>
      <c r="J20" s="262"/>
      <c r="K20" s="36"/>
      <c r="L20" s="33">
        <v>33362</v>
      </c>
      <c r="M20" s="39"/>
      <c r="N20" s="8">
        <f>G20+G21</f>
        <v>21632.837520000001</v>
      </c>
      <c r="O20" s="1">
        <v>14874</v>
      </c>
      <c r="P20" s="8">
        <f>N20-O20</f>
        <v>6758.8375200000009</v>
      </c>
      <c r="R20" s="8">
        <f>G20-I20</f>
        <v>2756.1039999999994</v>
      </c>
      <c r="S20" s="161">
        <f>R20/I20</f>
        <v>0.16817817915547958</v>
      </c>
    </row>
    <row r="21" spans="1:19">
      <c r="A21" s="266" t="s">
        <v>548</v>
      </c>
      <c r="B21" s="241"/>
      <c r="C21" s="241"/>
      <c r="D21" s="241"/>
      <c r="E21" s="242"/>
      <c r="F21" s="187"/>
      <c r="G21" s="904">
        <f>+'TB Final'!E99</f>
        <v>2488.7335200000002</v>
      </c>
      <c r="H21" s="262"/>
      <c r="I21" s="921">
        <v>2131</v>
      </c>
      <c r="J21" s="262"/>
      <c r="K21" s="36"/>
      <c r="L21" s="35">
        <v>4337</v>
      </c>
      <c r="M21" s="39"/>
      <c r="R21" s="8">
        <f>G21-I21</f>
        <v>357.73352000000023</v>
      </c>
      <c r="S21" s="161">
        <f>R21/I21</f>
        <v>0.16787119662130465</v>
      </c>
    </row>
    <row r="22" spans="1:19">
      <c r="A22" s="266" t="s">
        <v>388</v>
      </c>
      <c r="B22" s="241"/>
      <c r="C22" s="241"/>
      <c r="D22" s="241"/>
      <c r="E22" s="241"/>
      <c r="F22" s="187"/>
      <c r="G22" s="37"/>
      <c r="I22" s="37"/>
      <c r="L22" s="37"/>
      <c r="M22" s="39"/>
      <c r="N22" s="8">
        <f>G23+G24</f>
        <v>1366.489</v>
      </c>
      <c r="O22" s="1">
        <v>1319</v>
      </c>
      <c r="P22" s="8">
        <f>N22-O22</f>
        <v>47.489000000000033</v>
      </c>
      <c r="R22" s="8">
        <f>G23-I23</f>
        <v>140.28199999999993</v>
      </c>
      <c r="S22" s="161">
        <f>R22/I23</f>
        <v>0.13122731524789516</v>
      </c>
    </row>
    <row r="23" spans="1:19" s="152" customFormat="1">
      <c r="A23" s="266" t="s">
        <v>389</v>
      </c>
      <c r="B23" s="241"/>
      <c r="C23" s="241"/>
      <c r="D23" s="241"/>
      <c r="E23" s="241"/>
      <c r="F23" s="187"/>
      <c r="G23" s="904">
        <f>+'TB Final'!E100</f>
        <v>1209.2819999999999</v>
      </c>
      <c r="H23" s="262"/>
      <c r="I23" s="921">
        <v>1069</v>
      </c>
      <c r="J23" s="262"/>
      <c r="K23" s="36"/>
      <c r="L23" s="35">
        <v>2172</v>
      </c>
      <c r="M23" s="39"/>
      <c r="N23" s="8"/>
      <c r="P23" s="8"/>
      <c r="R23" s="8"/>
      <c r="S23" s="161"/>
    </row>
    <row r="24" spans="1:19">
      <c r="A24" s="241" t="s">
        <v>399</v>
      </c>
      <c r="B24" s="241"/>
      <c r="C24" s="241"/>
      <c r="D24" s="241"/>
      <c r="E24" s="241"/>
      <c r="F24" s="246"/>
      <c r="G24" s="904">
        <f>+'TB Final'!E101</f>
        <v>157.20699999999999</v>
      </c>
      <c r="H24" s="262"/>
      <c r="I24" s="921">
        <v>139</v>
      </c>
      <c r="J24" s="262"/>
      <c r="K24" s="36"/>
      <c r="L24" s="35">
        <v>282</v>
      </c>
      <c r="M24" s="39"/>
      <c r="P24" s="8">
        <f>N24-O24</f>
        <v>0</v>
      </c>
      <c r="R24" s="8">
        <f t="shared" ref="R24:R29" si="0">G24-I24</f>
        <v>18.206999999999994</v>
      </c>
      <c r="S24" s="161">
        <f t="shared" ref="S24:S29" si="1">R24/I24</f>
        <v>0.13098561151079133</v>
      </c>
    </row>
    <row r="25" spans="1:19">
      <c r="A25" s="268" t="s">
        <v>390</v>
      </c>
      <c r="B25" s="241"/>
      <c r="C25" s="241"/>
      <c r="D25" s="241"/>
      <c r="E25" s="241"/>
      <c r="F25" s="178"/>
      <c r="G25" s="904">
        <f>+'TB Final'!E102</f>
        <v>191.44399999999999</v>
      </c>
      <c r="H25" s="262"/>
      <c r="I25" s="921">
        <v>164</v>
      </c>
      <c r="J25" s="262"/>
      <c r="K25" s="36"/>
      <c r="L25" s="35">
        <v>1585</v>
      </c>
      <c r="M25" s="39"/>
      <c r="N25" s="1">
        <v>626</v>
      </c>
      <c r="O25" s="1">
        <v>625</v>
      </c>
      <c r="P25" s="8">
        <f>N25-O25</f>
        <v>1</v>
      </c>
      <c r="R25" s="8">
        <f t="shared" si="0"/>
        <v>27.443999999999988</v>
      </c>
      <c r="S25" s="161">
        <f t="shared" si="1"/>
        <v>0.16734146341463407</v>
      </c>
    </row>
    <row r="26" spans="1:19">
      <c r="A26" s="245" t="s">
        <v>400</v>
      </c>
      <c r="B26" s="241"/>
      <c r="C26" s="241"/>
      <c r="D26" s="241"/>
      <c r="E26" s="241"/>
      <c r="F26" s="187"/>
      <c r="G26" s="904">
        <f>+'TB Final'!E103</f>
        <v>957.14168000000006</v>
      </c>
      <c r="H26" s="262"/>
      <c r="I26" s="921">
        <v>819</v>
      </c>
      <c r="J26" s="262"/>
      <c r="K26" s="36"/>
      <c r="L26" s="35">
        <v>1885</v>
      </c>
      <c r="M26" s="39"/>
      <c r="N26" s="1">
        <v>745</v>
      </c>
      <c r="O26" s="1">
        <v>744</v>
      </c>
      <c r="P26" s="8">
        <f>N26-O26</f>
        <v>1</v>
      </c>
      <c r="R26" s="8">
        <f t="shared" si="0"/>
        <v>138.14168000000006</v>
      </c>
      <c r="S26" s="161">
        <f t="shared" si="1"/>
        <v>0.16867115995116003</v>
      </c>
    </row>
    <row r="27" spans="1:19">
      <c r="A27" s="241" t="s">
        <v>140</v>
      </c>
      <c r="B27" s="241"/>
      <c r="C27" s="241"/>
      <c r="D27" s="241"/>
      <c r="E27" s="241"/>
      <c r="F27" s="187"/>
      <c r="G27" s="904">
        <f>+'TB Final'!E104</f>
        <v>12442.84188</v>
      </c>
      <c r="H27" s="262"/>
      <c r="I27" s="921">
        <v>10652</v>
      </c>
      <c r="J27" s="262"/>
      <c r="K27" s="36">
        <v>0</v>
      </c>
      <c r="L27" s="35">
        <v>6672</v>
      </c>
      <c r="M27" s="39"/>
      <c r="P27" s="8"/>
      <c r="R27" s="8">
        <f t="shared" si="0"/>
        <v>1790.8418799999999</v>
      </c>
      <c r="S27" s="161">
        <f t="shared" si="1"/>
        <v>0.16812259481787456</v>
      </c>
    </row>
    <row r="28" spans="1:19" s="13" customFormat="1">
      <c r="A28" s="241" t="s">
        <v>502</v>
      </c>
      <c r="B28" s="241"/>
      <c r="C28" s="241"/>
      <c r="D28" s="241"/>
      <c r="E28" s="241"/>
      <c r="F28" s="178"/>
      <c r="G28" s="904">
        <f>+'TB Final'!E105+SUM('TB Final'!E115:E121)+'TB Final'!E106+'TB Final'!E107</f>
        <v>4658.6189800000011</v>
      </c>
      <c r="H28" s="262"/>
      <c r="I28" s="921">
        <v>4972</v>
      </c>
      <c r="J28" s="262"/>
      <c r="K28" s="36"/>
      <c r="L28" s="35">
        <v>726</v>
      </c>
      <c r="M28" s="39"/>
      <c r="N28" s="13">
        <v>381</v>
      </c>
      <c r="O28" s="13">
        <v>381</v>
      </c>
      <c r="P28" s="8">
        <f t="shared" ref="P28:P32" si="2">N28-O28</f>
        <v>0</v>
      </c>
      <c r="R28" s="8">
        <f t="shared" si="0"/>
        <v>-313.3810199999989</v>
      </c>
      <c r="S28" s="161">
        <f t="shared" si="1"/>
        <v>-6.3029167337087466E-2</v>
      </c>
    </row>
    <row r="29" spans="1:19">
      <c r="A29" s="241" t="s">
        <v>350</v>
      </c>
      <c r="B29" s="241"/>
      <c r="C29" s="241"/>
      <c r="D29" s="241"/>
      <c r="E29" s="241"/>
      <c r="F29" s="177"/>
      <c r="G29" s="904">
        <f>+'TB Final'!E112</f>
        <v>6.9039200000000003</v>
      </c>
      <c r="H29" s="262"/>
      <c r="I29" s="921">
        <v>7</v>
      </c>
      <c r="J29" s="262"/>
      <c r="K29" s="36"/>
      <c r="L29" s="35">
        <v>37</v>
      </c>
      <c r="M29" s="39"/>
      <c r="N29" s="1">
        <v>83</v>
      </c>
      <c r="O29" s="1">
        <v>83</v>
      </c>
      <c r="P29" s="8">
        <f t="shared" si="2"/>
        <v>0</v>
      </c>
      <c r="R29" s="8">
        <f t="shared" si="0"/>
        <v>-9.6079999999999721E-2</v>
      </c>
      <c r="S29" s="161">
        <f t="shared" si="1"/>
        <v>-1.3725714285714246E-2</v>
      </c>
    </row>
    <row r="30" spans="1:19" s="152" customFormat="1">
      <c r="A30" s="241" t="s">
        <v>139</v>
      </c>
      <c r="B30" s="241"/>
      <c r="C30" s="241"/>
      <c r="D30" s="241"/>
      <c r="E30" s="241"/>
      <c r="F30" s="177"/>
      <c r="G30" s="904">
        <f>+'TB Final'!E111</f>
        <v>435.62299999999999</v>
      </c>
      <c r="H30" s="262"/>
      <c r="I30" s="921">
        <v>34</v>
      </c>
      <c r="J30" s="262"/>
      <c r="K30" s="36"/>
      <c r="L30" s="35">
        <v>91</v>
      </c>
      <c r="M30" s="39"/>
      <c r="P30" s="8"/>
      <c r="R30" s="8"/>
      <c r="S30" s="161"/>
    </row>
    <row r="31" spans="1:19">
      <c r="A31" s="247" t="s">
        <v>138</v>
      </c>
      <c r="B31" s="241"/>
      <c r="C31" s="241"/>
      <c r="D31" s="241"/>
      <c r="E31" s="241"/>
      <c r="F31" s="177"/>
      <c r="G31" s="904">
        <f>+'TB Final'!E113</f>
        <v>181.50456</v>
      </c>
      <c r="H31" s="262"/>
      <c r="I31" s="921">
        <v>204</v>
      </c>
      <c r="J31" s="262"/>
      <c r="K31" s="36"/>
      <c r="L31" s="35">
        <v>450</v>
      </c>
      <c r="M31" s="39"/>
      <c r="N31" s="1">
        <v>450</v>
      </c>
      <c r="O31" s="1">
        <v>450</v>
      </c>
      <c r="P31" s="8">
        <f t="shared" si="2"/>
        <v>0</v>
      </c>
      <c r="R31" s="8">
        <f>G31-I31</f>
        <v>-22.495440000000002</v>
      </c>
      <c r="S31" s="161">
        <f>R31/I31</f>
        <v>-0.11027176470588236</v>
      </c>
    </row>
    <row r="32" spans="1:19">
      <c r="A32" s="241" t="s">
        <v>98</v>
      </c>
      <c r="B32" s="241"/>
      <c r="C32" s="241"/>
      <c r="D32" s="241"/>
      <c r="E32" s="241"/>
      <c r="F32" s="177"/>
      <c r="G32" s="904">
        <f>+'TB Final'!E122</f>
        <v>1297.2080000000001</v>
      </c>
      <c r="H32" s="262"/>
      <c r="I32" s="921">
        <v>321</v>
      </c>
      <c r="J32" s="262"/>
      <c r="K32" s="36"/>
      <c r="L32" s="35">
        <v>1084</v>
      </c>
      <c r="M32" s="39"/>
      <c r="N32" s="1">
        <v>639</v>
      </c>
      <c r="O32" s="1">
        <v>639</v>
      </c>
      <c r="P32" s="8">
        <f t="shared" si="2"/>
        <v>0</v>
      </c>
      <c r="R32" s="8">
        <f>G32-I32</f>
        <v>976.20800000000008</v>
      </c>
      <c r="S32" s="161">
        <f>R32/I32</f>
        <v>3.041146417445483</v>
      </c>
    </row>
    <row r="33" spans="1:19">
      <c r="A33" s="241" t="s">
        <v>137</v>
      </c>
      <c r="B33" s="241"/>
      <c r="C33" s="241"/>
      <c r="D33" s="241"/>
      <c r="E33" s="241"/>
      <c r="F33" s="178"/>
      <c r="G33" s="904">
        <f>+'TB Final'!E109</f>
        <v>113.70468000000001</v>
      </c>
      <c r="H33" s="262"/>
      <c r="I33" s="921">
        <v>113</v>
      </c>
      <c r="J33" s="262"/>
      <c r="K33" s="36"/>
      <c r="L33" s="35">
        <v>218</v>
      </c>
      <c r="M33" s="39"/>
      <c r="N33" s="1">
        <v>312</v>
      </c>
      <c r="O33" s="1">
        <v>312</v>
      </c>
      <c r="P33" s="8">
        <f>N33-O33</f>
        <v>0</v>
      </c>
      <c r="R33" s="8">
        <f>G33-I33</f>
        <v>0.70468000000001041</v>
      </c>
      <c r="S33" s="161">
        <f>R33/I33</f>
        <v>6.2361061946903575E-3</v>
      </c>
    </row>
    <row r="34" spans="1:19">
      <c r="A34" s="241" t="s">
        <v>141</v>
      </c>
      <c r="B34" s="241"/>
      <c r="C34" s="241"/>
      <c r="D34" s="242"/>
      <c r="E34" s="241"/>
      <c r="F34" s="178"/>
      <c r="G34" s="923">
        <f>+'TB Final'!E114</f>
        <v>25.186160000000001</v>
      </c>
      <c r="H34" s="262"/>
      <c r="I34" s="924">
        <v>-5</v>
      </c>
      <c r="J34" s="262"/>
      <c r="K34" s="36"/>
      <c r="L34" s="35">
        <v>24</v>
      </c>
      <c r="M34" s="39"/>
      <c r="N34" s="1">
        <v>77</v>
      </c>
      <c r="O34" s="1">
        <v>77</v>
      </c>
      <c r="P34" s="8">
        <f>N34-O34</f>
        <v>0</v>
      </c>
      <c r="R34" s="8">
        <f>G34-I34</f>
        <v>30.186160000000001</v>
      </c>
      <c r="S34" s="161">
        <f>R34/I34</f>
        <v>-6.0372320000000004</v>
      </c>
    </row>
    <row r="35" spans="1:19">
      <c r="A35" s="243" t="s">
        <v>142</v>
      </c>
      <c r="B35" s="241"/>
      <c r="C35" s="241"/>
      <c r="D35" s="242"/>
      <c r="E35" s="241"/>
      <c r="F35" s="189"/>
      <c r="G35" s="262">
        <f>SUM(G20:G34)</f>
        <v>43309.503379999995</v>
      </c>
      <c r="H35" s="262"/>
      <c r="I35" s="258">
        <f>SUM(I20:I34)</f>
        <v>37008</v>
      </c>
      <c r="J35" s="262"/>
      <c r="K35" s="36"/>
      <c r="L35" s="40">
        <v>62287</v>
      </c>
      <c r="M35" s="39"/>
      <c r="N35" s="8">
        <f>SUM(N20:N34)</f>
        <v>26312.326520000002</v>
      </c>
      <c r="O35" s="1">
        <f>SUM(O20:O34)</f>
        <v>19504</v>
      </c>
      <c r="P35" s="8">
        <f>N35-O35</f>
        <v>6808.3265200000023</v>
      </c>
    </row>
    <row r="36" spans="1:19">
      <c r="A36" s="248"/>
      <c r="B36" s="241"/>
      <c r="C36" s="241"/>
      <c r="D36" s="242"/>
      <c r="E36" s="241"/>
      <c r="F36" s="178"/>
      <c r="G36" s="358"/>
      <c r="H36" s="262"/>
      <c r="I36" s="240"/>
      <c r="J36" s="240"/>
      <c r="K36" s="36"/>
      <c r="L36" s="36"/>
      <c r="M36" s="39"/>
    </row>
    <row r="37" spans="1:19">
      <c r="A37" s="250" t="s">
        <v>704</v>
      </c>
      <c r="B37" s="241"/>
      <c r="C37" s="241"/>
      <c r="D37" s="242"/>
      <c r="E37" s="241"/>
      <c r="F37" s="178"/>
      <c r="G37" s="927">
        <f>G15+-G35</f>
        <v>-296217.48028000002</v>
      </c>
      <c r="H37" s="262"/>
      <c r="I37" s="1056">
        <f>I15+-I35</f>
        <v>440731</v>
      </c>
      <c r="J37" s="240"/>
      <c r="K37" s="36"/>
      <c r="L37" s="36">
        <v>-307324</v>
      </c>
      <c r="M37" s="39"/>
      <c r="O37" s="146"/>
    </row>
    <row r="38" spans="1:19">
      <c r="A38" s="249"/>
      <c r="B38" s="241"/>
      <c r="C38" s="241"/>
      <c r="D38" s="242"/>
      <c r="E38" s="241"/>
      <c r="F38" s="178"/>
      <c r="G38" s="648"/>
      <c r="H38" s="262"/>
      <c r="I38" s="648"/>
      <c r="J38" s="240"/>
      <c r="K38" s="36"/>
      <c r="L38" s="36"/>
      <c r="M38" s="39"/>
    </row>
    <row r="39" spans="1:19">
      <c r="A39" s="1136" t="s">
        <v>703</v>
      </c>
      <c r="B39" s="1137"/>
      <c r="C39" s="1137"/>
      <c r="D39" s="1137"/>
      <c r="E39" s="1137"/>
      <c r="F39" s="202"/>
      <c r="G39" s="262">
        <f>-+'TB Final'!E108</f>
        <v>27763.263350000001</v>
      </c>
      <c r="H39" s="262"/>
      <c r="I39" s="258">
        <v>-8815</v>
      </c>
      <c r="J39" s="262"/>
      <c r="K39" s="44"/>
      <c r="L39" s="44">
        <v>0</v>
      </c>
      <c r="M39" s="45"/>
    </row>
    <row r="40" spans="1:19">
      <c r="A40" s="241"/>
      <c r="B40" s="241"/>
      <c r="C40" s="241"/>
      <c r="D40" s="241"/>
      <c r="E40" s="241"/>
      <c r="F40" s="178"/>
      <c r="G40" s="262"/>
      <c r="H40" s="262"/>
      <c r="I40" s="258"/>
      <c r="J40" s="262"/>
      <c r="K40" s="36"/>
      <c r="L40" s="36"/>
      <c r="M40" s="39"/>
    </row>
    <row r="41" spans="1:19" ht="15" customHeight="1" thickBot="1">
      <c r="A41" s="250" t="s">
        <v>579</v>
      </c>
      <c r="B41" s="241"/>
      <c r="C41" s="241"/>
      <c r="D41" s="241"/>
      <c r="E41" s="241"/>
      <c r="F41" s="178"/>
      <c r="G41" s="928">
        <f>SUM(G37:G39)</f>
        <v>-268454.21693</v>
      </c>
      <c r="H41" s="928" t="e">
        <f>H37-#REF!</f>
        <v>#REF!</v>
      </c>
      <c r="I41" s="1057">
        <f>SUM(I37:I39)</f>
        <v>431916</v>
      </c>
      <c r="J41" s="262"/>
      <c r="K41" s="36"/>
      <c r="L41" s="46">
        <v>-307324</v>
      </c>
      <c r="M41" s="39"/>
    </row>
    <row r="42" spans="1:19" s="152" customFormat="1" ht="7.8" customHeight="1" thickTop="1">
      <c r="A42" s="243"/>
      <c r="B42" s="241"/>
      <c r="C42" s="241"/>
      <c r="D42" s="241"/>
      <c r="E42" s="241"/>
      <c r="F42" s="178"/>
      <c r="G42" s="262"/>
      <c r="H42" s="262"/>
      <c r="I42" s="258"/>
      <c r="J42" s="262"/>
      <c r="K42" s="36"/>
      <c r="L42" s="36"/>
      <c r="M42" s="39"/>
    </row>
    <row r="43" spans="1:19" s="152" customFormat="1" ht="15" customHeight="1">
      <c r="A43" s="241" t="s">
        <v>143</v>
      </c>
      <c r="B43" s="241"/>
      <c r="C43" s="241"/>
      <c r="D43" s="241"/>
      <c r="E43" s="241"/>
      <c r="F43" s="187">
        <f>'8 - 14'!A93</f>
        <v>10</v>
      </c>
      <c r="G43" s="262">
        <v>0</v>
      </c>
      <c r="H43" s="262"/>
      <c r="I43" s="258">
        <v>0</v>
      </c>
      <c r="J43" s="262"/>
      <c r="K43" s="36"/>
      <c r="L43" s="36"/>
      <c r="M43" s="39"/>
    </row>
    <row r="44" spans="1:19" s="152" customFormat="1" ht="15" customHeight="1">
      <c r="A44" s="241"/>
      <c r="B44" s="241"/>
      <c r="C44" s="241"/>
      <c r="D44" s="241"/>
      <c r="E44" s="241"/>
      <c r="F44" s="178"/>
      <c r="G44" s="262"/>
      <c r="H44" s="262"/>
      <c r="I44" s="258"/>
      <c r="J44" s="262"/>
      <c r="K44" s="36"/>
      <c r="L44" s="36"/>
      <c r="M44" s="39"/>
    </row>
    <row r="45" spans="1:19" ht="14.4" thickBot="1">
      <c r="A45" s="243" t="s">
        <v>578</v>
      </c>
      <c r="B45" s="241"/>
      <c r="C45" s="241"/>
      <c r="D45" s="241"/>
      <c r="E45" s="241"/>
      <c r="F45" s="178"/>
      <c r="G45" s="928">
        <f>SUM(G41:G43)</f>
        <v>-268454.21693</v>
      </c>
      <c r="H45" s="928" t="e">
        <f>H41-H43</f>
        <v>#REF!</v>
      </c>
      <c r="I45" s="1057">
        <f>SUM(I41:I43)</f>
        <v>431916</v>
      </c>
      <c r="J45" s="258"/>
      <c r="K45" s="36"/>
      <c r="L45" s="36"/>
      <c r="M45" s="39"/>
    </row>
    <row r="46" spans="1:19" s="152" customFormat="1" ht="9.9" customHeight="1" thickTop="1">
      <c r="A46" s="243"/>
      <c r="B46" s="241"/>
      <c r="C46" s="241"/>
      <c r="D46" s="241"/>
      <c r="E46" s="241"/>
      <c r="F46" s="178"/>
      <c r="G46" s="262"/>
      <c r="H46" s="262"/>
      <c r="I46" s="258"/>
      <c r="J46" s="258"/>
      <c r="K46" s="36"/>
      <c r="L46" s="36"/>
      <c r="M46" s="39"/>
    </row>
    <row r="47" spans="1:19" ht="15" customHeight="1">
      <c r="A47" s="644" t="s">
        <v>489</v>
      </c>
      <c r="B47" s="251"/>
      <c r="C47" s="251"/>
      <c r="D47" s="251"/>
      <c r="E47" s="241"/>
      <c r="F47" s="178"/>
      <c r="G47" s="257"/>
      <c r="H47" s="258"/>
      <c r="I47" s="257"/>
      <c r="J47" s="258"/>
      <c r="K47" s="36"/>
      <c r="L47" s="36"/>
      <c r="M47" s="39"/>
    </row>
    <row r="48" spans="1:19" ht="15" customHeight="1">
      <c r="A48" s="252" t="s">
        <v>490</v>
      </c>
      <c r="B48" s="251"/>
      <c r="C48" s="251"/>
      <c r="D48" s="251"/>
      <c r="E48" s="241"/>
      <c r="F48" s="178"/>
      <c r="G48" s="257">
        <v>0</v>
      </c>
      <c r="H48" s="258"/>
      <c r="I48" s="1138">
        <v>431916</v>
      </c>
      <c r="J48" s="258"/>
      <c r="K48" s="36"/>
      <c r="L48" s="36">
        <v>-307324</v>
      </c>
      <c r="M48" s="39"/>
    </row>
    <row r="49" spans="1:16" ht="15" customHeight="1">
      <c r="A49" s="252" t="s">
        <v>145</v>
      </c>
      <c r="B49" s="251"/>
      <c r="C49" s="251"/>
      <c r="D49" s="251"/>
      <c r="E49" s="241"/>
      <c r="F49" s="178"/>
      <c r="G49" s="257">
        <v>0</v>
      </c>
      <c r="H49" s="258"/>
      <c r="I49" s="1138">
        <v>-73369.876999999993</v>
      </c>
      <c r="J49" s="258"/>
      <c r="K49" s="36"/>
      <c r="L49" s="36">
        <v>0</v>
      </c>
      <c r="M49" s="39"/>
    </row>
    <row r="50" spans="1:16" ht="15" customHeight="1" thickBot="1">
      <c r="A50" s="252"/>
      <c r="B50" s="251"/>
      <c r="C50" s="251"/>
      <c r="D50" s="251"/>
      <c r="E50" s="241"/>
      <c r="F50" s="178"/>
      <c r="G50" s="929">
        <f>SUM(G48:G49)</f>
        <v>0</v>
      </c>
      <c r="H50" s="258"/>
      <c r="I50" s="1139">
        <f>SUM(I48:I49)</f>
        <v>358546.12300000002</v>
      </c>
      <c r="J50" s="258"/>
      <c r="K50" s="36"/>
      <c r="L50" s="36">
        <v>-307324</v>
      </c>
      <c r="M50" s="39"/>
    </row>
    <row r="51" spans="1:16" ht="9.9" customHeight="1" thickTop="1">
      <c r="A51" s="253"/>
      <c r="B51" s="251"/>
      <c r="C51" s="251"/>
      <c r="D51" s="251"/>
      <c r="E51" s="241"/>
      <c r="F51" s="178"/>
      <c r="G51" s="257"/>
      <c r="H51" s="258"/>
      <c r="I51" s="1138"/>
      <c r="J51" s="258"/>
      <c r="K51" s="36"/>
      <c r="L51" s="36"/>
      <c r="M51" s="39"/>
    </row>
    <row r="52" spans="1:16" ht="15" customHeight="1">
      <c r="A52" s="645" t="s">
        <v>146</v>
      </c>
      <c r="B52" s="251"/>
      <c r="C52" s="251"/>
      <c r="D52" s="251"/>
      <c r="E52" s="241"/>
      <c r="F52" s="178"/>
      <c r="G52" s="257"/>
      <c r="H52" s="258"/>
      <c r="I52" s="1138"/>
      <c r="J52" s="258"/>
      <c r="K52" s="36"/>
      <c r="L52" s="36"/>
      <c r="M52" s="39"/>
    </row>
    <row r="53" spans="1:16" ht="15" customHeight="1">
      <c r="A53" s="254" t="s">
        <v>147</v>
      </c>
      <c r="B53" s="251"/>
      <c r="C53" s="251"/>
      <c r="D53" s="251"/>
      <c r="E53" s="241"/>
      <c r="F53" s="178"/>
      <c r="G53" s="930">
        <f>G56</f>
        <v>0</v>
      </c>
      <c r="H53" s="931"/>
      <c r="I53" s="1140">
        <v>358546.12300000002</v>
      </c>
      <c r="J53" s="932"/>
      <c r="K53" s="47">
        <f>G13+G20</f>
        <v>19144.103999999999</v>
      </c>
      <c r="L53" s="47">
        <v>0</v>
      </c>
      <c r="M53" s="39"/>
      <c r="N53" s="47" t="e">
        <f>#REF!+#REF!</f>
        <v>#REF!</v>
      </c>
    </row>
    <row r="54" spans="1:16" ht="15" customHeight="1">
      <c r="A54" s="254" t="s">
        <v>148</v>
      </c>
      <c r="B54" s="251"/>
      <c r="C54" s="251"/>
      <c r="D54" s="251"/>
      <c r="E54" s="241"/>
      <c r="F54" s="178"/>
      <c r="G54" s="933">
        <v>0</v>
      </c>
      <c r="H54" s="931"/>
      <c r="I54" s="1141">
        <v>0</v>
      </c>
      <c r="J54" s="932"/>
      <c r="K54" s="48" t="e">
        <f>K53/#REF!</f>
        <v>#REF!</v>
      </c>
      <c r="L54" s="48">
        <v>0</v>
      </c>
      <c r="M54" s="39"/>
      <c r="N54" s="49" t="e">
        <f>N53/#REF!</f>
        <v>#REF!</v>
      </c>
    </row>
    <row r="55" spans="1:16" ht="15" customHeight="1">
      <c r="A55" s="253"/>
      <c r="B55" s="251"/>
      <c r="C55" s="251"/>
      <c r="D55" s="251"/>
      <c r="E55" s="241"/>
      <c r="F55" s="178"/>
      <c r="G55" s="257">
        <f>SUM(G53:G54)</f>
        <v>0</v>
      </c>
      <c r="H55" s="931"/>
      <c r="I55" s="1138">
        <f>SUM(I53:I54)</f>
        <v>358546.12300000002</v>
      </c>
      <c r="J55" s="932"/>
      <c r="K55" s="50" t="e">
        <f>(#REF!-G49)*K54</f>
        <v>#REF!</v>
      </c>
      <c r="L55" s="51">
        <v>0</v>
      </c>
      <c r="M55" s="39"/>
      <c r="N55" s="51" t="e">
        <f>ROUND((#REF!-#REF!)*N54,0)</f>
        <v>#REF!</v>
      </c>
    </row>
    <row r="56" spans="1:16" ht="15" customHeight="1" thickBot="1">
      <c r="A56" s="253"/>
      <c r="B56" s="251"/>
      <c r="C56" s="251"/>
      <c r="D56" s="251"/>
      <c r="E56" s="241"/>
      <c r="F56" s="178"/>
      <c r="G56" s="929">
        <f>G50</f>
        <v>0</v>
      </c>
      <c r="H56" s="931"/>
      <c r="I56" s="1139">
        <f>I50</f>
        <v>358546.12300000002</v>
      </c>
      <c r="J56" s="932"/>
      <c r="K56" s="51"/>
      <c r="L56" s="41">
        <v>0</v>
      </c>
      <c r="M56" s="39"/>
      <c r="O56" s="8"/>
    </row>
    <row r="57" spans="1:16" ht="9.9" customHeight="1" thickTop="1">
      <c r="A57" s="255"/>
      <c r="B57" s="256"/>
      <c r="C57" s="256"/>
      <c r="D57" s="256"/>
      <c r="E57" s="236"/>
      <c r="F57" s="174"/>
      <c r="G57" s="257"/>
      <c r="H57" s="258"/>
      <c r="I57" s="257"/>
      <c r="J57" s="258"/>
      <c r="K57" s="36"/>
      <c r="L57" s="36"/>
      <c r="M57" s="39"/>
    </row>
    <row r="58" spans="1:16" ht="15" customHeight="1">
      <c r="A58" s="259" t="s">
        <v>568</v>
      </c>
      <c r="B58" s="260"/>
      <c r="C58" s="260"/>
      <c r="D58" s="261"/>
      <c r="E58" s="261"/>
      <c r="F58" s="187">
        <f>'8 - 14'!A103</f>
        <v>11</v>
      </c>
      <c r="G58" s="257"/>
      <c r="H58" s="258"/>
      <c r="I58" s="257"/>
      <c r="J58" s="258"/>
      <c r="K58" s="36"/>
      <c r="L58" s="36"/>
      <c r="M58" s="39"/>
      <c r="P58" s="1036"/>
    </row>
    <row r="59" spans="1:16" ht="10.5" customHeight="1">
      <c r="A59" s="228"/>
      <c r="B59" s="236"/>
      <c r="C59" s="236"/>
      <c r="D59" s="236"/>
      <c r="E59" s="236"/>
      <c r="F59" s="174"/>
      <c r="G59" s="262"/>
      <c r="H59" s="258"/>
      <c r="I59" s="258"/>
      <c r="J59" s="258"/>
      <c r="K59" s="36"/>
      <c r="L59" s="36"/>
      <c r="M59" s="39"/>
    </row>
    <row r="60" spans="1:16" ht="15" customHeight="1">
      <c r="A60" s="172" t="str">
        <f>+BS!A45</f>
        <v>The annexed notes from 1 to 17 form an integral part of these condensed interim financial statements.</v>
      </c>
      <c r="B60" s="172"/>
      <c r="C60" s="172"/>
      <c r="D60" s="172"/>
      <c r="E60" s="170"/>
      <c r="F60" s="229"/>
      <c r="G60" s="907"/>
      <c r="H60" s="224"/>
      <c r="I60" s="174"/>
      <c r="J60" s="224"/>
      <c r="K60" s="52"/>
      <c r="M60" s="53"/>
    </row>
    <row r="61" spans="1:16" ht="9.9" customHeight="1">
      <c r="A61" s="172"/>
      <c r="B61" s="172"/>
      <c r="C61" s="172"/>
      <c r="D61" s="172"/>
      <c r="E61" s="229"/>
      <c r="F61" s="224"/>
      <c r="G61" s="907"/>
      <c r="H61" s="224"/>
      <c r="I61" s="174"/>
      <c r="J61" s="224"/>
    </row>
    <row r="62" spans="1:16" ht="15" customHeight="1">
      <c r="A62" s="22"/>
      <c r="B62" s="15"/>
      <c r="C62" s="15"/>
      <c r="D62" s="15"/>
      <c r="E62" s="15"/>
      <c r="F62" s="1"/>
      <c r="G62" s="15"/>
      <c r="H62" s="15"/>
      <c r="I62" s="16"/>
      <c r="J62" s="15"/>
    </row>
    <row r="63" spans="1:16">
      <c r="A63" s="22"/>
      <c r="B63" s="15"/>
      <c r="C63" s="15"/>
      <c r="D63" s="15"/>
      <c r="E63" s="15"/>
      <c r="F63" s="15"/>
      <c r="G63" s="15"/>
      <c r="H63" s="15"/>
      <c r="I63" s="16"/>
      <c r="J63" s="15"/>
      <c r="K63" s="15"/>
      <c r="L63" s="56"/>
      <c r="M63" s="56"/>
    </row>
    <row r="64" spans="1:16">
      <c r="A64" s="22"/>
      <c r="B64" s="15"/>
      <c r="C64" s="15"/>
      <c r="D64" s="15"/>
      <c r="E64" s="15"/>
      <c r="F64" s="15"/>
      <c r="G64" s="57"/>
      <c r="H64" s="57"/>
      <c r="I64" s="57"/>
      <c r="J64" s="57"/>
      <c r="K64" s="15"/>
      <c r="L64" s="56"/>
      <c r="M64" s="56"/>
    </row>
    <row r="65" spans="1:13">
      <c r="A65" s="153"/>
      <c r="B65" s="15"/>
      <c r="C65" s="15"/>
      <c r="D65" s="15"/>
      <c r="E65" s="15"/>
      <c r="F65" s="15"/>
      <c r="G65" s="57"/>
      <c r="H65" s="57"/>
      <c r="I65" s="57"/>
      <c r="J65" s="57"/>
      <c r="K65" s="15"/>
      <c r="L65" s="56"/>
      <c r="M65" s="56"/>
    </row>
    <row r="66" spans="1:13">
      <c r="A66" s="153"/>
      <c r="B66" s="15"/>
      <c r="C66" s="15"/>
      <c r="D66" s="15"/>
      <c r="E66" s="15"/>
      <c r="F66" s="15"/>
      <c r="G66" s="57"/>
      <c r="H66" s="57"/>
      <c r="I66" s="57"/>
      <c r="J66" s="57"/>
    </row>
    <row r="67" spans="1:13">
      <c r="A67" s="153"/>
      <c r="B67" s="15"/>
      <c r="C67" s="15"/>
      <c r="D67" s="15"/>
      <c r="E67" s="15"/>
      <c r="F67" s="15"/>
      <c r="G67" s="57"/>
      <c r="H67" s="57"/>
      <c r="I67" s="57"/>
      <c r="J67" s="57"/>
    </row>
    <row r="68" spans="1:13">
      <c r="A68" s="153"/>
      <c r="B68" s="15"/>
      <c r="C68" s="15"/>
      <c r="D68" s="15"/>
      <c r="E68" s="15"/>
      <c r="F68" s="15"/>
      <c r="G68" s="57"/>
      <c r="H68" s="57"/>
      <c r="I68" s="57"/>
      <c r="J68" s="57"/>
    </row>
    <row r="69" spans="1:13">
      <c r="A69" s="153"/>
      <c r="B69" s="15"/>
      <c r="C69" s="15"/>
      <c r="D69" s="15"/>
      <c r="E69" s="15"/>
      <c r="F69" s="15"/>
      <c r="G69" s="57"/>
      <c r="H69" s="57"/>
      <c r="I69" s="57"/>
      <c r="J69" s="57"/>
    </row>
    <row r="70" spans="1:13">
      <c r="A70" s="153"/>
      <c r="B70" s="15"/>
      <c r="C70" s="15"/>
      <c r="D70" s="15"/>
      <c r="E70" s="15"/>
      <c r="F70" s="15"/>
      <c r="G70" s="57"/>
      <c r="H70" s="57"/>
      <c r="I70" s="57"/>
      <c r="J70" s="57"/>
    </row>
    <row r="72" spans="1:13">
      <c r="A72" s="58"/>
      <c r="B72" s="58"/>
      <c r="C72" s="58"/>
      <c r="D72" s="58"/>
      <c r="E72" s="58"/>
    </row>
    <row r="73" spans="1:13">
      <c r="A73" s="58"/>
      <c r="B73" s="58"/>
      <c r="C73" s="58"/>
      <c r="D73" s="58"/>
      <c r="E73" s="58"/>
    </row>
    <row r="74" spans="1:13">
      <c r="A74" s="58"/>
      <c r="B74" s="58"/>
      <c r="C74" s="58"/>
      <c r="D74" s="58"/>
      <c r="E74" s="58"/>
    </row>
    <row r="75" spans="1:13">
      <c r="A75" s="59"/>
      <c r="B75" s="59"/>
      <c r="C75" s="59"/>
      <c r="D75" s="59"/>
      <c r="E75" s="59"/>
    </row>
    <row r="78" spans="1:13">
      <c r="A78" s="60"/>
      <c r="B78" s="60"/>
      <c r="C78" s="60"/>
      <c r="D78" s="60"/>
      <c r="E78" s="60"/>
    </row>
    <row r="79" spans="1:13">
      <c r="A79" s="58"/>
      <c r="B79" s="58"/>
      <c r="C79" s="58"/>
      <c r="D79" s="58"/>
      <c r="E79" s="58"/>
    </row>
  </sheetData>
  <mergeCells count="5">
    <mergeCell ref="A1:J1"/>
    <mergeCell ref="A2:J2"/>
    <mergeCell ref="A3:J3"/>
    <mergeCell ref="G5:I5"/>
    <mergeCell ref="G7:I7"/>
  </mergeCells>
  <pageMargins left="0.7" right="0.7" top="0.75" bottom="0.75" header="0.3" footer="0.3"/>
  <pageSetup scale="72" firstPageNumber="2" fitToWidth="0" orientation="portrait" useFirstPageNumber="1"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1"/>
    <pageSetUpPr fitToPage="1"/>
  </sheetPr>
  <dimension ref="A1:AB76"/>
  <sheetViews>
    <sheetView showGridLines="0" view="pageBreakPreview" zoomScaleSheetLayoutView="100" workbookViewId="0">
      <selection activeCell="K14" sqref="K14"/>
    </sheetView>
  </sheetViews>
  <sheetFormatPr defaultColWidth="9.109375" defaultRowHeight="13.8"/>
  <cols>
    <col min="1" max="1" width="2.6640625" style="66" customWidth="1"/>
    <col min="2" max="2" width="7.6640625" style="66" customWidth="1"/>
    <col min="3" max="3" width="13.88671875" style="66" customWidth="1"/>
    <col min="4" max="5" width="8.6640625" style="66" customWidth="1"/>
    <col min="6" max="6" width="16.44140625" style="66" customWidth="1"/>
    <col min="7" max="7" width="14.33203125" style="65" customWidth="1"/>
    <col min="8" max="8" width="0.88671875" style="66" customWidth="1"/>
    <col min="9" max="9" width="14.33203125" style="66" customWidth="1"/>
    <col min="10" max="10" width="1.33203125" style="66" customWidth="1"/>
    <col min="11" max="11" width="14.33203125" style="65" customWidth="1"/>
    <col min="12" max="12" width="0.88671875" style="66" customWidth="1"/>
    <col min="13" max="13" width="14.33203125" style="66" customWidth="1"/>
    <col min="14" max="14" width="12.33203125" style="62" bestFit="1" customWidth="1"/>
    <col min="15" max="15" width="11.5546875" style="62" bestFit="1" customWidth="1"/>
    <col min="16" max="21" width="9.109375" style="62"/>
    <col min="22" max="22" width="12.6640625" style="62" bestFit="1" customWidth="1"/>
    <col min="23" max="23" width="9.109375" style="62"/>
    <col min="24" max="24" width="12.33203125" style="62" bestFit="1" customWidth="1"/>
    <col min="25" max="25" width="9.109375" style="62"/>
    <col min="26" max="26" width="12.6640625" style="62" bestFit="1" customWidth="1"/>
    <col min="27" max="27" width="9.109375" style="62"/>
    <col min="28" max="28" width="12.33203125" style="62" bestFit="1" customWidth="1"/>
    <col min="29" max="16384" width="9.109375" style="62"/>
  </cols>
  <sheetData>
    <row r="1" spans="1:15">
      <c r="A1" s="1159" t="str">
        <f>BS!A1</f>
        <v>ALHAMRA ISLAMIC STOCK FUND</v>
      </c>
      <c r="B1" s="1159"/>
      <c r="C1" s="1159"/>
      <c r="D1" s="1159"/>
      <c r="E1" s="1159"/>
      <c r="F1" s="1159"/>
      <c r="G1" s="1159"/>
      <c r="H1" s="1159"/>
      <c r="I1" s="1159"/>
      <c r="J1" s="1159"/>
      <c r="K1" s="1159"/>
      <c r="L1" s="1159"/>
      <c r="M1" s="1159"/>
    </row>
    <row r="2" spans="1:15">
      <c r="A2" s="1160" t="s">
        <v>150</v>
      </c>
      <c r="B2" s="1160"/>
      <c r="C2" s="1160"/>
      <c r="D2" s="1160"/>
      <c r="E2" s="1160"/>
      <c r="F2" s="1160"/>
      <c r="G2" s="1160"/>
      <c r="H2" s="1160"/>
      <c r="I2" s="1160"/>
      <c r="J2" s="1160"/>
      <c r="K2" s="1160"/>
      <c r="L2" s="1160"/>
      <c r="M2" s="1160"/>
    </row>
    <row r="3" spans="1:15">
      <c r="A3" s="1152" t="str">
        <f>+'IS '!A3:J3</f>
        <v>FOR THE QUARTER ENDED SEPTEMBER 30, 2021</v>
      </c>
      <c r="B3" s="1152"/>
      <c r="C3" s="1152"/>
      <c r="D3" s="1152"/>
      <c r="E3" s="1152"/>
      <c r="F3" s="1152"/>
      <c r="G3" s="1152"/>
      <c r="H3" s="1152"/>
      <c r="I3" s="1152"/>
      <c r="J3" s="1152"/>
      <c r="K3" s="1152"/>
      <c r="L3" s="1152"/>
      <c r="M3" s="1152"/>
    </row>
    <row r="4" spans="1:15" ht="15" customHeight="1">
      <c r="A4" s="270"/>
      <c r="B4" s="270"/>
      <c r="C4" s="271"/>
      <c r="D4" s="271"/>
      <c r="E4" s="271"/>
      <c r="F4" s="271"/>
      <c r="G4" s="272"/>
      <c r="H4" s="271"/>
      <c r="I4" s="271"/>
      <c r="J4" s="271"/>
      <c r="K4" s="272"/>
      <c r="L4" s="271"/>
      <c r="M4" s="271"/>
    </row>
    <row r="5" spans="1:15" ht="15" customHeight="1">
      <c r="A5" s="270"/>
      <c r="B5" s="270"/>
      <c r="C5" s="271"/>
      <c r="D5" s="271"/>
      <c r="E5" s="271"/>
      <c r="F5" s="271"/>
      <c r="G5" s="272"/>
      <c r="H5" s="271"/>
      <c r="I5" s="271"/>
      <c r="J5" s="271"/>
      <c r="K5" s="272"/>
      <c r="L5" s="271"/>
      <c r="M5" s="271"/>
    </row>
    <row r="6" spans="1:15" ht="25.5" customHeight="1">
      <c r="A6" s="270"/>
      <c r="B6" s="270"/>
      <c r="C6" s="271"/>
      <c r="D6" s="271"/>
      <c r="E6" s="271"/>
      <c r="F6" s="271"/>
      <c r="G6" s="1161"/>
      <c r="H6" s="1161"/>
      <c r="I6" s="1161"/>
      <c r="J6" s="273"/>
      <c r="K6" s="1153" t="s">
        <v>501</v>
      </c>
      <c r="L6" s="1154"/>
      <c r="M6" s="1154"/>
    </row>
    <row r="7" spans="1:15" s="64" customFormat="1" ht="15" customHeight="1">
      <c r="A7" s="274"/>
      <c r="B7" s="274"/>
      <c r="C7" s="274"/>
      <c r="D7" s="274"/>
      <c r="E7" s="274"/>
      <c r="F7" s="275"/>
      <c r="G7" s="276"/>
      <c r="H7" s="276"/>
      <c r="I7" s="934"/>
      <c r="J7" s="276"/>
      <c r="K7" s="276">
        <v>2021</v>
      </c>
      <c r="L7" s="276"/>
      <c r="M7" s="276">
        <v>2020</v>
      </c>
    </row>
    <row r="8" spans="1:15" ht="15" customHeight="1">
      <c r="A8" s="270"/>
      <c r="B8" s="270"/>
      <c r="C8" s="277"/>
      <c r="D8" s="277"/>
      <c r="E8" s="277"/>
      <c r="F8" s="278"/>
      <c r="G8" s="986"/>
      <c r="H8" s="987"/>
      <c r="I8" s="987"/>
      <c r="J8" s="985"/>
      <c r="K8" s="1162" t="s">
        <v>151</v>
      </c>
      <c r="L8" s="1162"/>
      <c r="M8" s="1162"/>
    </row>
    <row r="9" spans="1:15" ht="15" customHeight="1">
      <c r="A9" s="228"/>
      <c r="B9" s="279"/>
      <c r="C9" s="280"/>
      <c r="D9" s="280"/>
      <c r="E9" s="280"/>
      <c r="F9" s="280"/>
      <c r="G9" s="285"/>
      <c r="H9" s="286"/>
      <c r="I9" s="286"/>
      <c r="J9" s="281"/>
      <c r="K9" s="279"/>
      <c r="L9" s="280"/>
      <c r="M9" s="281"/>
    </row>
    <row r="10" spans="1:15" ht="15" customHeight="1">
      <c r="A10" s="269" t="s">
        <v>144</v>
      </c>
      <c r="B10" s="282"/>
      <c r="C10" s="282"/>
      <c r="D10" s="282"/>
      <c r="E10" s="282"/>
      <c r="F10" s="282"/>
      <c r="G10" s="986"/>
      <c r="H10" s="286"/>
      <c r="I10" s="286"/>
      <c r="J10" s="281"/>
      <c r="K10" s="1052">
        <f>'IS '!G41</f>
        <v>-268454.21693</v>
      </c>
      <c r="L10" s="280"/>
      <c r="M10" s="281">
        <f>+'IS '!I41</f>
        <v>431916</v>
      </c>
    </row>
    <row r="11" spans="1:15" ht="15" customHeight="1">
      <c r="A11" s="270"/>
      <c r="B11" s="270"/>
      <c r="C11" s="282"/>
      <c r="D11" s="282"/>
      <c r="E11" s="282"/>
      <c r="F11" s="282"/>
      <c r="G11" s="285"/>
      <c r="H11" s="286"/>
      <c r="I11" s="286"/>
      <c r="J11" s="281"/>
      <c r="K11" s="285"/>
      <c r="L11" s="280"/>
      <c r="M11" s="286"/>
    </row>
    <row r="12" spans="1:15" s="64" customFormat="1" ht="15" customHeight="1">
      <c r="A12" s="269" t="s">
        <v>491</v>
      </c>
      <c r="B12" s="270"/>
      <c r="C12" s="282"/>
      <c r="D12" s="282"/>
      <c r="E12" s="282"/>
      <c r="F12" s="282"/>
      <c r="G12" s="285"/>
      <c r="H12" s="286"/>
      <c r="I12" s="286"/>
      <c r="J12" s="286"/>
      <c r="K12" s="285"/>
      <c r="L12" s="287"/>
      <c r="M12" s="286"/>
    </row>
    <row r="13" spans="1:15" s="64" customFormat="1" ht="15" customHeight="1">
      <c r="A13" s="270"/>
      <c r="B13" s="270"/>
      <c r="C13" s="282"/>
      <c r="D13" s="282"/>
      <c r="E13" s="282"/>
      <c r="F13" s="282"/>
      <c r="G13" s="285"/>
      <c r="H13" s="286"/>
      <c r="I13" s="286"/>
      <c r="J13" s="286"/>
      <c r="K13" s="285"/>
      <c r="L13" s="287"/>
      <c r="M13" s="286"/>
      <c r="O13" s="67"/>
    </row>
    <row r="14" spans="1:15" s="64" customFormat="1" ht="15" customHeight="1">
      <c r="A14" s="266" t="s">
        <v>391</v>
      </c>
      <c r="B14" s="270"/>
      <c r="C14" s="282"/>
      <c r="D14" s="282"/>
      <c r="E14" s="282"/>
      <c r="F14" s="282"/>
      <c r="G14" s="285"/>
      <c r="H14" s="286"/>
      <c r="I14" s="286"/>
      <c r="J14" s="286"/>
      <c r="K14" s="285"/>
      <c r="L14" s="287"/>
      <c r="M14" s="286"/>
    </row>
    <row r="15" spans="1:15" s="64" customFormat="1" ht="15" customHeight="1">
      <c r="A15" s="267" t="s">
        <v>392</v>
      </c>
      <c r="B15" s="274"/>
      <c r="C15" s="284"/>
      <c r="D15" s="284"/>
      <c r="E15" s="284"/>
      <c r="F15" s="284"/>
      <c r="H15" s="286"/>
      <c r="J15" s="286"/>
      <c r="K15" s="285">
        <v>0</v>
      </c>
      <c r="L15" s="287"/>
      <c r="M15" s="286">
        <v>0</v>
      </c>
      <c r="N15" s="68"/>
    </row>
    <row r="16" spans="1:15" s="64" customFormat="1" ht="15" customHeight="1">
      <c r="A16" s="288"/>
      <c r="B16" s="288"/>
      <c r="C16" s="282"/>
      <c r="D16" s="282"/>
      <c r="E16" s="282"/>
      <c r="F16" s="282"/>
      <c r="G16" s="285"/>
      <c r="H16" s="286"/>
      <c r="I16" s="286"/>
      <c r="J16" s="286"/>
      <c r="K16" s="285"/>
      <c r="L16" s="287"/>
      <c r="M16" s="286"/>
    </row>
    <row r="17" spans="1:28" s="737" customFormat="1" ht="21" customHeight="1" thickBot="1">
      <c r="A17" s="300" t="s">
        <v>188</v>
      </c>
      <c r="B17" s="733"/>
      <c r="C17" s="734"/>
      <c r="D17" s="734"/>
      <c r="E17" s="734"/>
      <c r="F17" s="734"/>
      <c r="G17" s="457"/>
      <c r="H17" s="479"/>
      <c r="I17" s="479"/>
      <c r="J17" s="479"/>
      <c r="K17" s="735">
        <f>SUM(K10:K15)</f>
        <v>-268454.21693</v>
      </c>
      <c r="L17" s="736"/>
      <c r="M17" s="935">
        <f>SUM(M10:M15)</f>
        <v>431916</v>
      </c>
    </row>
    <row r="18" spans="1:28" ht="15" customHeight="1" thickTop="1">
      <c r="A18" s="270"/>
      <c r="B18" s="270"/>
      <c r="C18" s="282"/>
      <c r="D18" s="282"/>
      <c r="E18" s="282"/>
      <c r="F18" s="282"/>
      <c r="G18" s="285"/>
      <c r="H18" s="286"/>
      <c r="I18" s="286"/>
      <c r="J18" s="281"/>
      <c r="K18" s="285"/>
      <c r="L18" s="280"/>
      <c r="M18" s="286"/>
    </row>
    <row r="19" spans="1:28" ht="15" customHeight="1">
      <c r="A19" s="280"/>
      <c r="B19" s="273"/>
      <c r="C19" s="273"/>
      <c r="D19" s="273"/>
      <c r="E19" s="273"/>
      <c r="F19" s="273"/>
      <c r="G19" s="289"/>
      <c r="H19" s="290"/>
      <c r="I19" s="290"/>
      <c r="J19" s="273"/>
      <c r="K19" s="289"/>
      <c r="L19" s="290"/>
      <c r="M19" s="290"/>
    </row>
    <row r="20" spans="1:28" ht="15" customHeight="1">
      <c r="A20" s="273" t="str">
        <f>BS!A45</f>
        <v>The annexed notes from 1 to 17 form an integral part of these condensed interim financial statements.</v>
      </c>
      <c r="B20" s="273"/>
      <c r="C20" s="273"/>
      <c r="D20" s="273"/>
      <c r="E20" s="273"/>
      <c r="F20" s="273"/>
      <c r="G20" s="289"/>
      <c r="H20" s="290"/>
      <c r="I20" s="290"/>
      <c r="J20" s="273"/>
      <c r="K20" s="289"/>
      <c r="L20" s="290"/>
      <c r="M20" s="290"/>
      <c r="O20" s="64"/>
      <c r="P20" s="64"/>
      <c r="Q20" s="64" t="s">
        <v>152</v>
      </c>
      <c r="R20" s="64"/>
      <c r="S20" s="64"/>
      <c r="T20" s="64"/>
      <c r="U20" s="64"/>
      <c r="V20" s="68">
        <v>216412</v>
      </c>
      <c r="W20" s="68"/>
      <c r="X20" s="68">
        <v>-20955</v>
      </c>
      <c r="Y20" s="68"/>
      <c r="Z20" s="68">
        <v>147900</v>
      </c>
      <c r="AA20" s="68"/>
      <c r="AB20" s="68">
        <v>-13313</v>
      </c>
    </row>
    <row r="21" spans="1:28" ht="15" customHeight="1">
      <c r="A21" s="291"/>
      <c r="B21" s="291"/>
      <c r="C21" s="292"/>
      <c r="D21" s="292"/>
      <c r="E21" s="292"/>
      <c r="F21" s="292"/>
      <c r="G21" s="293"/>
      <c r="H21" s="294"/>
      <c r="I21" s="294"/>
      <c r="J21" s="294"/>
      <c r="K21" s="293"/>
      <c r="L21" s="294"/>
      <c r="M21" s="294"/>
      <c r="O21" s="64"/>
      <c r="P21" s="64"/>
      <c r="Q21" s="64"/>
      <c r="R21" s="64"/>
      <c r="S21" s="64"/>
      <c r="T21" s="64"/>
      <c r="U21" s="64"/>
      <c r="V21" s="64"/>
      <c r="W21" s="64"/>
      <c r="X21" s="64"/>
      <c r="Y21" s="64"/>
      <c r="Z21" s="64"/>
      <c r="AA21" s="64"/>
      <c r="AB21" s="64"/>
    </row>
    <row r="22" spans="1:28" ht="15" customHeight="1">
      <c r="A22" s="661"/>
      <c r="B22" s="661"/>
      <c r="C22" s="662"/>
      <c r="D22" s="662"/>
      <c r="E22" s="662"/>
      <c r="F22" s="662"/>
      <c r="G22" s="663"/>
      <c r="H22" s="664"/>
      <c r="I22" s="664"/>
      <c r="J22" s="664"/>
      <c r="K22" s="663"/>
      <c r="L22" s="664"/>
      <c r="M22" s="664"/>
      <c r="O22" s="64"/>
      <c r="P22" s="64"/>
      <c r="Q22" s="64" t="s">
        <v>153</v>
      </c>
      <c r="R22" s="64"/>
      <c r="S22" s="64"/>
      <c r="T22" s="64"/>
      <c r="U22" s="64"/>
      <c r="V22" s="64"/>
      <c r="W22" s="64"/>
      <c r="X22" s="64"/>
      <c r="Y22" s="64"/>
      <c r="Z22" s="64"/>
      <c r="AA22" s="64"/>
      <c r="AB22" s="64"/>
    </row>
    <row r="23" spans="1:28" ht="15" customHeight="1">
      <c r="A23" s="1156"/>
      <c r="B23" s="1156"/>
      <c r="C23" s="1156"/>
      <c r="D23" s="1156"/>
      <c r="E23" s="1156"/>
      <c r="F23" s="1156"/>
      <c r="G23" s="1156"/>
      <c r="H23" s="1156"/>
      <c r="I23" s="1156"/>
      <c r="J23" s="1156"/>
      <c r="K23" s="1156"/>
      <c r="L23" s="1156"/>
      <c r="M23" s="1156"/>
      <c r="O23" s="64"/>
      <c r="P23" s="64"/>
      <c r="Q23" s="64" t="s">
        <v>154</v>
      </c>
      <c r="R23" s="64"/>
      <c r="S23" s="64"/>
      <c r="T23" s="64"/>
      <c r="U23" s="64"/>
      <c r="V23" s="64"/>
      <c r="W23" s="64"/>
      <c r="X23" s="64"/>
      <c r="Y23" s="64"/>
      <c r="Z23" s="64"/>
      <c r="AA23" s="64"/>
      <c r="AB23" s="64"/>
    </row>
    <row r="24" spans="1:28" ht="15" customHeight="1">
      <c r="A24" s="1156"/>
      <c r="B24" s="1156"/>
      <c r="C24" s="1156"/>
      <c r="D24" s="1156"/>
      <c r="E24" s="1156"/>
      <c r="F24" s="1156"/>
      <c r="G24" s="1156"/>
      <c r="H24" s="1156"/>
      <c r="I24" s="1156"/>
      <c r="J24" s="1156"/>
      <c r="K24" s="1156"/>
      <c r="L24" s="1156"/>
      <c r="M24" s="1156"/>
      <c r="O24" s="68">
        <v>15507</v>
      </c>
      <c r="P24" s="64"/>
      <c r="Q24" s="64" t="s">
        <v>155</v>
      </c>
      <c r="R24" s="64"/>
      <c r="S24" s="64"/>
      <c r="T24" s="64"/>
      <c r="U24" s="64"/>
      <c r="V24" s="68">
        <v>189297</v>
      </c>
      <c r="W24" s="68"/>
      <c r="X24" s="68">
        <v>-26416</v>
      </c>
      <c r="Y24" s="68"/>
      <c r="Z24" s="68">
        <v>189297</v>
      </c>
      <c r="AA24" s="68"/>
      <c r="AB24" s="68">
        <v>-26416</v>
      </c>
    </row>
    <row r="25" spans="1:28" ht="15" customHeight="1">
      <c r="A25" s="298"/>
      <c r="B25" s="298"/>
      <c r="C25" s="298"/>
      <c r="D25" s="298"/>
      <c r="E25" s="298"/>
      <c r="F25" s="298"/>
      <c r="G25" s="906"/>
      <c r="H25" s="906"/>
      <c r="I25" s="906"/>
      <c r="J25" s="906"/>
      <c r="K25" s="906"/>
      <c r="L25" s="906"/>
      <c r="M25" s="906"/>
      <c r="O25" s="68">
        <v>10619</v>
      </c>
      <c r="P25" s="64"/>
      <c r="Q25" s="64"/>
      <c r="R25" s="64"/>
      <c r="S25" s="64"/>
      <c r="T25" s="64"/>
      <c r="U25" s="64"/>
      <c r="V25" s="68"/>
      <c r="W25" s="68"/>
      <c r="X25" s="68"/>
      <c r="Y25" s="68"/>
      <c r="Z25" s="68"/>
      <c r="AA25" s="68"/>
      <c r="AB25" s="68"/>
    </row>
    <row r="26" spans="1:28" ht="15" customHeight="1">
      <c r="A26" s="298"/>
      <c r="B26" s="298"/>
      <c r="C26" s="298"/>
      <c r="D26" s="298"/>
      <c r="E26" s="298"/>
      <c r="F26" s="298"/>
      <c r="G26" s="906"/>
      <c r="H26" s="906"/>
      <c r="I26" s="906"/>
      <c r="J26" s="906"/>
      <c r="K26" s="906"/>
      <c r="L26" s="906"/>
      <c r="M26" s="906"/>
      <c r="O26" s="69">
        <f>O24-O25</f>
        <v>4888</v>
      </c>
      <c r="P26" s="64" t="s">
        <v>156</v>
      </c>
      <c r="Q26" s="64" t="s">
        <v>157</v>
      </c>
      <c r="R26" s="64"/>
      <c r="S26" s="64"/>
      <c r="T26" s="64"/>
      <c r="U26" s="64"/>
      <c r="V26" s="68"/>
      <c r="W26" s="68"/>
      <c r="X26" s="68"/>
      <c r="Y26" s="68"/>
      <c r="Z26" s="68"/>
      <c r="AA26" s="68"/>
      <c r="AB26" s="68"/>
    </row>
    <row r="27" spans="1:28" ht="15" customHeight="1">
      <c r="A27" s="298"/>
      <c r="B27" s="298"/>
      <c r="C27" s="298"/>
      <c r="D27" s="298"/>
      <c r="E27" s="298"/>
      <c r="F27" s="298"/>
      <c r="G27" s="906"/>
      <c r="H27" s="906"/>
      <c r="I27" s="906"/>
      <c r="J27" s="906"/>
      <c r="K27" s="906"/>
      <c r="L27" s="906"/>
      <c r="M27" s="906"/>
      <c r="O27" s="64"/>
      <c r="P27" s="64"/>
      <c r="Q27" s="64" t="s">
        <v>158</v>
      </c>
      <c r="R27" s="64"/>
      <c r="S27" s="64"/>
      <c r="T27" s="64"/>
      <c r="U27" s="64"/>
      <c r="V27" s="68">
        <v>-60279</v>
      </c>
      <c r="W27" s="68"/>
      <c r="X27" s="68">
        <v>-9407</v>
      </c>
      <c r="Y27" s="68"/>
      <c r="Z27" s="68">
        <v>-97911</v>
      </c>
      <c r="AA27" s="68"/>
      <c r="AB27" s="68">
        <v>48881</v>
      </c>
    </row>
    <row r="28" spans="1:28" ht="15" customHeight="1">
      <c r="A28" s="296"/>
      <c r="B28" s="296"/>
      <c r="C28" s="298"/>
      <c r="D28" s="298"/>
      <c r="E28" s="298"/>
      <c r="F28" s="298"/>
      <c r="G28" s="906"/>
      <c r="H28" s="906"/>
      <c r="I28" s="906"/>
      <c r="J28" s="906"/>
      <c r="K28" s="906"/>
      <c r="L28" s="906"/>
      <c r="M28" s="906"/>
      <c r="O28" s="67">
        <f>O24-8102</f>
        <v>7405</v>
      </c>
      <c r="P28" s="64"/>
      <c r="Q28" s="64"/>
      <c r="R28" s="64"/>
      <c r="S28" s="64"/>
      <c r="T28" s="64"/>
      <c r="U28" s="64"/>
      <c r="V28" s="68"/>
      <c r="W28" s="68"/>
      <c r="X28" s="68"/>
      <c r="Y28" s="68"/>
      <c r="Z28" s="68"/>
      <c r="AA28" s="68"/>
      <c r="AB28" s="68"/>
    </row>
    <row r="29" spans="1:28" ht="15" customHeight="1">
      <c r="A29" s="299"/>
      <c r="B29" s="299"/>
      <c r="C29" s="665"/>
      <c r="D29" s="298"/>
      <c r="E29" s="298"/>
      <c r="F29" s="299"/>
      <c r="G29" s="299"/>
      <c r="H29" s="665"/>
      <c r="I29" s="299"/>
      <c r="J29" s="296"/>
      <c r="K29" s="666"/>
      <c r="L29" s="665"/>
      <c r="M29" s="666"/>
      <c r="N29" s="63"/>
      <c r="O29" s="68">
        <v>10619</v>
      </c>
      <c r="P29" s="64"/>
      <c r="Q29" s="64" t="s">
        <v>159</v>
      </c>
      <c r="R29" s="64"/>
      <c r="S29" s="64"/>
      <c r="T29" s="64"/>
      <c r="U29" s="64"/>
      <c r="V29" s="68"/>
      <c r="W29" s="68"/>
      <c r="X29" s="68"/>
      <c r="Y29" s="68"/>
      <c r="Z29" s="68"/>
      <c r="AA29" s="68"/>
      <c r="AB29" s="68"/>
    </row>
    <row r="30" spans="1:28" s="64" customFormat="1" ht="15" customHeight="1">
      <c r="A30" s="296"/>
      <c r="B30" s="296"/>
      <c r="C30" s="297"/>
      <c r="D30" s="298"/>
      <c r="E30" s="298"/>
      <c r="F30" s="299"/>
      <c r="G30" s="299"/>
      <c r="H30" s="297"/>
      <c r="I30" s="299"/>
      <c r="J30" s="296"/>
      <c r="K30" s="299"/>
      <c r="L30" s="297"/>
      <c r="M30" s="936"/>
      <c r="O30" s="69">
        <f>O28-O29</f>
        <v>-3214</v>
      </c>
      <c r="P30" s="64" t="s">
        <v>160</v>
      </c>
      <c r="Q30" s="64" t="s">
        <v>161</v>
      </c>
      <c r="V30" s="68">
        <v>0</v>
      </c>
      <c r="W30" s="68"/>
      <c r="X30" s="68">
        <v>2972</v>
      </c>
      <c r="Y30" s="68"/>
      <c r="Z30" s="68">
        <v>0</v>
      </c>
      <c r="AA30" s="68"/>
      <c r="AB30" s="68">
        <v>2972</v>
      </c>
    </row>
    <row r="31" spans="1:28">
      <c r="A31" s="667"/>
      <c r="B31" s="667"/>
      <c r="C31" s="64"/>
      <c r="D31" s="64"/>
      <c r="E31" s="64"/>
      <c r="F31" s="64"/>
      <c r="G31" s="667"/>
      <c r="H31" s="64"/>
      <c r="I31" s="64"/>
      <c r="J31" s="64"/>
      <c r="K31" s="667"/>
      <c r="L31" s="64"/>
      <c r="M31" s="64"/>
      <c r="N31" s="63"/>
      <c r="O31" s="64"/>
      <c r="P31" s="64"/>
      <c r="Q31" s="64"/>
      <c r="R31" s="64"/>
      <c r="S31" s="64"/>
      <c r="T31" s="64"/>
      <c r="U31" s="64"/>
      <c r="V31" s="71">
        <f>SUM(V20:V30)</f>
        <v>345430</v>
      </c>
      <c r="W31" s="64"/>
      <c r="X31" s="71">
        <f>SUM(X20:X30)</f>
        <v>-53806</v>
      </c>
      <c r="Y31" s="64"/>
      <c r="Z31" s="71">
        <f>SUM(Z20:Z30)</f>
        <v>239286</v>
      </c>
      <c r="AA31" s="64"/>
      <c r="AB31" s="71">
        <f>SUM(AB20:AB30)</f>
        <v>12124</v>
      </c>
    </row>
    <row r="32" spans="1:28">
      <c r="O32" s="72">
        <f>O30-O26</f>
        <v>-8102</v>
      </c>
      <c r="P32" s="64"/>
      <c r="Q32" s="64"/>
      <c r="R32" s="64"/>
      <c r="S32" s="64"/>
      <c r="T32" s="64"/>
      <c r="U32" s="64"/>
      <c r="V32" s="64"/>
      <c r="W32" s="64"/>
      <c r="X32" s="64"/>
      <c r="Y32" s="64"/>
      <c r="Z32" s="64"/>
      <c r="AA32" s="64"/>
      <c r="AB32" s="64"/>
    </row>
    <row r="33" spans="11:28">
      <c r="Q33" s="62" t="s">
        <v>162</v>
      </c>
      <c r="V33" s="73">
        <f>V24+V27</f>
        <v>129018</v>
      </c>
      <c r="X33" s="73">
        <f>X24+X27+X30</f>
        <v>-32851</v>
      </c>
      <c r="Z33" s="73">
        <f>Z24+Z27+Z30</f>
        <v>91386</v>
      </c>
      <c r="AB33" s="73">
        <f>AB24+AB27+AB30</f>
        <v>25437</v>
      </c>
    </row>
    <row r="35" spans="11:28">
      <c r="K35" s="74"/>
    </row>
    <row r="67" spans="1:21" s="66" customFormat="1">
      <c r="A67" s="66" t="e">
        <f>+CONCATENATE(#REF!+1,".")</f>
        <v>#REF!</v>
      </c>
      <c r="C67" s="66" t="s">
        <v>163</v>
      </c>
      <c r="G67" s="65"/>
      <c r="K67" s="65"/>
      <c r="N67" s="62"/>
      <c r="O67" s="62"/>
      <c r="P67" s="62"/>
      <c r="Q67" s="62"/>
      <c r="R67" s="62"/>
      <c r="S67" s="62"/>
      <c r="T67" s="62"/>
      <c r="U67" s="62"/>
    </row>
    <row r="69" spans="1:21" s="66" customFormat="1">
      <c r="C69" s="66" t="s">
        <v>164</v>
      </c>
      <c r="G69" s="65"/>
      <c r="K69" s="65"/>
      <c r="N69" s="62"/>
      <c r="O69" s="62"/>
      <c r="P69" s="62"/>
      <c r="Q69" s="62"/>
      <c r="R69" s="62"/>
      <c r="S69" s="62"/>
      <c r="T69" s="62"/>
      <c r="U69" s="62"/>
    </row>
    <row r="72" spans="1:21" s="66" customFormat="1">
      <c r="C72" s="75" t="s">
        <v>165</v>
      </c>
      <c r="D72" s="75"/>
      <c r="E72" s="75"/>
      <c r="F72" s="1157" t="s">
        <v>166</v>
      </c>
      <c r="G72" s="1158"/>
      <c r="H72" s="1158"/>
      <c r="I72" s="1158"/>
      <c r="J72" s="1158"/>
      <c r="K72" s="1158"/>
      <c r="L72" s="1158"/>
      <c r="M72" s="1158"/>
      <c r="N72" s="62"/>
      <c r="O72" s="62"/>
      <c r="P72" s="62"/>
      <c r="Q72" s="62"/>
      <c r="R72" s="62"/>
      <c r="S72" s="62"/>
      <c r="T72" s="62"/>
      <c r="U72" s="62"/>
    </row>
    <row r="73" spans="1:21" s="66" customFormat="1">
      <c r="C73" s="75"/>
      <c r="D73" s="75"/>
      <c r="E73" s="75"/>
      <c r="F73" s="1157"/>
      <c r="G73" s="1158"/>
      <c r="H73" s="1158"/>
      <c r="I73" s="1158"/>
      <c r="J73" s="1158"/>
      <c r="K73" s="1158"/>
      <c r="L73" s="1158"/>
      <c r="M73" s="1158"/>
      <c r="N73" s="62"/>
      <c r="O73" s="62"/>
      <c r="P73" s="62"/>
      <c r="Q73" s="62"/>
      <c r="R73" s="62"/>
      <c r="S73" s="62"/>
      <c r="T73" s="62"/>
      <c r="U73" s="62"/>
    </row>
    <row r="74" spans="1:21" s="66" customFormat="1">
      <c r="F74" s="1158"/>
      <c r="G74" s="1158"/>
      <c r="H74" s="1158"/>
      <c r="I74" s="1158"/>
      <c r="J74" s="1158"/>
      <c r="K74" s="1158"/>
      <c r="L74" s="1158"/>
      <c r="M74" s="1158"/>
      <c r="N74" s="62"/>
      <c r="O74" s="62"/>
      <c r="P74" s="62"/>
      <c r="Q74" s="62"/>
      <c r="R74" s="62"/>
      <c r="S74" s="62"/>
      <c r="T74" s="62"/>
      <c r="U74" s="62"/>
    </row>
    <row r="76" spans="1:21" s="66" customFormat="1">
      <c r="A76" s="66" t="e">
        <f>+CONCATENATE(A67+1,".")</f>
        <v>#REF!</v>
      </c>
      <c r="G76" s="65"/>
      <c r="K76" s="65"/>
      <c r="N76" s="62"/>
      <c r="O76" s="62"/>
      <c r="P76" s="62"/>
      <c r="Q76" s="62"/>
      <c r="R76" s="62"/>
      <c r="S76" s="62"/>
      <c r="T76" s="62"/>
      <c r="U76" s="62"/>
    </row>
  </sheetData>
  <mergeCells count="9">
    <mergeCell ref="A23:M23"/>
    <mergeCell ref="A24:M24"/>
    <mergeCell ref="F72:M74"/>
    <mergeCell ref="A1:M1"/>
    <mergeCell ref="A2:M2"/>
    <mergeCell ref="A3:M3"/>
    <mergeCell ref="G6:I6"/>
    <mergeCell ref="K6:M6"/>
    <mergeCell ref="K8:M8"/>
  </mergeCells>
  <pageMargins left="0.7" right="0.7" top="0.75" bottom="0.75" header="0.3" footer="0.3"/>
  <pageSetup paperSize="9" scale="75" firstPageNumber="2" fitToHeight="0" orientation="portrait" useFirstPageNumber="1"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pageSetUpPr fitToPage="1"/>
  </sheetPr>
  <dimension ref="A1:Z101"/>
  <sheetViews>
    <sheetView showGridLines="0" view="pageBreakPreview" topLeftCell="A23" zoomScaleNormal="100" zoomScaleSheetLayoutView="100" workbookViewId="0">
      <selection activeCell="D43" sqref="D43"/>
    </sheetView>
  </sheetViews>
  <sheetFormatPr defaultColWidth="9.109375" defaultRowHeight="13.8"/>
  <cols>
    <col min="1" max="2" width="5.88671875" style="104" customWidth="1"/>
    <col min="3" max="3" width="17.88671875" style="104" customWidth="1"/>
    <col min="4" max="4" width="14.109375" style="104" customWidth="1"/>
    <col min="5" max="5" width="7" style="104" customWidth="1"/>
    <col min="6" max="6" width="14" style="104" customWidth="1"/>
    <col min="7" max="7" width="0.33203125" style="104" customWidth="1"/>
    <col min="8" max="8" width="12.44140625" style="104" customWidth="1"/>
    <col min="9" max="9" width="0.109375" style="104" customWidth="1"/>
    <col min="10" max="10" width="12.88671875" style="104" customWidth="1"/>
    <col min="11" max="11" width="0.88671875" style="104" customWidth="1"/>
    <col min="12" max="13" width="13.44140625" style="104" customWidth="1"/>
    <col min="14" max="14" width="14.88671875" style="947" customWidth="1"/>
    <col min="15" max="15" width="9.109375" style="104"/>
    <col min="16" max="17" width="13.44140625" style="104" customWidth="1"/>
    <col min="18" max="18" width="9.109375" style="104"/>
    <col min="19" max="19" width="10.33203125" style="104" bestFit="1" customWidth="1"/>
    <col min="20" max="20" width="14" style="104" bestFit="1" customWidth="1"/>
    <col min="21" max="21" width="9.109375" style="104"/>
    <col min="22" max="22" width="12.109375" style="104" customWidth="1"/>
    <col min="23" max="23" width="13.109375" style="104" customWidth="1"/>
    <col min="24" max="24" width="9.109375" style="104"/>
    <col min="25" max="25" width="12.33203125" style="104" customWidth="1"/>
    <col min="26" max="26" width="13.109375" style="104" customWidth="1"/>
    <col min="27" max="16384" width="9.109375" style="104"/>
  </cols>
  <sheetData>
    <row r="1" spans="1:26">
      <c r="A1" s="1163" t="str">
        <f>+CF!A1</f>
        <v>ALHAMRA ISLAMIC STOCK FUND</v>
      </c>
      <c r="B1" s="1163"/>
      <c r="C1" s="1163"/>
      <c r="D1" s="1163"/>
      <c r="E1" s="1163"/>
      <c r="F1" s="1163"/>
      <c r="G1" s="1163"/>
      <c r="H1" s="1163"/>
      <c r="I1" s="1163"/>
      <c r="J1" s="1163"/>
      <c r="K1" s="1163"/>
      <c r="L1" s="1163"/>
      <c r="M1" s="1163"/>
      <c r="N1" s="1163"/>
    </row>
    <row r="2" spans="1:26">
      <c r="A2" s="1164" t="s">
        <v>178</v>
      </c>
      <c r="B2" s="1164"/>
      <c r="C2" s="1164"/>
      <c r="D2" s="1164"/>
      <c r="E2" s="1164"/>
      <c r="F2" s="1164"/>
      <c r="G2" s="1164"/>
      <c r="H2" s="1164"/>
      <c r="I2" s="1164"/>
      <c r="J2" s="1164"/>
      <c r="K2" s="1164"/>
      <c r="L2" s="1164"/>
      <c r="M2" s="1164"/>
      <c r="N2" s="1164"/>
    </row>
    <row r="3" spans="1:26">
      <c r="A3" s="1164" t="str">
        <f>+OCI!A3</f>
        <v>FOR THE QUARTER ENDED SEPTEMBER 30, 2021</v>
      </c>
      <c r="B3" s="1164"/>
      <c r="C3" s="1164"/>
      <c r="D3" s="1164"/>
      <c r="E3" s="1164"/>
      <c r="F3" s="1164"/>
      <c r="G3" s="1164"/>
      <c r="H3" s="1164"/>
      <c r="I3" s="1164"/>
      <c r="J3" s="1164"/>
      <c r="K3" s="1164"/>
      <c r="L3" s="1164"/>
      <c r="M3" s="1164"/>
      <c r="N3" s="1164"/>
    </row>
    <row r="4" spans="1:26">
      <c r="A4" s="361"/>
      <c r="B4" s="361"/>
      <c r="C4" s="361"/>
      <c r="D4" s="361"/>
      <c r="E4" s="361"/>
      <c r="F4" s="361"/>
      <c r="G4" s="361"/>
      <c r="H4" s="361"/>
      <c r="I4" s="361"/>
      <c r="J4" s="361"/>
      <c r="K4" s="361"/>
      <c r="L4" s="361"/>
      <c r="M4" s="361"/>
      <c r="N4" s="361"/>
    </row>
    <row r="5" spans="1:26" ht="26.25" customHeight="1">
      <c r="A5" s="361"/>
      <c r="B5" s="361"/>
      <c r="C5" s="361"/>
      <c r="D5" s="361"/>
      <c r="E5" s="361"/>
      <c r="F5" s="1165" t="s">
        <v>501</v>
      </c>
      <c r="G5" s="1166"/>
      <c r="H5" s="1166"/>
      <c r="I5" s="1166"/>
      <c r="J5" s="1166"/>
      <c r="K5" s="1166"/>
      <c r="L5" s="1166"/>
      <c r="M5" s="1166"/>
      <c r="N5" s="1166"/>
    </row>
    <row r="6" spans="1:26">
      <c r="A6" s="361"/>
      <c r="B6" s="361"/>
      <c r="C6" s="361"/>
      <c r="D6" s="361"/>
      <c r="E6" s="361"/>
      <c r="F6" s="1170">
        <v>2021</v>
      </c>
      <c r="G6" s="1170"/>
      <c r="H6" s="1170"/>
      <c r="I6" s="1170"/>
      <c r="J6" s="1170"/>
      <c r="K6" s="362"/>
      <c r="L6" s="1170">
        <v>2020</v>
      </c>
      <c r="M6" s="1170"/>
      <c r="N6" s="1170"/>
    </row>
    <row r="7" spans="1:26" ht="14.4" thickBot="1">
      <c r="A7" s="361"/>
      <c r="B7" s="361"/>
      <c r="C7" s="361"/>
      <c r="D7" s="361"/>
      <c r="E7" s="361"/>
      <c r="F7" s="1167" t="s">
        <v>401</v>
      </c>
      <c r="G7" s="1167"/>
      <c r="H7" s="1167"/>
      <c r="I7" s="1167"/>
      <c r="J7" s="1167"/>
      <c r="K7" s="1167"/>
      <c r="L7" s="1167"/>
      <c r="M7" s="1167"/>
      <c r="N7" s="1167"/>
    </row>
    <row r="8" spans="1:26" ht="15" customHeight="1">
      <c r="A8" s="361"/>
      <c r="B8" s="361"/>
      <c r="C8" s="361"/>
      <c r="D8" s="361"/>
      <c r="E8" s="361"/>
      <c r="F8" s="1171" t="s">
        <v>179</v>
      </c>
      <c r="G8" s="1171" t="s">
        <v>180</v>
      </c>
      <c r="H8" s="1171"/>
      <c r="I8" s="1171" t="s">
        <v>181</v>
      </c>
      <c r="J8" s="1171" t="s">
        <v>182</v>
      </c>
      <c r="K8" s="831"/>
      <c r="L8" s="1177" t="s">
        <v>179</v>
      </c>
      <c r="M8" s="1175" t="s">
        <v>180</v>
      </c>
      <c r="N8" s="1173" t="s">
        <v>182</v>
      </c>
    </row>
    <row r="9" spans="1:26" ht="69" customHeight="1" thickBot="1">
      <c r="A9" s="361"/>
      <c r="B9" s="361"/>
      <c r="C9" s="361"/>
      <c r="D9" s="363"/>
      <c r="E9" s="363"/>
      <c r="F9" s="1172"/>
      <c r="G9" s="1172"/>
      <c r="H9" s="1172"/>
      <c r="I9" s="1172"/>
      <c r="J9" s="1172"/>
      <c r="K9" s="365"/>
      <c r="L9" s="1178"/>
      <c r="M9" s="1176"/>
      <c r="N9" s="1174"/>
    </row>
    <row r="10" spans="1:26">
      <c r="A10" s="361"/>
      <c r="B10" s="361"/>
      <c r="C10" s="361"/>
      <c r="D10" s="361"/>
      <c r="E10" s="361"/>
      <c r="F10" s="1167"/>
      <c r="G10" s="1167"/>
      <c r="H10" s="1167"/>
      <c r="I10" s="1167"/>
      <c r="J10" s="1167"/>
      <c r="K10" s="1167"/>
      <c r="L10" s="1167"/>
      <c r="M10" s="1167"/>
      <c r="N10" s="1167"/>
    </row>
    <row r="11" spans="1:26" ht="8.1" customHeight="1" thickBot="1">
      <c r="A11" s="361"/>
      <c r="B11" s="361"/>
      <c r="C11" s="361"/>
      <c r="D11" s="361"/>
      <c r="E11" s="361"/>
      <c r="F11" s="364"/>
      <c r="G11" s="365"/>
      <c r="H11" s="365"/>
      <c r="I11" s="365"/>
      <c r="J11" s="365"/>
      <c r="K11" s="365"/>
      <c r="L11" s="365"/>
      <c r="M11" s="365"/>
      <c r="N11" s="365"/>
    </row>
    <row r="12" spans="1:26">
      <c r="A12" s="646" t="s">
        <v>183</v>
      </c>
      <c r="B12" s="366"/>
      <c r="C12" s="366"/>
      <c r="D12" s="366"/>
      <c r="E12" s="366"/>
      <c r="F12" s="42">
        <v>3385741</v>
      </c>
      <c r="G12" s="42"/>
      <c r="H12" s="42">
        <v>24439</v>
      </c>
      <c r="I12" s="42"/>
      <c r="J12" s="42">
        <f>SUM(F12:I12)</f>
        <v>3410180</v>
      </c>
      <c r="K12" s="367"/>
      <c r="L12" s="367">
        <v>3181435</v>
      </c>
      <c r="M12" s="367">
        <v>-525162</v>
      </c>
      <c r="N12" s="367">
        <v>2656273</v>
      </c>
      <c r="P12" s="1067" t="s">
        <v>598</v>
      </c>
      <c r="Q12" s="1068" t="s">
        <v>599</v>
      </c>
      <c r="R12" s="1068" t="s">
        <v>600</v>
      </c>
      <c r="S12" s="1068" t="s">
        <v>601</v>
      </c>
      <c r="T12" s="1069" t="s">
        <v>602</v>
      </c>
      <c r="U12" s="1070"/>
      <c r="V12" s="1071" t="s">
        <v>603</v>
      </c>
      <c r="W12" s="1072" t="s">
        <v>604</v>
      </c>
      <c r="X12" s="1073"/>
      <c r="Y12" s="1071" t="s">
        <v>605</v>
      </c>
      <c r="Z12" s="1072" t="s">
        <v>606</v>
      </c>
    </row>
    <row r="13" spans="1:26" ht="13.5" customHeight="1" thickBot="1">
      <c r="A13" s="105"/>
      <c r="B13" s="964"/>
      <c r="C13" s="977"/>
      <c r="D13" s="366"/>
      <c r="E13" s="366"/>
      <c r="F13" s="42"/>
      <c r="G13" s="42"/>
      <c r="H13" s="42"/>
      <c r="I13" s="42"/>
      <c r="J13" s="42"/>
      <c r="K13" s="367"/>
      <c r="L13" s="367"/>
      <c r="M13" s="367"/>
      <c r="N13" s="367"/>
      <c r="P13" s="1074">
        <f>+V29/1000+1</f>
        <v>1345203.61785</v>
      </c>
      <c r="Q13" s="1075">
        <f>+W29</f>
        <v>118981400.1576</v>
      </c>
      <c r="R13" s="1076">
        <f>+BS!I43</f>
        <v>11.29</v>
      </c>
      <c r="S13" s="1075">
        <f>ROUND(Q13*R13/1000,0)</f>
        <v>1343300</v>
      </c>
      <c r="T13" s="1077">
        <f>P13-S13</f>
        <v>1903.6178500000387</v>
      </c>
      <c r="U13" s="1070"/>
      <c r="V13" s="1078">
        <v>7476823.1100000003</v>
      </c>
      <c r="W13" s="1079">
        <v>658156.65800000005</v>
      </c>
      <c r="X13" s="1080"/>
      <c r="Y13" s="1078">
        <v>-56805149.299999997</v>
      </c>
      <c r="Z13" s="1079">
        <v>-5033269.9522000002</v>
      </c>
    </row>
    <row r="14" spans="1:26">
      <c r="A14" s="1129" t="s">
        <v>699</v>
      </c>
      <c r="B14" s="368"/>
      <c r="C14" s="368"/>
      <c r="D14" s="368"/>
      <c r="E14" s="368"/>
      <c r="F14" s="369"/>
      <c r="G14" s="369"/>
      <c r="H14" s="369"/>
      <c r="I14" s="369"/>
      <c r="J14" s="369"/>
      <c r="K14" s="367"/>
      <c r="L14" s="367"/>
      <c r="M14" s="367"/>
      <c r="N14" s="290"/>
      <c r="P14" s="1081"/>
      <c r="Q14" s="1081"/>
      <c r="R14" s="1081"/>
      <c r="S14" s="1081"/>
      <c r="T14" s="1081"/>
      <c r="U14" s="1070"/>
      <c r="V14" s="1078">
        <v>327700</v>
      </c>
      <c r="W14" s="1079">
        <v>29553.471099999999</v>
      </c>
      <c r="X14" s="1082"/>
      <c r="Y14" s="1083">
        <v>-760325.92</v>
      </c>
      <c r="Z14" s="1079">
        <v>-67634.549400000004</v>
      </c>
    </row>
    <row r="15" spans="1:26" ht="14.4" thickBot="1">
      <c r="A15" s="370" t="s">
        <v>184</v>
      </c>
      <c r="B15" s="368"/>
      <c r="C15" s="368"/>
      <c r="D15" s="368"/>
      <c r="E15" s="368"/>
      <c r="F15" s="369"/>
      <c r="G15" s="369"/>
      <c r="H15" s="369"/>
      <c r="I15" s="369"/>
      <c r="J15" s="369"/>
      <c r="K15" s="290"/>
      <c r="L15" s="290"/>
      <c r="M15" s="290"/>
      <c r="N15" s="290"/>
      <c r="P15" s="1081"/>
      <c r="Q15" s="1081"/>
      <c r="R15" s="1081"/>
      <c r="S15" s="1081"/>
      <c r="T15" s="1081"/>
      <c r="U15" s="1070"/>
      <c r="V15" s="1084">
        <v>278458197.50999999</v>
      </c>
      <c r="W15" s="1085">
        <v>24720791.263300002</v>
      </c>
      <c r="X15" s="1070"/>
      <c r="Y15" s="1086">
        <v>-20</v>
      </c>
      <c r="Z15" s="1085">
        <v>-1.7464999999999999</v>
      </c>
    </row>
    <row r="16" spans="1:26">
      <c r="A16" s="372" t="s">
        <v>185</v>
      </c>
      <c r="B16" s="368"/>
      <c r="C16" s="368"/>
      <c r="D16" s="368"/>
      <c r="E16" s="368"/>
      <c r="F16" s="377">
        <f>+S13</f>
        <v>1343300</v>
      </c>
      <c r="G16" s="371"/>
      <c r="H16" s="377">
        <v>0</v>
      </c>
      <c r="I16" s="371"/>
      <c r="J16" s="377">
        <f>SUM(F16:I16)</f>
        <v>1343300</v>
      </c>
      <c r="K16" s="367"/>
      <c r="L16" s="948">
        <v>1580321.5</v>
      </c>
      <c r="M16" s="948">
        <v>0</v>
      </c>
      <c r="N16" s="948">
        <v>1580321.5</v>
      </c>
      <c r="P16" s="1067" t="s">
        <v>607</v>
      </c>
      <c r="Q16" s="1068" t="s">
        <v>608</v>
      </c>
      <c r="R16" s="1068" t="s">
        <v>600</v>
      </c>
      <c r="S16" s="1068" t="s">
        <v>601</v>
      </c>
      <c r="T16" s="1069" t="s">
        <v>609</v>
      </c>
      <c r="U16" s="1070"/>
      <c r="V16" s="1084">
        <v>393618193.14999998</v>
      </c>
      <c r="W16" s="1085">
        <v>34456727.743699998</v>
      </c>
      <c r="X16" s="1070"/>
      <c r="Y16" s="1086">
        <v>-58385719.909999996</v>
      </c>
      <c r="Z16" s="1085">
        <v>-5189697.5859000003</v>
      </c>
    </row>
    <row r="17" spans="1:26" ht="14.4" thickBot="1">
      <c r="A17" s="370" t="s">
        <v>186</v>
      </c>
      <c r="B17" s="368"/>
      <c r="C17" s="368"/>
      <c r="D17" s="368"/>
      <c r="E17" s="368"/>
      <c r="F17" s="373">
        <f>+T13</f>
        <v>1903.6178500000387</v>
      </c>
      <c r="G17" s="371"/>
      <c r="H17" s="373">
        <v>0</v>
      </c>
      <c r="I17" s="371"/>
      <c r="J17" s="373">
        <f>SUM(F17:I17)</f>
        <v>1903.6178500000387</v>
      </c>
      <c r="K17" s="367"/>
      <c r="L17" s="949">
        <v>205029.5</v>
      </c>
      <c r="M17" s="949">
        <v>0</v>
      </c>
      <c r="N17" s="949">
        <v>205029.5</v>
      </c>
      <c r="P17" s="1087">
        <f>-Y29/1000</f>
        <v>1042280.90247</v>
      </c>
      <c r="Q17" s="1088">
        <f>-Z29</f>
        <v>93293389.685599998</v>
      </c>
      <c r="R17" s="1089">
        <f>R13</f>
        <v>11.29</v>
      </c>
      <c r="S17" s="1088">
        <f>ROUND(Q17*R17/1000,0)</f>
        <v>1053282</v>
      </c>
      <c r="T17" s="1090">
        <f>P17-S17</f>
        <v>-11001.097530000028</v>
      </c>
      <c r="U17" s="1070"/>
      <c r="V17" s="1084">
        <v>16459050.33</v>
      </c>
      <c r="W17" s="1085">
        <v>1456886.3970999999</v>
      </c>
      <c r="X17" s="1070"/>
      <c r="Y17" s="1086">
        <v>-60261918.950000003</v>
      </c>
      <c r="Z17" s="1085">
        <v>-5639360.2890999997</v>
      </c>
    </row>
    <row r="18" spans="1:26">
      <c r="A18" s="414" t="s">
        <v>393</v>
      </c>
      <c r="B18" s="368"/>
      <c r="C18" s="368"/>
      <c r="D18" s="368"/>
      <c r="E18" s="368"/>
      <c r="F18" s="369">
        <f>SUM(F15:F17)</f>
        <v>1345203.61785</v>
      </c>
      <c r="G18" s="369"/>
      <c r="H18" s="369">
        <f>SUM(H15:H17)</f>
        <v>0</v>
      </c>
      <c r="I18" s="42"/>
      <c r="J18" s="369">
        <f>SUM(J15:J17)</f>
        <v>1345203.61785</v>
      </c>
      <c r="K18" s="367"/>
      <c r="L18" s="367">
        <v>1785351</v>
      </c>
      <c r="M18" s="367">
        <v>0</v>
      </c>
      <c r="N18" s="367">
        <v>1785351</v>
      </c>
      <c r="P18" s="1070"/>
      <c r="Q18" s="1070"/>
      <c r="R18" s="1070"/>
      <c r="S18" s="1070"/>
      <c r="T18" s="1070"/>
      <c r="U18" s="1070"/>
      <c r="V18" s="1084">
        <v>17547349.489999998</v>
      </c>
      <c r="W18" s="1085">
        <v>1554238.2187999999</v>
      </c>
      <c r="X18" s="1070"/>
      <c r="Y18" s="1086">
        <v>-1167868.01</v>
      </c>
      <c r="Z18" s="1085">
        <v>-102496.8634</v>
      </c>
    </row>
    <row r="19" spans="1:26" ht="8.1" customHeight="1">
      <c r="A19" s="374"/>
      <c r="B19" s="368"/>
      <c r="C19" s="368"/>
      <c r="D19" s="368"/>
      <c r="E19" s="368"/>
      <c r="F19" s="369"/>
      <c r="G19" s="369"/>
      <c r="H19" s="369"/>
      <c r="I19" s="369"/>
      <c r="J19" s="369"/>
      <c r="K19" s="367"/>
      <c r="L19" s="367"/>
      <c r="M19" s="367"/>
      <c r="N19" s="367"/>
      <c r="P19" s="1091"/>
      <c r="Q19" s="1091"/>
      <c r="R19" s="1070"/>
      <c r="S19" s="1070"/>
      <c r="T19" s="1070"/>
      <c r="U19" s="1070"/>
      <c r="V19" s="1084">
        <v>446929185.60000002</v>
      </c>
      <c r="W19" s="1085">
        <v>39622587.916199997</v>
      </c>
      <c r="X19" s="1070"/>
      <c r="Y19" s="1086">
        <v>-475979446.14999998</v>
      </c>
      <c r="Z19" s="1085">
        <v>-42845896.191299997</v>
      </c>
    </row>
    <row r="20" spans="1:26">
      <c r="A20" s="375" t="s">
        <v>613</v>
      </c>
      <c r="B20" s="368"/>
      <c r="C20" s="368"/>
      <c r="D20" s="368"/>
      <c r="E20" s="368"/>
      <c r="F20" s="42"/>
      <c r="G20" s="42"/>
      <c r="H20" s="42"/>
      <c r="I20" s="42"/>
      <c r="J20" s="42"/>
      <c r="K20" s="367"/>
      <c r="L20" s="367"/>
      <c r="M20" s="367"/>
      <c r="N20" s="367"/>
      <c r="P20" s="1070"/>
      <c r="Q20" s="1092"/>
      <c r="R20" s="1070"/>
      <c r="S20" s="1070"/>
      <c r="T20" s="1070"/>
      <c r="U20" s="1070"/>
      <c r="V20" s="1086">
        <v>183248301.65000001</v>
      </c>
      <c r="W20" s="1085">
        <v>16382590.6818</v>
      </c>
      <c r="X20" s="1070"/>
      <c r="Y20" s="1086">
        <v>-16465000.33</v>
      </c>
      <c r="Z20" s="1085">
        <v>-1457412.9264</v>
      </c>
    </row>
    <row r="21" spans="1:26">
      <c r="A21" s="370" t="s">
        <v>184</v>
      </c>
      <c r="B21" s="368"/>
      <c r="C21" s="368"/>
      <c r="D21" s="368"/>
      <c r="E21" s="368"/>
      <c r="F21" s="42"/>
      <c r="G21" s="42"/>
      <c r="H21" s="42"/>
      <c r="I21" s="42"/>
      <c r="J21" s="42"/>
      <c r="K21" s="367"/>
      <c r="L21" s="367"/>
      <c r="M21" s="367"/>
      <c r="N21" s="367"/>
      <c r="P21" s="1081"/>
      <c r="Q21" s="1092"/>
      <c r="R21" s="1070"/>
      <c r="S21" s="1070"/>
      <c r="T21" s="1070"/>
      <c r="U21" s="1070"/>
      <c r="V21" s="1086">
        <v>1137817.01</v>
      </c>
      <c r="W21" s="1085">
        <v>99867.8076</v>
      </c>
      <c r="X21" s="1070"/>
      <c r="Y21" s="1086">
        <v>-3621</v>
      </c>
      <c r="Z21" s="1085">
        <v>-322.98989999999998</v>
      </c>
    </row>
    <row r="22" spans="1:26">
      <c r="A22" s="376" t="s">
        <v>185</v>
      </c>
      <c r="B22" s="368"/>
      <c r="C22" s="368"/>
      <c r="D22" s="368"/>
      <c r="E22" s="368"/>
      <c r="F22" s="377">
        <f>+S17</f>
        <v>1053282</v>
      </c>
      <c r="G22" s="371"/>
      <c r="H22" s="377">
        <v>0</v>
      </c>
      <c r="I22" s="371"/>
      <c r="J22" s="377">
        <f>SUM(F22:I22)+0.5</f>
        <v>1053282.5</v>
      </c>
      <c r="K22" s="367"/>
      <c r="L22" s="948">
        <v>-1349100</v>
      </c>
      <c r="M22" s="948">
        <v>0</v>
      </c>
      <c r="N22" s="948">
        <v>-1349099.5</v>
      </c>
      <c r="P22" s="1081"/>
      <c r="Q22" s="1070"/>
      <c r="R22" s="1070"/>
      <c r="S22" s="1070"/>
      <c r="T22" s="1070"/>
      <c r="U22" s="1070"/>
      <c r="V22" s="1093"/>
      <c r="W22" s="1094"/>
      <c r="X22" s="1070"/>
      <c r="Y22" s="1086">
        <v>-23485430</v>
      </c>
      <c r="Z22" s="1085">
        <v>-2135039.0909000002</v>
      </c>
    </row>
    <row r="23" spans="1:26">
      <c r="A23" s="376"/>
      <c r="B23" s="368"/>
      <c r="C23" s="368"/>
      <c r="D23" s="368"/>
      <c r="E23" s="368"/>
      <c r="F23" s="371"/>
      <c r="G23" s="371"/>
      <c r="H23" s="371"/>
      <c r="I23" s="371"/>
      <c r="J23" s="371"/>
      <c r="K23" s="367"/>
      <c r="L23" s="988"/>
      <c r="M23" s="988"/>
      <c r="N23" s="988"/>
      <c r="P23" s="1081"/>
      <c r="Q23" s="1070"/>
      <c r="R23" s="1070"/>
      <c r="S23" s="1070"/>
      <c r="T23" s="1070"/>
      <c r="U23" s="1070"/>
      <c r="V23" s="1093"/>
      <c r="W23" s="1094"/>
      <c r="X23" s="1070"/>
      <c r="Y23" s="1086">
        <v>-20597.09</v>
      </c>
      <c r="Z23" s="1085">
        <v>-1803.1561999999999</v>
      </c>
    </row>
    <row r="24" spans="1:26">
      <c r="A24" s="370" t="s">
        <v>187</v>
      </c>
      <c r="B24" s="368"/>
      <c r="C24" s="368"/>
      <c r="D24" s="368"/>
      <c r="E24" s="368"/>
      <c r="F24" s="1099">
        <f>+T17</f>
        <v>-11001.097530000028</v>
      </c>
      <c r="G24" s="371"/>
      <c r="H24" s="343">
        <f>'IS '!G49</f>
        <v>0</v>
      </c>
      <c r="I24" s="341"/>
      <c r="J24" s="373">
        <f>+SUM(F24:H24)</f>
        <v>-11001.097530000028</v>
      </c>
      <c r="K24" s="367"/>
      <c r="L24" s="949">
        <v>-113095.12300000001</v>
      </c>
      <c r="M24" s="949">
        <v>-73369.876999999993</v>
      </c>
      <c r="N24" s="949">
        <v>-186465</v>
      </c>
      <c r="P24" s="1095"/>
      <c r="Q24" s="1070"/>
      <c r="R24" s="1070"/>
      <c r="S24" s="1070"/>
      <c r="T24" s="1096"/>
      <c r="U24" s="1070"/>
      <c r="V24" s="1093"/>
      <c r="W24" s="1094"/>
      <c r="X24" s="1070"/>
      <c r="Y24" s="1086">
        <v>-348856051.30000001</v>
      </c>
      <c r="Z24" s="1085">
        <v>-30812534.364399999</v>
      </c>
    </row>
    <row r="25" spans="1:26">
      <c r="A25" s="415" t="s">
        <v>394</v>
      </c>
      <c r="B25" s="368"/>
      <c r="C25" s="368"/>
      <c r="D25" s="368"/>
      <c r="E25" s="368"/>
      <c r="F25" s="369">
        <f>SUM(F21:F24)</f>
        <v>1042280.90247</v>
      </c>
      <c r="G25" s="378"/>
      <c r="H25" s="42">
        <f>-SUM(H22:H24)</f>
        <v>0</v>
      </c>
      <c r="I25" s="42"/>
      <c r="J25" s="369">
        <f>SUM(J21:J24)</f>
        <v>1042281.40247</v>
      </c>
      <c r="K25" s="367"/>
      <c r="L25" s="367">
        <v>-1462195.1229999999</v>
      </c>
      <c r="M25" s="367">
        <v>73369.876999999993</v>
      </c>
      <c r="N25" s="367">
        <v>-1535564.5</v>
      </c>
      <c r="P25" s="1070"/>
      <c r="Q25" s="1070"/>
      <c r="R25" s="1070"/>
      <c r="S25" s="1070"/>
      <c r="T25" s="1096"/>
      <c r="U25" s="1070"/>
      <c r="V25" s="1093"/>
      <c r="W25" s="1094"/>
      <c r="X25" s="1070"/>
      <c r="Y25" s="1086">
        <v>-89754.51</v>
      </c>
      <c r="Z25" s="1085">
        <v>-7919.98</v>
      </c>
    </row>
    <row r="26" spans="1:26" ht="12.75" customHeight="1">
      <c r="A26" s="368"/>
      <c r="B26" s="368"/>
      <c r="C26" s="368"/>
      <c r="D26" s="368"/>
      <c r="E26" s="368"/>
      <c r="F26" s="379"/>
      <c r="G26" s="379"/>
      <c r="H26" s="379"/>
      <c r="I26" s="379"/>
      <c r="J26" s="379"/>
      <c r="K26" s="380"/>
      <c r="L26" s="380"/>
      <c r="M26" s="380"/>
      <c r="N26" s="380"/>
      <c r="P26" s="1070"/>
      <c r="Q26" s="1070"/>
      <c r="R26" s="1070"/>
      <c r="S26" s="1070"/>
      <c r="T26" s="1096"/>
      <c r="U26" s="1070"/>
      <c r="V26" s="1093"/>
      <c r="W26" s="1094"/>
      <c r="X26" s="1070"/>
      <c r="Y26" s="1086"/>
      <c r="Z26" s="1085"/>
    </row>
    <row r="27" spans="1:26" ht="8.1" customHeight="1">
      <c r="A27" s="383"/>
      <c r="B27" s="384"/>
      <c r="C27" s="368"/>
      <c r="D27" s="368"/>
      <c r="E27" s="368"/>
      <c r="F27" s="381"/>
      <c r="G27" s="381"/>
      <c r="H27" s="381"/>
      <c r="I27" s="381"/>
      <c r="J27" s="381"/>
      <c r="K27" s="382"/>
      <c r="L27" s="382"/>
      <c r="M27" s="382"/>
      <c r="N27" s="382"/>
      <c r="P27" s="1070"/>
      <c r="Q27" s="1070"/>
      <c r="R27" s="1070"/>
      <c r="S27" s="1070"/>
      <c r="T27" s="1070"/>
      <c r="U27" s="1070"/>
      <c r="V27" s="1093"/>
      <c r="W27" s="1094"/>
      <c r="X27" s="1070"/>
      <c r="Y27" s="1086"/>
      <c r="Z27" s="1085"/>
    </row>
    <row r="28" spans="1:26">
      <c r="A28" s="385" t="s">
        <v>188</v>
      </c>
      <c r="B28" s="384"/>
      <c r="C28" s="368"/>
      <c r="D28" s="368"/>
      <c r="E28" s="368"/>
      <c r="F28" s="349">
        <v>0</v>
      </c>
      <c r="G28" s="371"/>
      <c r="H28" s="349">
        <f>OCI!K17</f>
        <v>-268454.21693</v>
      </c>
      <c r="I28" s="371"/>
      <c r="J28" s="349">
        <f>SUM(F28:I28)</f>
        <v>-268454.21693</v>
      </c>
      <c r="K28" s="367"/>
      <c r="L28" s="948">
        <v>0</v>
      </c>
      <c r="M28" s="948">
        <v>431916</v>
      </c>
      <c r="N28" s="948">
        <v>431916</v>
      </c>
      <c r="V28" s="1093"/>
      <c r="W28" s="1094"/>
      <c r="X28" s="1070"/>
      <c r="Y28" s="1086"/>
      <c r="Z28" s="1085"/>
    </row>
    <row r="29" spans="1:26" ht="14.4" thickBot="1">
      <c r="A29" s="385" t="s">
        <v>503</v>
      </c>
      <c r="B29" s="384"/>
      <c r="C29" s="368"/>
      <c r="D29" s="368"/>
      <c r="E29" s="368"/>
      <c r="F29" s="341"/>
      <c r="G29" s="371"/>
      <c r="H29" s="341"/>
      <c r="I29" s="341"/>
      <c r="J29" s="341"/>
      <c r="K29" s="367"/>
      <c r="L29" s="988"/>
      <c r="M29" s="988"/>
      <c r="N29" s="988"/>
      <c r="V29" s="1097">
        <f>+SUM(V13:V28)</f>
        <v>1345202617.8500001</v>
      </c>
      <c r="W29" s="1098">
        <f>+SUM(W13:W28)</f>
        <v>118981400.1576</v>
      </c>
      <c r="X29" s="1070"/>
      <c r="Y29" s="1097">
        <f>SUM(Y13:Y28)</f>
        <v>-1042280902.47</v>
      </c>
      <c r="Z29" s="1098">
        <f>+SUM(Z13:Z28)</f>
        <v>-93293389.685599998</v>
      </c>
    </row>
    <row r="30" spans="1:26">
      <c r="A30" s="385" t="s">
        <v>504</v>
      </c>
      <c r="B30" s="384"/>
      <c r="C30" s="368"/>
      <c r="D30" s="368"/>
      <c r="E30" s="368"/>
      <c r="F30" s="343">
        <v>0</v>
      </c>
      <c r="G30" s="371"/>
      <c r="H30" s="343">
        <v>0</v>
      </c>
      <c r="I30" s="371"/>
      <c r="J30" s="343">
        <v>0</v>
      </c>
      <c r="K30" s="367"/>
      <c r="L30" s="949">
        <v>0</v>
      </c>
      <c r="M30" s="949">
        <v>0</v>
      </c>
      <c r="N30" s="949">
        <v>0</v>
      </c>
      <c r="Z30" s="1106">
        <f>+BS!I39+'UHF - Final'!W29+'UHF - Final'!Z29-BS!G39</f>
        <v>-0.40170001983642578</v>
      </c>
    </row>
    <row r="31" spans="1:26">
      <c r="A31" s="385"/>
      <c r="B31" s="384"/>
      <c r="C31" s="368"/>
      <c r="D31" s="368"/>
      <c r="E31" s="368"/>
      <c r="F31" s="42">
        <f>SUM(F28:F30)</f>
        <v>0</v>
      </c>
      <c r="G31" s="369"/>
      <c r="H31" s="42">
        <f>SUM(H28:H30)</f>
        <v>-268454.21693</v>
      </c>
      <c r="I31" s="369"/>
      <c r="J31" s="42">
        <f>SUM(J28:J30)</f>
        <v>-268454.21693</v>
      </c>
      <c r="K31" s="290"/>
      <c r="L31" s="367">
        <v>0</v>
      </c>
      <c r="M31" s="367">
        <v>431916</v>
      </c>
      <c r="N31" s="367">
        <v>431916</v>
      </c>
    </row>
    <row r="32" spans="1:26" ht="14.4" thickBot="1">
      <c r="A32" s="385"/>
      <c r="B32" s="384"/>
      <c r="C32" s="368"/>
      <c r="D32" s="368"/>
      <c r="E32" s="368"/>
      <c r="F32" s="42"/>
      <c r="G32" s="42"/>
      <c r="H32" s="42"/>
      <c r="I32" s="42"/>
      <c r="J32" s="42"/>
      <c r="K32" s="367"/>
      <c r="L32" s="367"/>
      <c r="M32" s="367"/>
      <c r="N32" s="367"/>
    </row>
    <row r="33" spans="1:26" s="740" customFormat="1" ht="21" customHeight="1" thickBot="1">
      <c r="A33" s="738" t="s">
        <v>189</v>
      </c>
      <c r="B33" s="739"/>
      <c r="C33" s="739"/>
      <c r="D33" s="739"/>
      <c r="E33" s="739"/>
      <c r="F33" s="735">
        <f>F12+F18-F25+F28</f>
        <v>3688663.71538</v>
      </c>
      <c r="G33" s="769"/>
      <c r="H33" s="735">
        <f>H12+H18+H25+H28</f>
        <v>-244015.21693</v>
      </c>
      <c r="I33" s="769"/>
      <c r="J33" s="735">
        <f>J12+J18-J25+J28</f>
        <v>3444647.9984499998</v>
      </c>
      <c r="K33" s="444"/>
      <c r="L33" s="935">
        <v>3504590.8770000003</v>
      </c>
      <c r="M33" s="935">
        <v>-166615.87699999998</v>
      </c>
      <c r="N33" s="935">
        <v>3337975.5</v>
      </c>
      <c r="P33" s="1100">
        <f>+BS!G31</f>
        <v>3444647.7545099999</v>
      </c>
      <c r="Q33" s="1101">
        <f>J33-P33</f>
        <v>0.24393999995663762</v>
      </c>
      <c r="V33" s="104"/>
      <c r="W33" s="104"/>
      <c r="X33" s="104"/>
      <c r="Y33" s="104"/>
      <c r="Z33" s="104"/>
    </row>
    <row r="34" spans="1:26" ht="14.4" thickTop="1">
      <c r="A34" s="368"/>
      <c r="B34" s="368"/>
      <c r="C34" s="368"/>
      <c r="D34" s="368"/>
      <c r="E34" s="368"/>
      <c r="F34" s="380"/>
      <c r="G34" s="380"/>
      <c r="H34" s="380"/>
      <c r="I34" s="380"/>
      <c r="J34" s="380"/>
      <c r="K34" s="380"/>
      <c r="L34" s="380"/>
      <c r="M34" s="380"/>
      <c r="N34" s="380"/>
    </row>
    <row r="35" spans="1:26">
      <c r="A35" s="647" t="s">
        <v>405</v>
      </c>
      <c r="B35" s="368"/>
      <c r="C35" s="368"/>
      <c r="D35" s="368"/>
      <c r="E35" s="368"/>
      <c r="F35" s="380"/>
      <c r="G35" s="380"/>
      <c r="H35" s="380"/>
      <c r="I35" s="380"/>
      <c r="J35" s="380"/>
      <c r="K35" s="380"/>
      <c r="L35" s="380"/>
      <c r="M35" s="380"/>
      <c r="N35" s="380"/>
      <c r="V35" s="740"/>
      <c r="W35" s="740"/>
      <c r="X35" s="740"/>
      <c r="Y35" s="740"/>
      <c r="Z35" s="740"/>
    </row>
    <row r="36" spans="1:26">
      <c r="A36" s="386" t="s">
        <v>402</v>
      </c>
      <c r="B36" s="368"/>
      <c r="C36" s="368"/>
      <c r="D36" s="368"/>
      <c r="E36" s="368"/>
      <c r="F36" s="380"/>
      <c r="G36" s="380"/>
      <c r="H36" s="951">
        <v>-216927</v>
      </c>
      <c r="I36" s="387"/>
      <c r="J36" s="388"/>
      <c r="K36" s="382"/>
      <c r="L36" s="382"/>
      <c r="M36" s="952">
        <v>-455508</v>
      </c>
      <c r="N36" s="104"/>
    </row>
    <row r="37" spans="1:26">
      <c r="A37" s="386" t="s">
        <v>403</v>
      </c>
      <c r="B37" s="368"/>
      <c r="C37" s="368"/>
      <c r="D37" s="368"/>
      <c r="E37" s="368"/>
      <c r="F37" s="380"/>
      <c r="G37" s="380"/>
      <c r="H37" s="953">
        <v>241366</v>
      </c>
      <c r="I37" s="387"/>
      <c r="J37" s="388"/>
      <c r="K37" s="382"/>
      <c r="L37" s="382"/>
      <c r="M37" s="954">
        <v>-69654</v>
      </c>
      <c r="N37" s="104"/>
    </row>
    <row r="38" spans="1:26">
      <c r="A38" s="368"/>
      <c r="B38" s="368"/>
      <c r="C38" s="368"/>
      <c r="D38" s="368"/>
      <c r="E38" s="368"/>
      <c r="F38" s="380"/>
      <c r="G38" s="380"/>
      <c r="H38" s="389">
        <f>SUM(H36:H37)</f>
        <v>24439</v>
      </c>
      <c r="I38" s="387"/>
      <c r="J38" s="388"/>
      <c r="K38" s="382"/>
      <c r="L38" s="382"/>
      <c r="M38" s="955">
        <v>-525162</v>
      </c>
      <c r="N38" s="104"/>
    </row>
    <row r="39" spans="1:26">
      <c r="A39" s="368"/>
      <c r="B39" s="368"/>
      <c r="C39" s="368"/>
      <c r="D39" s="368"/>
      <c r="E39" s="368"/>
      <c r="F39" s="380"/>
      <c r="G39" s="380"/>
      <c r="H39" s="381"/>
      <c r="I39" s="382"/>
      <c r="J39" s="388"/>
      <c r="K39" s="382"/>
      <c r="L39" s="382"/>
      <c r="M39" s="382"/>
      <c r="N39" s="104"/>
    </row>
    <row r="40" spans="1:26">
      <c r="A40" s="368" t="s">
        <v>146</v>
      </c>
      <c r="B40" s="368"/>
      <c r="C40" s="368"/>
      <c r="D40" s="368"/>
      <c r="E40" s="368"/>
      <c r="F40" s="380"/>
      <c r="G40" s="380"/>
      <c r="H40" s="381"/>
      <c r="I40" s="382"/>
      <c r="J40" s="388"/>
      <c r="K40" s="382"/>
      <c r="L40" s="382"/>
      <c r="M40" s="382"/>
      <c r="N40" s="104"/>
    </row>
    <row r="41" spans="1:26">
      <c r="A41" s="368" t="s">
        <v>147</v>
      </c>
      <c r="B41" s="368"/>
      <c r="C41" s="368"/>
      <c r="D41" s="368"/>
      <c r="E41" s="368"/>
      <c r="F41" s="380"/>
      <c r="G41" s="380"/>
      <c r="H41" s="951">
        <f>'IS '!G53</f>
        <v>0</v>
      </c>
      <c r="I41" s="382"/>
      <c r="J41" s="388"/>
      <c r="K41" s="382"/>
      <c r="L41" s="382"/>
      <c r="M41" s="1058">
        <v>358546.12300000002</v>
      </c>
      <c r="N41" s="104"/>
    </row>
    <row r="42" spans="1:26">
      <c r="A42" s="368" t="s">
        <v>580</v>
      </c>
      <c r="B42" s="368"/>
      <c r="C42" s="368"/>
      <c r="D42" s="368"/>
      <c r="E42" s="368"/>
      <c r="F42" s="380"/>
      <c r="G42" s="380"/>
      <c r="H42" s="953">
        <f>'IS '!G54</f>
        <v>0</v>
      </c>
      <c r="I42" s="382"/>
      <c r="J42" s="388"/>
      <c r="K42" s="382"/>
      <c r="L42" s="382"/>
      <c r="M42" s="1059">
        <v>0</v>
      </c>
      <c r="N42" s="104"/>
    </row>
    <row r="43" spans="1:26">
      <c r="A43" s="368"/>
      <c r="B43" s="368"/>
      <c r="C43" s="368"/>
      <c r="D43" s="368"/>
      <c r="E43" s="368"/>
      <c r="F43" s="380"/>
      <c r="G43" s="380"/>
      <c r="H43" s="387">
        <f>SUM(H41:H42)</f>
        <v>0</v>
      </c>
      <c r="I43" s="382"/>
      <c r="J43" s="388"/>
      <c r="K43" s="382"/>
      <c r="L43" s="382"/>
      <c r="M43" s="956">
        <v>358546.12300000002</v>
      </c>
      <c r="N43" s="104"/>
    </row>
    <row r="44" spans="1:26">
      <c r="A44" s="368"/>
      <c r="B44" s="368"/>
      <c r="C44" s="368"/>
      <c r="D44" s="368"/>
      <c r="E44" s="368"/>
      <c r="F44" s="380"/>
      <c r="G44" s="380"/>
      <c r="H44" s="381"/>
      <c r="I44" s="382"/>
      <c r="J44" s="388"/>
      <c r="K44" s="382"/>
      <c r="L44" s="382"/>
      <c r="M44" s="382"/>
      <c r="N44" s="104"/>
    </row>
    <row r="45" spans="1:26">
      <c r="A45" s="368" t="s">
        <v>492</v>
      </c>
      <c r="B45" s="368"/>
      <c r="C45" s="368"/>
      <c r="D45" s="368"/>
      <c r="E45" s="368"/>
      <c r="F45" s="380"/>
      <c r="G45" s="380"/>
      <c r="H45" s="381">
        <f>+'IS '!G45</f>
        <v>-268454.21693</v>
      </c>
      <c r="I45" s="381"/>
      <c r="J45" s="388"/>
      <c r="K45" s="382"/>
      <c r="L45" s="382"/>
      <c r="M45" s="956">
        <v>0</v>
      </c>
      <c r="N45" s="104"/>
    </row>
    <row r="46" spans="1:26" ht="15" customHeight="1">
      <c r="A46" s="368"/>
      <c r="B46" s="368"/>
      <c r="C46" s="368"/>
      <c r="D46" s="368"/>
      <c r="E46" s="368"/>
      <c r="F46" s="380"/>
      <c r="G46" s="380"/>
      <c r="H46" s="381"/>
      <c r="I46" s="381"/>
      <c r="J46" s="388"/>
      <c r="K46" s="382"/>
      <c r="L46" s="382"/>
      <c r="M46" s="382"/>
      <c r="N46" s="104"/>
    </row>
    <row r="47" spans="1:26" s="740" customFormat="1" ht="21" customHeight="1" thickBot="1">
      <c r="A47" s="741" t="s">
        <v>404</v>
      </c>
      <c r="B47" s="739"/>
      <c r="C47" s="739"/>
      <c r="D47" s="739"/>
      <c r="E47" s="739"/>
      <c r="F47" s="742"/>
      <c r="G47" s="742"/>
      <c r="H47" s="1053">
        <f>H38+H43+H45</f>
        <v>-244015.21693</v>
      </c>
      <c r="I47" s="743"/>
      <c r="J47" s="745"/>
      <c r="K47" s="744"/>
      <c r="L47" s="744"/>
      <c r="M47" s="957">
        <v>-166615.87699999998</v>
      </c>
      <c r="V47" s="104"/>
      <c r="W47" s="104"/>
      <c r="X47" s="104"/>
      <c r="Y47" s="104"/>
      <c r="Z47" s="104"/>
    </row>
    <row r="48" spans="1:26" ht="14.4" thickTop="1">
      <c r="A48" s="368"/>
      <c r="B48" s="368"/>
      <c r="C48" s="368"/>
      <c r="D48" s="368"/>
      <c r="E48" s="368"/>
      <c r="F48" s="380"/>
      <c r="G48" s="380"/>
      <c r="H48" s="380"/>
      <c r="I48" s="380"/>
      <c r="J48" s="366"/>
      <c r="K48" s="380"/>
      <c r="L48" s="380"/>
      <c r="M48" s="380"/>
      <c r="N48" s="104"/>
    </row>
    <row r="49" spans="1:26">
      <c r="A49" s="647" t="s">
        <v>406</v>
      </c>
      <c r="B49" s="368"/>
      <c r="C49" s="368"/>
      <c r="D49" s="368"/>
      <c r="E49" s="368"/>
      <c r="F49" s="380"/>
      <c r="G49" s="380"/>
      <c r="H49" s="380"/>
      <c r="I49" s="380"/>
      <c r="J49" s="366"/>
      <c r="K49" s="380"/>
      <c r="L49" s="380"/>
      <c r="M49" s="380"/>
      <c r="N49" s="104"/>
      <c r="V49" s="740"/>
      <c r="W49" s="740"/>
      <c r="X49" s="740"/>
      <c r="Y49" s="740"/>
      <c r="Z49" s="740"/>
    </row>
    <row r="50" spans="1:26">
      <c r="A50" s="386" t="s">
        <v>402</v>
      </c>
      <c r="B50" s="368"/>
      <c r="C50" s="368"/>
      <c r="D50" s="368"/>
      <c r="E50" s="368"/>
      <c r="F50" s="380"/>
      <c r="G50" s="380"/>
      <c r="H50" s="958">
        <f>H52-H51</f>
        <v>31233.308580000012</v>
      </c>
      <c r="I50" s="390"/>
      <c r="J50" s="366"/>
      <c r="K50" s="380"/>
      <c r="L50" s="380"/>
      <c r="M50" s="959">
        <v>-497630.87699999998</v>
      </c>
      <c r="N50" s="104"/>
    </row>
    <row r="51" spans="1:26">
      <c r="A51" s="386" t="s">
        <v>403</v>
      </c>
      <c r="B51" s="368"/>
      <c r="C51" s="368"/>
      <c r="D51" s="368"/>
      <c r="E51" s="368"/>
      <c r="F51" s="380"/>
      <c r="G51" s="380"/>
      <c r="H51" s="960">
        <f>'IS '!G14</f>
        <v>-275248.52551000001</v>
      </c>
      <c r="I51" s="390"/>
      <c r="J51" s="366"/>
      <c r="K51" s="380"/>
      <c r="L51" s="380"/>
      <c r="M51" s="961">
        <v>331015</v>
      </c>
      <c r="N51" s="104"/>
    </row>
    <row r="52" spans="1:26" ht="14.4" thickBot="1">
      <c r="A52" s="366"/>
      <c r="B52" s="366"/>
      <c r="C52" s="366"/>
      <c r="D52" s="366"/>
      <c r="E52" s="366"/>
      <c r="F52" s="380"/>
      <c r="G52" s="380"/>
      <c r="H52" s="391">
        <f>H47</f>
        <v>-244015.21693</v>
      </c>
      <c r="I52" s="390"/>
      <c r="J52" s="366"/>
      <c r="K52" s="380"/>
      <c r="L52" s="380"/>
      <c r="M52" s="962">
        <v>-166615.87699999998</v>
      </c>
      <c r="N52" s="104"/>
    </row>
    <row r="53" spans="1:26" ht="10.5" customHeight="1" thickTop="1">
      <c r="A53" s="392"/>
      <c r="B53" s="366"/>
      <c r="C53" s="366"/>
      <c r="D53" s="366"/>
      <c r="E53" s="366"/>
      <c r="F53" s="380"/>
      <c r="G53" s="380"/>
      <c r="H53" s="380"/>
      <c r="I53" s="1028"/>
      <c r="J53" s="380"/>
      <c r="K53" s="380"/>
      <c r="L53" s="380"/>
      <c r="M53" s="380"/>
      <c r="N53" s="380"/>
    </row>
    <row r="54" spans="1:26" ht="0.75" hidden="1" customHeight="1">
      <c r="A54" s="393" t="s">
        <v>190</v>
      </c>
      <c r="B54" s="366"/>
      <c r="C54" s="366"/>
      <c r="D54" s="366"/>
      <c r="E54" s="366"/>
      <c r="F54" s="380"/>
      <c r="G54" s="380"/>
      <c r="H54" s="380"/>
      <c r="I54" s="1028"/>
      <c r="J54" s="380"/>
      <c r="K54" s="380"/>
      <c r="L54" s="380"/>
      <c r="M54" s="380"/>
      <c r="N54" s="380"/>
    </row>
    <row r="55" spans="1:26" hidden="1">
      <c r="A55" s="394" t="s">
        <v>191</v>
      </c>
      <c r="B55" s="366"/>
      <c r="C55" s="366"/>
      <c r="D55" s="366"/>
      <c r="E55" s="366"/>
      <c r="F55" s="380"/>
      <c r="G55" s="380"/>
      <c r="H55" s="380"/>
      <c r="I55" s="1028"/>
      <c r="J55" s="380"/>
      <c r="K55" s="380"/>
      <c r="L55" s="380"/>
      <c r="M55" s="380"/>
      <c r="N55" s="380"/>
    </row>
    <row r="56" spans="1:26" hidden="1">
      <c r="A56" s="395" t="s">
        <v>192</v>
      </c>
      <c r="B56" s="366"/>
      <c r="C56" s="366"/>
      <c r="D56" s="366"/>
      <c r="E56" s="366"/>
      <c r="F56" s="380"/>
      <c r="G56" s="380"/>
      <c r="H56" s="380"/>
      <c r="I56" s="1028"/>
      <c r="J56" s="380"/>
      <c r="K56" s="380"/>
      <c r="L56" s="380"/>
      <c r="M56" s="380"/>
      <c r="N56" s="380"/>
    </row>
    <row r="57" spans="1:26" hidden="1">
      <c r="A57" s="396" t="s">
        <v>193</v>
      </c>
      <c r="B57" s="366"/>
      <c r="C57" s="366"/>
      <c r="D57" s="366"/>
      <c r="E57" s="366"/>
      <c r="F57" s="380"/>
      <c r="G57" s="380"/>
      <c r="H57" s="380"/>
      <c r="I57" s="1028"/>
      <c r="J57" s="380"/>
      <c r="K57" s="380"/>
      <c r="L57" s="380"/>
      <c r="M57" s="380"/>
      <c r="N57" s="380"/>
    </row>
    <row r="58" spans="1:26" hidden="1">
      <c r="A58" s="397"/>
      <c r="B58" s="398" t="s">
        <v>194</v>
      </c>
      <c r="C58" s="366"/>
      <c r="D58" s="366"/>
      <c r="E58" s="366"/>
      <c r="F58" s="380"/>
      <c r="G58" s="380"/>
      <c r="H58" s="380"/>
      <c r="I58" s="1028"/>
      <c r="J58" s="380"/>
      <c r="K58" s="380"/>
      <c r="L58" s="380"/>
      <c r="M58" s="380"/>
      <c r="N58" s="380"/>
    </row>
    <row r="59" spans="1:26" hidden="1">
      <c r="A59" s="397"/>
      <c r="B59" s="398" t="s">
        <v>195</v>
      </c>
      <c r="C59" s="366"/>
      <c r="D59" s="366"/>
      <c r="E59" s="366"/>
      <c r="F59" s="380"/>
      <c r="G59" s="380"/>
      <c r="H59" s="380"/>
      <c r="I59" s="1028"/>
      <c r="J59" s="380"/>
      <c r="K59" s="380"/>
      <c r="L59" s="380"/>
      <c r="M59" s="380"/>
      <c r="N59" s="380"/>
    </row>
    <row r="60" spans="1:26" hidden="1">
      <c r="A60" s="395" t="s">
        <v>196</v>
      </c>
      <c r="B60" s="366"/>
      <c r="C60" s="366"/>
      <c r="D60" s="366"/>
      <c r="E60" s="366"/>
      <c r="F60" s="380"/>
      <c r="G60" s="380"/>
      <c r="H60" s="380"/>
      <c r="I60" s="1028"/>
      <c r="J60" s="380"/>
      <c r="K60" s="380"/>
      <c r="L60" s="380"/>
      <c r="M60" s="380"/>
      <c r="N60" s="380"/>
    </row>
    <row r="61" spans="1:26" hidden="1">
      <c r="A61" s="396" t="s">
        <v>197</v>
      </c>
      <c r="B61" s="366"/>
      <c r="C61" s="366"/>
      <c r="D61" s="366"/>
      <c r="E61" s="366"/>
      <c r="F61" s="380"/>
      <c r="G61" s="380"/>
      <c r="H61" s="380"/>
      <c r="I61" s="1028"/>
      <c r="J61" s="380"/>
      <c r="K61" s="380"/>
      <c r="L61" s="380"/>
      <c r="M61" s="380"/>
      <c r="N61" s="380"/>
    </row>
    <row r="62" spans="1:26" hidden="1">
      <c r="A62" s="392"/>
      <c r="B62" s="366"/>
      <c r="C62" s="366"/>
      <c r="D62" s="366"/>
      <c r="E62" s="366"/>
      <c r="F62" s="380"/>
      <c r="G62" s="380"/>
      <c r="H62" s="380"/>
      <c r="I62" s="1028"/>
      <c r="J62" s="380"/>
      <c r="K62" s="380"/>
      <c r="L62" s="380"/>
      <c r="M62" s="380"/>
      <c r="N62" s="380"/>
    </row>
    <row r="63" spans="1:26" hidden="1">
      <c r="A63" s="392"/>
      <c r="B63" s="366"/>
      <c r="C63" s="366"/>
      <c r="D63" s="366"/>
      <c r="E63" s="366"/>
      <c r="F63" s="380"/>
      <c r="G63" s="380"/>
      <c r="H63" s="380"/>
      <c r="I63" s="1028"/>
      <c r="J63" s="380"/>
      <c r="K63" s="380"/>
      <c r="L63" s="380"/>
      <c r="M63" s="380"/>
      <c r="N63" s="380"/>
    </row>
    <row r="64" spans="1:26" hidden="1">
      <c r="A64" s="393" t="s">
        <v>198</v>
      </c>
      <c r="B64" s="366"/>
      <c r="C64" s="366"/>
      <c r="D64" s="366"/>
      <c r="E64" s="366"/>
      <c r="F64" s="380"/>
      <c r="G64" s="380"/>
      <c r="H64" s="380"/>
      <c r="I64" s="1028"/>
      <c r="J64" s="380"/>
      <c r="K64" s="380"/>
      <c r="L64" s="380"/>
      <c r="M64" s="380"/>
      <c r="N64" s="380"/>
    </row>
    <row r="65" spans="1:14" hidden="1">
      <c r="A65" s="394" t="s">
        <v>199</v>
      </c>
      <c r="B65" s="366"/>
      <c r="C65" s="366"/>
      <c r="D65" s="366"/>
      <c r="E65" s="366"/>
      <c r="F65" s="380"/>
      <c r="G65" s="380"/>
      <c r="H65" s="380"/>
      <c r="I65" s="1028"/>
      <c r="J65" s="380"/>
      <c r="K65" s="380"/>
      <c r="L65" s="380"/>
      <c r="M65" s="380"/>
      <c r="N65" s="380"/>
    </row>
    <row r="66" spans="1:14" ht="10.5" hidden="1" customHeight="1">
      <c r="A66" s="399" t="s">
        <v>200</v>
      </c>
      <c r="B66" s="366"/>
      <c r="C66" s="366"/>
      <c r="D66" s="366"/>
      <c r="E66" s="366"/>
      <c r="F66" s="380"/>
      <c r="G66" s="380"/>
      <c r="H66" s="380"/>
      <c r="I66" s="1028"/>
      <c r="J66" s="380"/>
      <c r="K66" s="380"/>
      <c r="L66" s="380"/>
      <c r="M66" s="380"/>
      <c r="N66" s="380"/>
    </row>
    <row r="67" spans="1:14" hidden="1">
      <c r="A67" s="392"/>
      <c r="B67" s="366"/>
      <c r="C67" s="366"/>
      <c r="D67" s="366"/>
      <c r="E67" s="366"/>
      <c r="F67" s="380"/>
      <c r="G67" s="380"/>
      <c r="H67" s="380"/>
      <c r="I67" s="1028"/>
      <c r="J67" s="380"/>
      <c r="K67" s="380"/>
      <c r="L67" s="380"/>
      <c r="M67" s="380"/>
      <c r="N67" s="380"/>
    </row>
    <row r="68" spans="1:14" hidden="1">
      <c r="A68" s="366" t="s">
        <v>201</v>
      </c>
      <c r="B68" s="366"/>
      <c r="C68" s="366"/>
      <c r="D68" s="366"/>
      <c r="E68" s="366"/>
      <c r="F68" s="380"/>
      <c r="G68" s="380"/>
      <c r="H68" s="380"/>
      <c r="I68" s="1028"/>
      <c r="J68" s="380"/>
      <c r="K68" s="380"/>
      <c r="L68" s="380"/>
      <c r="M68" s="380"/>
      <c r="N68" s="380"/>
    </row>
    <row r="69" spans="1:14" hidden="1">
      <c r="A69" s="366"/>
      <c r="B69" s="366"/>
      <c r="C69" s="366"/>
      <c r="D69" s="366"/>
      <c r="E69" s="366"/>
      <c r="F69" s="380"/>
      <c r="G69" s="380"/>
      <c r="H69" s="380"/>
      <c r="I69" s="1028"/>
      <c r="J69" s="380"/>
      <c r="K69" s="380"/>
      <c r="L69" s="380"/>
      <c r="M69" s="380"/>
      <c r="N69" s="380"/>
    </row>
    <row r="70" spans="1:14" hidden="1">
      <c r="A70" s="366" t="s">
        <v>202</v>
      </c>
      <c r="B70" s="366"/>
      <c r="C70" s="366"/>
      <c r="D70" s="366"/>
      <c r="E70" s="366"/>
      <c r="F70" s="380"/>
      <c r="G70" s="380"/>
      <c r="H70" s="380"/>
      <c r="I70" s="1028"/>
      <c r="J70" s="380"/>
      <c r="K70" s="380"/>
      <c r="L70" s="380"/>
      <c r="M70" s="380"/>
      <c r="N70" s="380"/>
    </row>
    <row r="71" spans="1:14" hidden="1">
      <c r="A71" s="392" t="s">
        <v>203</v>
      </c>
      <c r="B71" s="366"/>
      <c r="C71" s="366"/>
      <c r="D71" s="366"/>
      <c r="E71" s="366"/>
      <c r="F71" s="380"/>
      <c r="G71" s="380"/>
      <c r="H71" s="380"/>
      <c r="I71" s="1028"/>
      <c r="J71" s="380"/>
      <c r="K71" s="380"/>
      <c r="L71" s="380"/>
      <c r="M71" s="380"/>
      <c r="N71" s="380"/>
    </row>
    <row r="72" spans="1:14" hidden="1">
      <c r="A72" s="392" t="s">
        <v>204</v>
      </c>
      <c r="B72" s="366"/>
      <c r="C72" s="366"/>
      <c r="D72" s="366"/>
      <c r="E72" s="366"/>
      <c r="F72" s="380"/>
      <c r="G72" s="380"/>
      <c r="H72" s="380"/>
      <c r="I72" s="1028"/>
      <c r="J72" s="380"/>
      <c r="K72" s="380"/>
      <c r="L72" s="380"/>
      <c r="M72" s="380"/>
      <c r="N72" s="380"/>
    </row>
    <row r="73" spans="1:14" hidden="1">
      <c r="A73" s="400"/>
      <c r="B73" s="366"/>
      <c r="C73" s="366"/>
      <c r="D73" s="366"/>
      <c r="E73" s="366"/>
      <c r="F73" s="380"/>
      <c r="G73" s="380"/>
      <c r="H73" s="380"/>
      <c r="I73" s="1028"/>
      <c r="J73" s="380"/>
      <c r="K73" s="380"/>
      <c r="L73" s="380"/>
      <c r="M73" s="380"/>
      <c r="N73" s="380"/>
    </row>
    <row r="74" spans="1:14" hidden="1">
      <c r="A74" s="401" t="s">
        <v>205</v>
      </c>
      <c r="B74" s="366"/>
      <c r="C74" s="366"/>
      <c r="D74" s="366"/>
      <c r="E74" s="366"/>
      <c r="F74" s="380"/>
      <c r="G74" s="380"/>
      <c r="H74" s="380"/>
      <c r="I74" s="1028"/>
      <c r="J74" s="380"/>
      <c r="K74" s="380"/>
      <c r="L74" s="380"/>
      <c r="M74" s="380"/>
      <c r="N74" s="380"/>
    </row>
    <row r="75" spans="1:14" hidden="1">
      <c r="A75" s="401"/>
      <c r="B75" s="366"/>
      <c r="C75" s="366"/>
      <c r="D75" s="366"/>
      <c r="E75" s="366"/>
      <c r="F75" s="380"/>
      <c r="G75" s="380"/>
      <c r="H75" s="380"/>
      <c r="I75" s="1028"/>
      <c r="J75" s="380"/>
      <c r="K75" s="380"/>
      <c r="L75" s="380"/>
      <c r="M75" s="380"/>
      <c r="N75" s="380"/>
    </row>
    <row r="76" spans="1:14" hidden="1">
      <c r="A76" s="401" t="s">
        <v>206</v>
      </c>
      <c r="B76" s="366"/>
      <c r="C76" s="366"/>
      <c r="D76" s="366"/>
      <c r="E76" s="366"/>
      <c r="F76" s="380"/>
      <c r="G76" s="380"/>
      <c r="H76" s="380"/>
      <c r="I76" s="1028"/>
      <c r="J76" s="380"/>
      <c r="K76" s="380"/>
      <c r="L76" s="380"/>
      <c r="M76" s="380"/>
      <c r="N76" s="380"/>
    </row>
    <row r="77" spans="1:14" hidden="1">
      <c r="A77" s="401" t="s">
        <v>207</v>
      </c>
      <c r="B77" s="366"/>
      <c r="C77" s="366"/>
      <c r="D77" s="366"/>
      <c r="E77" s="366"/>
      <c r="F77" s="380"/>
      <c r="G77" s="380"/>
      <c r="H77" s="380"/>
      <c r="I77" s="1028"/>
      <c r="J77" s="380"/>
      <c r="K77" s="380"/>
      <c r="L77" s="380"/>
      <c r="M77" s="380"/>
      <c r="N77" s="380"/>
    </row>
    <row r="78" spans="1:14" hidden="1">
      <c r="A78" s="366" t="s">
        <v>208</v>
      </c>
      <c r="B78" s="366"/>
      <c r="C78" s="366"/>
      <c r="D78" s="366"/>
      <c r="E78" s="366"/>
      <c r="F78" s="380"/>
      <c r="G78" s="380"/>
      <c r="H78" s="380"/>
      <c r="I78" s="1028"/>
      <c r="J78" s="380"/>
      <c r="K78" s="380"/>
      <c r="L78" s="380"/>
      <c r="M78" s="380"/>
      <c r="N78" s="380"/>
    </row>
    <row r="79" spans="1:14" hidden="1">
      <c r="A79" s="366"/>
      <c r="B79" s="366"/>
      <c r="C79" s="366"/>
      <c r="D79" s="366"/>
      <c r="E79" s="366"/>
      <c r="F79" s="380"/>
      <c r="G79" s="380"/>
      <c r="H79" s="380"/>
      <c r="I79" s="1028"/>
      <c r="J79" s="380"/>
      <c r="K79" s="380"/>
      <c r="L79" s="380"/>
      <c r="M79" s="380"/>
      <c r="N79" s="380"/>
    </row>
    <row r="80" spans="1:14" hidden="1">
      <c r="A80" s="361" t="s">
        <v>209</v>
      </c>
      <c r="B80" s="361"/>
      <c r="C80" s="361"/>
      <c r="D80" s="361"/>
      <c r="E80" s="361"/>
      <c r="F80" s="402"/>
      <c r="G80" s="402"/>
      <c r="H80" s="402"/>
      <c r="I80" s="390"/>
      <c r="J80" s="402"/>
      <c r="K80" s="402"/>
      <c r="L80" s="402"/>
      <c r="M80" s="402"/>
      <c r="N80" s="402"/>
    </row>
    <row r="81" spans="1:26">
      <c r="A81" s="361"/>
      <c r="B81" s="361"/>
      <c r="C81" s="361"/>
      <c r="D81" s="361"/>
      <c r="E81" s="361"/>
      <c r="F81" s="402"/>
      <c r="G81" s="402"/>
      <c r="I81" s="1027"/>
      <c r="K81" s="1026" t="s">
        <v>210</v>
      </c>
      <c r="L81" s="1027"/>
      <c r="N81" s="104"/>
    </row>
    <row r="82" spans="1:26" ht="8.1" customHeight="1">
      <c r="A82" s="361"/>
      <c r="B82" s="361"/>
      <c r="C82" s="361"/>
      <c r="D82" s="361"/>
      <c r="E82" s="361"/>
      <c r="F82" s="402"/>
      <c r="G82" s="402"/>
      <c r="H82" s="402"/>
      <c r="I82" s="390"/>
      <c r="J82" s="390"/>
      <c r="K82" s="390"/>
      <c r="L82" s="390"/>
      <c r="M82" s="390"/>
      <c r="N82" s="390"/>
    </row>
    <row r="83" spans="1:26" ht="14.4" thickBot="1">
      <c r="A83" s="403" t="s">
        <v>211</v>
      </c>
      <c r="B83" s="366"/>
      <c r="C83" s="366"/>
      <c r="D83" s="366"/>
      <c r="E83" s="366"/>
      <c r="F83" s="380"/>
      <c r="G83" s="380"/>
      <c r="H83" s="1022">
        <f>BS!I43</f>
        <v>11.29</v>
      </c>
      <c r="I83" s="380"/>
      <c r="K83" s="963"/>
      <c r="L83" s="963"/>
      <c r="M83" s="1023">
        <v>8.69</v>
      </c>
      <c r="N83" s="104"/>
    </row>
    <row r="84" spans="1:26" ht="8.1" customHeight="1" thickTop="1">
      <c r="A84" s="366"/>
      <c r="B84" s="366"/>
      <c r="C84" s="366"/>
      <c r="D84" s="366"/>
      <c r="E84" s="366"/>
      <c r="F84" s="380"/>
      <c r="G84" s="380"/>
      <c r="H84" s="404"/>
      <c r="I84" s="380"/>
      <c r="K84" s="963"/>
      <c r="L84" s="963"/>
      <c r="M84" s="963"/>
      <c r="N84" s="104"/>
    </row>
    <row r="85" spans="1:26" ht="14.4" thickBot="1">
      <c r="A85" s="403" t="s">
        <v>212</v>
      </c>
      <c r="B85" s="366"/>
      <c r="C85" s="366"/>
      <c r="D85" s="366"/>
      <c r="E85" s="366"/>
      <c r="F85" s="380"/>
      <c r="G85" s="380"/>
      <c r="H85" s="1022">
        <f>BS!G43</f>
        <v>10.51</v>
      </c>
      <c r="I85" s="380"/>
      <c r="K85" s="963"/>
      <c r="L85" s="963"/>
      <c r="M85" s="1023">
        <v>10.050000000000001</v>
      </c>
      <c r="N85" s="104"/>
    </row>
    <row r="86" spans="1:26" ht="14.4" thickTop="1">
      <c r="A86" s="366"/>
      <c r="B86" s="366"/>
      <c r="C86" s="366"/>
      <c r="D86" s="366"/>
      <c r="E86" s="366"/>
      <c r="F86" s="380"/>
      <c r="G86" s="380"/>
      <c r="H86" s="380"/>
      <c r="I86" s="380"/>
      <c r="J86" s="380"/>
      <c r="K86" s="380"/>
      <c r="L86" s="380"/>
      <c r="M86" s="380"/>
      <c r="N86" s="380"/>
    </row>
    <row r="87" spans="1:26">
      <c r="A87" s="405" t="str">
        <f>BS!A45</f>
        <v>The annexed notes from 1 to 17 form an integral part of these condensed interim financial statements.</v>
      </c>
      <c r="B87" s="366"/>
      <c r="C87" s="366"/>
      <c r="D87" s="366"/>
      <c r="E87" s="366"/>
      <c r="F87" s="380"/>
      <c r="G87" s="380"/>
      <c r="H87" s="380"/>
      <c r="I87" s="380"/>
      <c r="J87" s="380"/>
      <c r="K87" s="380"/>
      <c r="L87" s="380"/>
      <c r="M87" s="380"/>
      <c r="N87" s="380"/>
    </row>
    <row r="88" spans="1:26">
      <c r="A88" s="366"/>
      <c r="B88" s="366"/>
      <c r="C88" s="366"/>
      <c r="D88" s="366"/>
      <c r="E88" s="366"/>
      <c r="F88" s="380"/>
      <c r="G88" s="380"/>
      <c r="H88" s="380"/>
      <c r="I88" s="380"/>
      <c r="J88" s="380"/>
      <c r="K88" s="380"/>
      <c r="L88" s="380"/>
      <c r="M88" s="380"/>
      <c r="N88" s="380"/>
    </row>
    <row r="89" spans="1:26" s="106" customFormat="1">
      <c r="A89" s="1168"/>
      <c r="B89" s="1168"/>
      <c r="C89" s="1168"/>
      <c r="D89" s="1168"/>
      <c r="E89" s="1168"/>
      <c r="F89" s="1168"/>
      <c r="G89" s="1168"/>
      <c r="H89" s="1168"/>
      <c r="I89" s="1168"/>
      <c r="J89" s="1168"/>
      <c r="K89" s="1168"/>
      <c r="L89" s="1168"/>
      <c r="M89" s="1168"/>
      <c r="N89" s="1168"/>
      <c r="V89" s="104"/>
      <c r="W89" s="104"/>
      <c r="X89" s="104"/>
      <c r="Y89" s="104"/>
      <c r="Z89" s="104"/>
    </row>
    <row r="90" spans="1:26" s="106" customFormat="1">
      <c r="A90" s="1169"/>
      <c r="B90" s="1169"/>
      <c r="C90" s="1169"/>
      <c r="D90" s="1169"/>
      <c r="E90" s="1169"/>
      <c r="F90" s="1169"/>
      <c r="G90" s="1169"/>
      <c r="H90" s="1169"/>
      <c r="I90" s="1169"/>
      <c r="J90" s="1169"/>
      <c r="K90" s="1169"/>
      <c r="L90" s="1169"/>
      <c r="M90" s="1169"/>
      <c r="N90" s="1169"/>
      <c r="V90" s="104"/>
      <c r="W90" s="104"/>
      <c r="X90" s="104"/>
      <c r="Y90" s="104"/>
      <c r="Z90" s="104"/>
    </row>
    <row r="91" spans="1:26" s="107" customFormat="1">
      <c r="A91" s="406"/>
      <c r="B91" s="1030"/>
      <c r="C91" s="1030"/>
      <c r="D91" s="1030"/>
      <c r="E91" s="1030"/>
      <c r="F91" s="1030"/>
      <c r="G91" s="1030"/>
      <c r="H91" s="1030"/>
      <c r="I91" s="1030"/>
      <c r="J91" s="1030"/>
      <c r="K91" s="1030"/>
      <c r="L91" s="1030"/>
      <c r="M91" s="1030"/>
      <c r="N91" s="1030"/>
      <c r="V91" s="106"/>
      <c r="W91" s="106"/>
      <c r="X91" s="106"/>
      <c r="Y91" s="106"/>
      <c r="Z91" s="106"/>
    </row>
    <row r="92" spans="1:26" s="107" customFormat="1">
      <c r="A92" s="407"/>
      <c r="B92" s="1030"/>
      <c r="C92" s="1030"/>
      <c r="D92" s="1030"/>
      <c r="E92" s="1030"/>
      <c r="F92" s="1030"/>
      <c r="G92" s="1030"/>
      <c r="H92" s="1030"/>
      <c r="I92" s="1030"/>
      <c r="J92" s="1030"/>
      <c r="K92" s="1030"/>
      <c r="L92" s="1030"/>
      <c r="M92" s="1030"/>
      <c r="N92" s="1030"/>
      <c r="V92" s="106"/>
      <c r="W92" s="106"/>
      <c r="X92" s="106"/>
      <c r="Y92" s="106"/>
      <c r="Z92" s="106"/>
    </row>
    <row r="93" spans="1:26" s="107" customFormat="1" ht="15" customHeight="1">
      <c r="A93" s="407"/>
      <c r="B93" s="1030"/>
      <c r="C93" s="1030"/>
      <c r="D93" s="1030"/>
      <c r="E93" s="1030"/>
      <c r="F93" s="1030"/>
      <c r="G93" s="1030"/>
      <c r="H93" s="1030"/>
      <c r="I93" s="1030"/>
      <c r="J93" s="1030"/>
      <c r="K93" s="1030"/>
      <c r="L93" s="1030"/>
      <c r="M93" s="1030"/>
      <c r="N93" s="1030"/>
    </row>
    <row r="94" spans="1:26" s="107" customFormat="1">
      <c r="A94" s="407"/>
      <c r="B94" s="1030"/>
      <c r="C94" s="1030"/>
      <c r="D94" s="1030"/>
      <c r="E94" s="1030"/>
      <c r="F94" s="1030"/>
      <c r="G94" s="1030"/>
      <c r="H94" s="1030"/>
      <c r="I94" s="1030"/>
      <c r="J94" s="1030"/>
      <c r="K94" s="1030"/>
      <c r="L94" s="1030"/>
      <c r="M94" s="1030"/>
      <c r="N94" s="1030"/>
    </row>
    <row r="95" spans="1:26" s="107" customFormat="1">
      <c r="A95" s="408"/>
      <c r="B95" s="407"/>
      <c r="C95" s="409"/>
      <c r="D95" s="407"/>
      <c r="E95" s="43"/>
      <c r="F95" s="43"/>
      <c r="G95" s="295"/>
      <c r="H95" s="43"/>
      <c r="I95" s="43"/>
      <c r="J95" s="407"/>
      <c r="K95" s="295"/>
      <c r="L95" s="295"/>
      <c r="M95" s="295"/>
      <c r="N95" s="43"/>
    </row>
    <row r="96" spans="1:26" s="107" customFormat="1">
      <c r="A96" s="410"/>
      <c r="B96" s="407"/>
      <c r="C96" s="411"/>
      <c r="D96" s="407"/>
      <c r="E96" s="412"/>
      <c r="F96" s="412"/>
      <c r="G96" s="413"/>
      <c r="H96" s="412"/>
      <c r="I96" s="412"/>
      <c r="J96" s="407"/>
      <c r="K96" s="413"/>
      <c r="L96" s="413"/>
      <c r="M96" s="413"/>
      <c r="N96" s="946"/>
    </row>
    <row r="97" spans="3:26">
      <c r="V97" s="107"/>
      <c r="W97" s="107"/>
      <c r="X97" s="107"/>
      <c r="Y97" s="107"/>
      <c r="Z97" s="107"/>
    </row>
    <row r="98" spans="3:26">
      <c r="V98" s="107"/>
      <c r="W98" s="107"/>
      <c r="X98" s="107"/>
      <c r="Y98" s="107"/>
      <c r="Z98" s="107"/>
    </row>
    <row r="101" spans="3:26">
      <c r="C101" s="1032" t="s">
        <v>573</v>
      </c>
    </row>
  </sheetData>
  <mergeCells count="17">
    <mergeCell ref="A89:N89"/>
    <mergeCell ref="A90:N90"/>
    <mergeCell ref="F6:J6"/>
    <mergeCell ref="F8:F9"/>
    <mergeCell ref="G8:H9"/>
    <mergeCell ref="I8:I9"/>
    <mergeCell ref="J8:J9"/>
    <mergeCell ref="F7:N7"/>
    <mergeCell ref="N8:N9"/>
    <mergeCell ref="M8:M9"/>
    <mergeCell ref="L8:L9"/>
    <mergeCell ref="L6:N6"/>
    <mergeCell ref="A1:N1"/>
    <mergeCell ref="A2:N2"/>
    <mergeCell ref="A3:N3"/>
    <mergeCell ref="F5:N5"/>
    <mergeCell ref="F10:N10"/>
  </mergeCells>
  <pageMargins left="0.7" right="0.7" top="0.75" bottom="0.75" header="0.3" footer="0.3"/>
  <pageSetup paperSize="9" scale="67" firstPageNumber="2" fitToHeight="0" orientation="portrait" useFirstPageNumber="1"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pageSetUpPr fitToPage="1"/>
  </sheetPr>
  <dimension ref="A1:U69"/>
  <sheetViews>
    <sheetView showGridLines="0" view="pageBreakPreview" topLeftCell="A4" zoomScaleSheetLayoutView="100" workbookViewId="0">
      <selection activeCell="H29" sqref="H29"/>
    </sheetView>
  </sheetViews>
  <sheetFormatPr defaultColWidth="9.109375" defaultRowHeight="13.8"/>
  <cols>
    <col min="1" max="1" width="2.6640625" style="1" customWidth="1"/>
    <col min="2" max="2" width="11.6640625" style="1" customWidth="1"/>
    <col min="3" max="3" width="12.33203125" style="1" customWidth="1"/>
    <col min="4" max="4" width="8.44140625" style="1" customWidth="1"/>
    <col min="5" max="5" width="8.5546875" style="1" customWidth="1"/>
    <col min="6" max="6" width="10.88671875" style="1" customWidth="1"/>
    <col min="7" max="7" width="8.109375" style="1" customWidth="1"/>
    <col min="8" max="8" width="11" style="1" customWidth="1"/>
    <col min="9" max="9" width="5.88671875" style="1" customWidth="1"/>
    <col min="10" max="10" width="14.33203125" style="22" customWidth="1"/>
    <col min="11" max="11" width="1.109375" style="1" customWidth="1"/>
    <col min="12" max="12" width="14.33203125" style="152" customWidth="1"/>
    <col min="13" max="13" width="1.33203125" style="1" hidden="1" customWidth="1"/>
    <col min="14" max="14" width="14.33203125" style="22" hidden="1" customWidth="1"/>
    <col min="15" max="15" width="0.88671875" style="1" hidden="1" customWidth="1"/>
    <col min="16" max="16" width="13.6640625" style="1" hidden="1" customWidth="1"/>
    <col min="17" max="17" width="0.88671875" style="1" hidden="1" customWidth="1"/>
    <col min="18" max="18" width="16.5546875" style="22" hidden="1" customWidth="1"/>
    <col min="19" max="19" width="11.21875" style="1" bestFit="1" customWidth="1"/>
    <col min="20" max="20" width="20.88671875" style="1" customWidth="1"/>
    <col min="21" max="21" width="11.21875" style="1" bestFit="1" customWidth="1"/>
    <col min="22" max="16384" width="9.109375" style="1"/>
  </cols>
  <sheetData>
    <row r="1" spans="1:18">
      <c r="A1" s="1180" t="s">
        <v>101</v>
      </c>
      <c r="B1" s="1180"/>
      <c r="C1" s="1180"/>
      <c r="D1" s="1180"/>
      <c r="E1" s="1180"/>
      <c r="F1" s="1180"/>
      <c r="G1" s="1180"/>
      <c r="H1" s="1180"/>
      <c r="I1" s="1180"/>
      <c r="J1" s="1180"/>
      <c r="K1" s="1180"/>
      <c r="L1" s="1180"/>
      <c r="M1" s="1180"/>
      <c r="N1" s="1180"/>
      <c r="O1" s="1180"/>
      <c r="P1" s="1180"/>
      <c r="Q1" s="2"/>
      <c r="R1" s="2"/>
    </row>
    <row r="2" spans="1:18">
      <c r="A2" s="1180" t="s">
        <v>167</v>
      </c>
      <c r="B2" s="1180"/>
      <c r="C2" s="1180"/>
      <c r="D2" s="1180"/>
      <c r="E2" s="1180"/>
      <c r="F2" s="1180"/>
      <c r="G2" s="1180"/>
      <c r="H2" s="1180"/>
      <c r="I2" s="1180"/>
      <c r="J2" s="1180"/>
      <c r="K2" s="1180"/>
      <c r="L2" s="1180"/>
      <c r="M2" s="1180"/>
      <c r="N2" s="1180"/>
      <c r="O2" s="1180"/>
      <c r="P2" s="1180"/>
      <c r="Q2" s="2"/>
      <c r="R2" s="2"/>
    </row>
    <row r="3" spans="1:18">
      <c r="A3" s="1152" t="str">
        <f>+'UHF - Final'!A3:N3</f>
        <v>FOR THE QUARTER ENDED SEPTEMBER 30, 2021</v>
      </c>
      <c r="B3" s="1152"/>
      <c r="C3" s="1152"/>
      <c r="D3" s="1152"/>
      <c r="E3" s="1152"/>
      <c r="F3" s="1152"/>
      <c r="G3" s="1152"/>
      <c r="H3" s="1152"/>
      <c r="I3" s="1152"/>
      <c r="J3" s="1152"/>
      <c r="K3" s="1152"/>
      <c r="L3" s="1152"/>
      <c r="M3" s="1152"/>
      <c r="N3" s="1152"/>
      <c r="O3" s="1152"/>
      <c r="P3" s="1152"/>
      <c r="Q3" s="2"/>
      <c r="R3" s="2"/>
    </row>
    <row r="4" spans="1:18">
      <c r="A4" s="166"/>
      <c r="B4" s="166"/>
      <c r="C4" s="166"/>
      <c r="D4" s="166"/>
      <c r="E4" s="166"/>
      <c r="F4" s="166"/>
      <c r="G4" s="166"/>
      <c r="H4" s="166"/>
      <c r="I4" s="166"/>
      <c r="J4" s="301"/>
      <c r="K4" s="302"/>
      <c r="L4" s="303"/>
      <c r="M4" s="302"/>
      <c r="N4" s="301"/>
      <c r="O4" s="302"/>
      <c r="P4" s="303"/>
      <c r="Q4" s="77"/>
      <c r="R4" s="77"/>
    </row>
    <row r="5" spans="1:18" ht="27.75" customHeight="1">
      <c r="A5" s="166"/>
      <c r="B5" s="166"/>
      <c r="C5" s="166"/>
      <c r="D5" s="166"/>
      <c r="E5" s="166"/>
      <c r="F5" s="166"/>
      <c r="G5" s="166"/>
      <c r="H5" s="166"/>
      <c r="I5" s="166"/>
      <c r="J5" s="1181" t="s">
        <v>501</v>
      </c>
      <c r="K5" s="1182"/>
      <c r="L5" s="1182"/>
      <c r="M5" s="302"/>
      <c r="N5" s="1182" t="s">
        <v>130</v>
      </c>
      <c r="O5" s="1182"/>
      <c r="P5" s="1182"/>
      <c r="Q5" s="77"/>
      <c r="R5" s="77"/>
    </row>
    <row r="6" spans="1:18" s="22" customFormat="1">
      <c r="A6" s="304"/>
      <c r="B6" s="304"/>
      <c r="C6" s="304"/>
      <c r="D6" s="304"/>
      <c r="E6" s="304"/>
      <c r="F6" s="305"/>
      <c r="G6" s="305"/>
      <c r="H6" s="305"/>
      <c r="I6" s="305"/>
      <c r="J6" s="301">
        <v>2021</v>
      </c>
      <c r="K6" s="302"/>
      <c r="L6" s="301">
        <v>2020</v>
      </c>
      <c r="M6" s="302"/>
      <c r="N6" s="301">
        <v>2017</v>
      </c>
      <c r="O6" s="302"/>
      <c r="P6" s="301">
        <v>2016</v>
      </c>
      <c r="Q6" s="77"/>
      <c r="R6" s="77">
        <v>2017</v>
      </c>
    </row>
    <row r="7" spans="1:18">
      <c r="A7" s="304"/>
      <c r="B7" s="304"/>
      <c r="C7" s="304"/>
      <c r="D7" s="304"/>
      <c r="E7" s="304"/>
      <c r="F7" s="305"/>
      <c r="G7" s="305"/>
      <c r="H7" s="305"/>
      <c r="I7" s="305"/>
      <c r="J7" s="1155" t="s">
        <v>168</v>
      </c>
      <c r="K7" s="1155"/>
      <c r="L7" s="1155"/>
      <c r="M7" s="1155"/>
      <c r="N7" s="1155"/>
      <c r="O7" s="1155"/>
      <c r="P7" s="1155"/>
    </row>
    <row r="8" spans="1:18" ht="15" customHeight="1">
      <c r="A8" s="229" t="s">
        <v>169</v>
      </c>
      <c r="B8" s="229"/>
      <c r="C8" s="174"/>
      <c r="D8" s="174"/>
      <c r="E8" s="174"/>
      <c r="F8" s="306"/>
      <c r="G8" s="306"/>
      <c r="H8" s="306"/>
      <c r="I8" s="306"/>
      <c r="J8" s="229"/>
      <c r="K8" s="307"/>
      <c r="L8" s="174"/>
      <c r="M8" s="307"/>
      <c r="N8" s="229"/>
      <c r="O8" s="307"/>
      <c r="P8" s="174"/>
      <c r="R8" s="1"/>
    </row>
    <row r="9" spans="1:18" s="152" customFormat="1" ht="12.75" customHeight="1">
      <c r="A9" s="229"/>
      <c r="B9" s="229"/>
      <c r="C9" s="174"/>
      <c r="D9" s="174"/>
      <c r="E9" s="174"/>
      <c r="F9" s="306"/>
      <c r="G9" s="306"/>
      <c r="H9" s="306"/>
      <c r="I9" s="306"/>
      <c r="J9" s="229"/>
      <c r="K9" s="307"/>
      <c r="L9" s="174"/>
      <c r="M9" s="307"/>
      <c r="N9" s="229"/>
      <c r="O9" s="307"/>
      <c r="P9" s="174"/>
    </row>
    <row r="10" spans="1:18" ht="15" customHeight="1">
      <c r="A10" s="308" t="s">
        <v>563</v>
      </c>
      <c r="B10" s="174"/>
      <c r="C10" s="174"/>
      <c r="D10" s="174"/>
      <c r="E10" s="174"/>
      <c r="F10" s="309"/>
      <c r="G10" s="309"/>
      <c r="H10" s="310"/>
      <c r="I10" s="310"/>
      <c r="J10" s="42">
        <f>'IS '!G41</f>
        <v>-268454.21693</v>
      </c>
      <c r="K10" s="311"/>
      <c r="L10" s="312">
        <v>431916</v>
      </c>
      <c r="M10" s="311"/>
      <c r="N10" s="313">
        <v>-100633</v>
      </c>
      <c r="O10" s="311"/>
      <c r="P10" s="312">
        <v>147900</v>
      </c>
      <c r="R10" s="79">
        <v>-327772</v>
      </c>
    </row>
    <row r="11" spans="1:18" ht="13.5" customHeight="1">
      <c r="A11" s="174"/>
      <c r="B11" s="174"/>
      <c r="C11" s="174"/>
      <c r="D11" s="174"/>
      <c r="E11" s="174"/>
      <c r="F11" s="309"/>
      <c r="G11" s="309"/>
      <c r="H11" s="314"/>
      <c r="I11" s="314"/>
      <c r="J11" s="42"/>
      <c r="K11" s="312"/>
      <c r="L11" s="312"/>
      <c r="M11" s="312"/>
      <c r="N11" s="313"/>
      <c r="O11" s="312"/>
      <c r="P11" s="312"/>
      <c r="R11" s="79"/>
    </row>
    <row r="12" spans="1:18" ht="15" customHeight="1">
      <c r="A12" s="315" t="s">
        <v>170</v>
      </c>
      <c r="B12" s="174"/>
      <c r="C12" s="174"/>
      <c r="D12" s="174"/>
      <c r="E12" s="174"/>
      <c r="F12" s="168"/>
      <c r="G12" s="168"/>
      <c r="H12" s="314"/>
      <c r="I12" s="314"/>
      <c r="J12" s="42"/>
      <c r="K12" s="312"/>
      <c r="L12" s="312"/>
      <c r="M12" s="312"/>
      <c r="N12" s="313"/>
      <c r="O12" s="312"/>
      <c r="P12" s="312"/>
      <c r="R12" s="79"/>
    </row>
    <row r="13" spans="1:18" s="152" customFormat="1" ht="12.75" customHeight="1">
      <c r="A13" s="315"/>
      <c r="B13" s="174"/>
      <c r="C13" s="174"/>
      <c r="D13" s="174"/>
      <c r="E13" s="174"/>
      <c r="F13" s="722"/>
      <c r="G13" s="722"/>
      <c r="H13" s="314"/>
      <c r="I13" s="314"/>
      <c r="J13" s="42"/>
      <c r="K13" s="312"/>
      <c r="L13" s="312"/>
      <c r="M13" s="312"/>
      <c r="N13" s="313"/>
      <c r="O13" s="312"/>
      <c r="P13" s="312"/>
      <c r="R13" s="79"/>
    </row>
    <row r="14" spans="1:18" ht="15" customHeight="1">
      <c r="A14" s="316" t="s">
        <v>407</v>
      </c>
      <c r="B14" s="174"/>
      <c r="C14" s="174"/>
      <c r="D14" s="174"/>
      <c r="E14" s="174"/>
      <c r="F14" s="166"/>
      <c r="G14" s="166"/>
      <c r="H14" s="314"/>
      <c r="I14" s="314"/>
      <c r="J14" s="42"/>
      <c r="K14" s="312"/>
      <c r="L14" s="312"/>
      <c r="M14" s="312"/>
      <c r="N14" s="313"/>
      <c r="O14" s="312"/>
      <c r="P14" s="312"/>
      <c r="R14" s="79"/>
    </row>
    <row r="15" spans="1:18" ht="15" customHeight="1">
      <c r="A15" s="317" t="s">
        <v>408</v>
      </c>
      <c r="B15" s="174"/>
      <c r="C15" s="174"/>
      <c r="D15" s="174"/>
      <c r="E15" s="174"/>
      <c r="F15" s="166"/>
      <c r="G15" s="166"/>
      <c r="H15" s="318"/>
      <c r="I15" s="318"/>
      <c r="J15" s="283">
        <f>-'IS '!G14</f>
        <v>275248.52551000001</v>
      </c>
      <c r="K15" s="311"/>
      <c r="L15" s="319">
        <v>-331015</v>
      </c>
      <c r="M15" s="311"/>
      <c r="N15" s="313">
        <v>-46805</v>
      </c>
      <c r="O15" s="311"/>
      <c r="P15" s="319">
        <v>-41920</v>
      </c>
      <c r="R15" s="79">
        <v>220888</v>
      </c>
    </row>
    <row r="16" spans="1:18" ht="15" customHeight="1">
      <c r="A16" s="308" t="s">
        <v>133</v>
      </c>
      <c r="B16" s="174"/>
      <c r="C16" s="174"/>
      <c r="D16" s="174"/>
      <c r="E16" s="174"/>
      <c r="F16" s="309"/>
      <c r="G16" s="309"/>
      <c r="H16" s="320"/>
      <c r="I16" s="320"/>
      <c r="J16" s="289">
        <f>-'IS '!G11</f>
        <v>-36763.5</v>
      </c>
      <c r="K16" s="311"/>
      <c r="L16" s="311">
        <v>11025</v>
      </c>
      <c r="M16" s="311"/>
      <c r="N16" s="322">
        <v>-51135</v>
      </c>
      <c r="O16" s="311"/>
      <c r="P16" s="312">
        <v>-20148</v>
      </c>
      <c r="R16" s="79">
        <v>-23290</v>
      </c>
    </row>
    <row r="17" spans="1:20">
      <c r="A17" s="174"/>
      <c r="B17" s="174"/>
      <c r="C17" s="174"/>
      <c r="D17" s="174"/>
      <c r="E17" s="174"/>
      <c r="F17" s="168"/>
      <c r="G17" s="168"/>
      <c r="H17" s="314"/>
      <c r="I17" s="314"/>
      <c r="J17" s="323">
        <f>SUM(J10:J16)</f>
        <v>-29969.191419999988</v>
      </c>
      <c r="K17" s="312"/>
      <c r="L17" s="1062">
        <f>SUM(L10:L16)</f>
        <v>111926</v>
      </c>
      <c r="M17" s="312"/>
      <c r="N17" s="325">
        <f>SUM(N10:N16)</f>
        <v>-198573</v>
      </c>
      <c r="O17" s="312"/>
      <c r="P17" s="324">
        <f>SUM(P10:P16)</f>
        <v>85832</v>
      </c>
      <c r="R17" s="81">
        <f>SUM(R10:R16)</f>
        <v>-130174</v>
      </c>
    </row>
    <row r="18" spans="1:20">
      <c r="A18" s="173" t="s">
        <v>485</v>
      </c>
      <c r="B18" s="174"/>
      <c r="C18" s="174"/>
      <c r="D18" s="174"/>
      <c r="E18" s="174"/>
      <c r="F18" s="309"/>
      <c r="G18" s="309"/>
      <c r="H18" s="314"/>
      <c r="I18" s="314"/>
      <c r="J18" s="289"/>
      <c r="K18" s="312"/>
      <c r="L18" s="311"/>
      <c r="M18" s="312"/>
      <c r="N18" s="327"/>
      <c r="O18" s="312"/>
      <c r="P18" s="326"/>
      <c r="R18" s="82"/>
    </row>
    <row r="19" spans="1:20" s="152" customFormat="1" ht="12.75" customHeight="1">
      <c r="A19" s="173"/>
      <c r="B19" s="174"/>
      <c r="C19" s="174"/>
      <c r="D19" s="174"/>
      <c r="E19" s="174"/>
      <c r="F19" s="309"/>
      <c r="G19" s="309"/>
      <c r="H19" s="314"/>
      <c r="I19" s="314"/>
      <c r="J19" s="289"/>
      <c r="K19" s="312"/>
      <c r="L19" s="326"/>
      <c r="M19" s="312"/>
      <c r="N19" s="322"/>
      <c r="O19" s="312"/>
      <c r="P19" s="311"/>
      <c r="R19" s="746"/>
    </row>
    <row r="20" spans="1:20" ht="15" customHeight="1">
      <c r="A20" s="220" t="s">
        <v>171</v>
      </c>
      <c r="B20" s="174"/>
      <c r="C20" s="174"/>
      <c r="D20" s="174"/>
      <c r="E20" s="174"/>
      <c r="F20" s="166"/>
      <c r="G20" s="166"/>
      <c r="H20" s="320"/>
      <c r="I20" s="320"/>
      <c r="J20" s="1130">
        <f>+BS!J13-J15</f>
        <v>-199845.58669999981</v>
      </c>
      <c r="K20" s="311"/>
      <c r="L20" s="1047">
        <v>-575663</v>
      </c>
      <c r="M20" s="311"/>
      <c r="N20" s="328">
        <f>J20-R20</f>
        <v>251928.41330000019</v>
      </c>
      <c r="O20" s="311"/>
      <c r="P20" s="329">
        <v>-470810</v>
      </c>
      <c r="R20" s="83">
        <v>-451774</v>
      </c>
      <c r="T20" s="146"/>
    </row>
    <row r="21" spans="1:20" s="152" customFormat="1" ht="15" customHeight="1">
      <c r="A21" s="225" t="s">
        <v>352</v>
      </c>
      <c r="B21" s="333"/>
      <c r="C21" s="333"/>
      <c r="D21" s="333"/>
      <c r="E21" s="333"/>
      <c r="F21" s="238"/>
      <c r="G21" s="238"/>
      <c r="H21" s="320"/>
      <c r="I21" s="320"/>
      <c r="J21" s="330">
        <f>+BS!J15</f>
        <v>602.59327000000121</v>
      </c>
      <c r="K21" s="311"/>
      <c r="L21" s="937">
        <v>-8668</v>
      </c>
      <c r="M21" s="311"/>
      <c r="N21" s="334" t="e">
        <f>J21-R21</f>
        <v>#REF!</v>
      </c>
      <c r="O21" s="311"/>
      <c r="P21" s="335">
        <v>555</v>
      </c>
      <c r="Q21" s="13"/>
      <c r="R21" s="85" t="e">
        <f>-#REF!</f>
        <v>#REF!</v>
      </c>
      <c r="T21" s="8"/>
    </row>
    <row r="22" spans="1:20" s="152" customFormat="1" ht="15" customHeight="1">
      <c r="A22" s="225" t="s">
        <v>590</v>
      </c>
      <c r="B22" s="333"/>
      <c r="C22" s="333"/>
      <c r="D22" s="333"/>
      <c r="E22" s="333"/>
      <c r="F22" s="238"/>
      <c r="G22" s="238"/>
      <c r="H22" s="320"/>
      <c r="I22" s="320"/>
      <c r="J22" s="330">
        <f>+BS!J16</f>
        <v>-3057.1390000000001</v>
      </c>
      <c r="K22" s="311"/>
      <c r="L22" s="937">
        <v>0</v>
      </c>
      <c r="M22" s="311"/>
      <c r="N22" s="334"/>
      <c r="O22" s="311"/>
      <c r="P22" s="335"/>
      <c r="Q22" s="13"/>
      <c r="R22" s="85"/>
    </row>
    <row r="23" spans="1:20" s="152" customFormat="1" ht="15" customHeight="1">
      <c r="A23" s="336" t="s">
        <v>597</v>
      </c>
      <c r="B23" s="174"/>
      <c r="C23" s="174"/>
      <c r="D23" s="174"/>
      <c r="E23" s="174"/>
      <c r="F23" s="166"/>
      <c r="G23" s="166"/>
      <c r="H23" s="320"/>
      <c r="I23" s="320"/>
      <c r="J23" s="330">
        <v>0</v>
      </c>
      <c r="K23" s="311"/>
      <c r="L23" s="937">
        <v>-42</v>
      </c>
      <c r="M23" s="311"/>
      <c r="N23" s="334"/>
      <c r="O23" s="311"/>
      <c r="P23" s="335"/>
      <c r="Q23" s="13"/>
      <c r="R23" s="85"/>
    </row>
    <row r="24" spans="1:20" ht="13.2" customHeight="1">
      <c r="A24" s="172" t="s">
        <v>111</v>
      </c>
      <c r="B24" s="174"/>
      <c r="C24" s="174"/>
      <c r="D24" s="174"/>
      <c r="E24" s="174"/>
      <c r="F24" s="166"/>
      <c r="G24" s="166"/>
      <c r="H24" s="320"/>
      <c r="I24" s="320"/>
      <c r="J24" s="337">
        <f>+BS!J14</f>
        <v>-55780.645250000001</v>
      </c>
      <c r="K24" s="311"/>
      <c r="L24" s="1048">
        <v>-63253</v>
      </c>
      <c r="M24" s="311"/>
      <c r="N24" s="331">
        <f>J24-R24</f>
        <v>-57917.645250000001</v>
      </c>
      <c r="O24" s="311"/>
      <c r="P24" s="332">
        <v>49158</v>
      </c>
      <c r="R24" s="84">
        <v>2137</v>
      </c>
    </row>
    <row r="25" spans="1:20" s="13" customFormat="1" ht="15" customHeight="1">
      <c r="J25" s="648">
        <f>SUM(J20:J24)</f>
        <v>-258080.7776799998</v>
      </c>
      <c r="L25" s="926">
        <f>SUM(L20:L24)</f>
        <v>-647626</v>
      </c>
    </row>
    <row r="26" spans="1:20" ht="12.75" customHeight="1">
      <c r="J26" s="152"/>
      <c r="K26" s="152"/>
      <c r="M26" s="311"/>
      <c r="N26" s="338">
        <f>J23-R26</f>
        <v>85</v>
      </c>
      <c r="O26" s="311"/>
      <c r="P26" s="339">
        <v>33</v>
      </c>
      <c r="R26" s="86">
        <v>-85</v>
      </c>
    </row>
    <row r="27" spans="1:20">
      <c r="A27" s="173" t="s">
        <v>550</v>
      </c>
      <c r="B27" s="174"/>
      <c r="C27" s="174"/>
      <c r="D27" s="174"/>
      <c r="E27" s="174"/>
      <c r="F27" s="166"/>
      <c r="G27" s="166"/>
      <c r="H27" s="340"/>
      <c r="I27" s="340"/>
      <c r="J27" s="289"/>
      <c r="K27" s="311"/>
      <c r="L27" s="311"/>
      <c r="M27" s="311"/>
      <c r="N27" s="327"/>
      <c r="O27" s="311"/>
      <c r="P27" s="311"/>
      <c r="R27" s="87"/>
    </row>
    <row r="28" spans="1:20" s="152" customFormat="1" ht="12.75" customHeight="1">
      <c r="A28" s="173"/>
      <c r="B28" s="174"/>
      <c r="C28" s="174"/>
      <c r="D28" s="174"/>
      <c r="E28" s="174"/>
      <c r="F28" s="724"/>
      <c r="G28" s="724"/>
      <c r="H28" s="340"/>
      <c r="I28" s="340"/>
      <c r="J28" s="289"/>
      <c r="K28" s="311"/>
      <c r="L28" s="311"/>
      <c r="M28" s="311"/>
      <c r="N28" s="322"/>
      <c r="O28" s="311"/>
      <c r="P28" s="311"/>
      <c r="R28" s="92"/>
    </row>
    <row r="29" spans="1:20">
      <c r="A29" s="172" t="str">
        <f>BS!A23</f>
        <v>Payable to the Management Company</v>
      </c>
      <c r="B29" s="174"/>
      <c r="C29" s="174"/>
      <c r="D29" s="174"/>
      <c r="E29" s="174"/>
      <c r="F29" s="166"/>
      <c r="G29" s="166"/>
      <c r="H29" s="320"/>
      <c r="I29" s="320"/>
      <c r="J29" s="349">
        <f>+BS!G23-BS!I23</f>
        <v>2023.676449999999</v>
      </c>
      <c r="K29" s="311"/>
      <c r="L29" s="329">
        <v>4702</v>
      </c>
      <c r="M29" s="311"/>
      <c r="N29" s="328">
        <f t="shared" ref="N29:N34" si="0">J29-R29</f>
        <v>-1484.323550000001</v>
      </c>
      <c r="O29" s="311"/>
      <c r="P29" s="329">
        <v>162</v>
      </c>
      <c r="R29" s="88">
        <v>3508</v>
      </c>
    </row>
    <row r="30" spans="1:20">
      <c r="A30" s="172" t="str">
        <f>BS!A24</f>
        <v>Payable to the Central Depository Company of Pakistan Limited - Trustee</v>
      </c>
      <c r="B30" s="174"/>
      <c r="C30" s="174"/>
      <c r="D30" s="174"/>
      <c r="E30" s="174"/>
      <c r="F30" s="166"/>
      <c r="G30" s="166"/>
      <c r="H30" s="320"/>
      <c r="I30" s="320"/>
      <c r="J30" s="341">
        <f>+BS!G24-BS!I24</f>
        <v>23.568939999999998</v>
      </c>
      <c r="K30" s="311"/>
      <c r="L30" s="332">
        <v>94</v>
      </c>
      <c r="M30" s="311"/>
      <c r="N30" s="331">
        <f t="shared" si="0"/>
        <v>1.5689399999999978</v>
      </c>
      <c r="O30" s="311"/>
      <c r="P30" s="332">
        <v>27</v>
      </c>
      <c r="R30" s="89">
        <v>22</v>
      </c>
    </row>
    <row r="31" spans="1:20">
      <c r="A31" s="172" t="s">
        <v>409</v>
      </c>
      <c r="B31" s="174"/>
      <c r="C31" s="174"/>
      <c r="D31" s="174"/>
      <c r="E31" s="174"/>
      <c r="F31" s="166"/>
      <c r="G31" s="166"/>
      <c r="H31" s="320"/>
      <c r="I31" s="320"/>
      <c r="J31" s="341">
        <f>+BS!G25-BS!I25</f>
        <v>-499.55600000000004</v>
      </c>
      <c r="K31" s="311"/>
      <c r="L31" s="332">
        <v>-366</v>
      </c>
      <c r="M31" s="311"/>
      <c r="N31" s="331">
        <f t="shared" si="0"/>
        <v>592.44399999999996</v>
      </c>
      <c r="O31" s="311"/>
      <c r="P31" s="332">
        <v>338</v>
      </c>
      <c r="R31" s="89">
        <v>-1092</v>
      </c>
    </row>
    <row r="32" spans="1:20">
      <c r="A32" s="342" t="str">
        <f>BS!A27</f>
        <v>Payable against purchase of investments</v>
      </c>
      <c r="B32" s="174"/>
      <c r="C32" s="174"/>
      <c r="D32" s="174"/>
      <c r="E32" s="174"/>
      <c r="F32" s="166"/>
      <c r="G32" s="166"/>
      <c r="H32" s="320"/>
      <c r="I32" s="320"/>
      <c r="J32" s="341">
        <f>+BS!G27-BS!I27</f>
        <v>-28760.739410000002</v>
      </c>
      <c r="K32" s="311"/>
      <c r="L32" s="332">
        <v>-37830</v>
      </c>
      <c r="M32" s="311"/>
      <c r="N32" s="331">
        <f t="shared" si="0"/>
        <v>49879.260589999998</v>
      </c>
      <c r="O32" s="311"/>
      <c r="P32" s="332">
        <v>132133</v>
      </c>
      <c r="R32" s="89">
        <v>-78640</v>
      </c>
    </row>
    <row r="33" spans="1:21" s="152" customFormat="1">
      <c r="A33" s="342" t="s">
        <v>610</v>
      </c>
      <c r="B33" s="174"/>
      <c r="C33" s="174"/>
      <c r="D33" s="174"/>
      <c r="E33" s="174"/>
      <c r="F33" s="1025"/>
      <c r="G33" s="1025"/>
      <c r="H33" s="320"/>
      <c r="I33" s="320"/>
      <c r="J33" s="341">
        <v>0</v>
      </c>
      <c r="K33" s="311"/>
      <c r="L33" s="332">
        <v>37263</v>
      </c>
      <c r="M33" s="311"/>
      <c r="N33" s="331"/>
      <c r="O33" s="311"/>
      <c r="P33" s="332"/>
      <c r="R33" s="89"/>
    </row>
    <row r="34" spans="1:21">
      <c r="A34" s="342" t="str">
        <f>BS!A28</f>
        <v>Accrued expenses and other liabilities</v>
      </c>
      <c r="B34" s="174"/>
      <c r="C34" s="174"/>
      <c r="D34" s="174"/>
      <c r="E34" s="174"/>
      <c r="F34" s="166"/>
      <c r="G34" s="166"/>
      <c r="H34" s="320"/>
      <c r="I34" s="320"/>
      <c r="J34" s="343">
        <f>+BS!G28-BS!I28</f>
        <v>-28016</v>
      </c>
      <c r="K34" s="311"/>
      <c r="L34" s="339">
        <v>16143</v>
      </c>
      <c r="M34" s="311"/>
      <c r="N34" s="338">
        <f t="shared" si="0"/>
        <v>-28182</v>
      </c>
      <c r="O34" s="311"/>
      <c r="P34" s="339">
        <v>1797</v>
      </c>
      <c r="R34" s="90">
        <v>166</v>
      </c>
    </row>
    <row r="35" spans="1:21">
      <c r="A35" s="174"/>
      <c r="B35" s="174"/>
      <c r="C35" s="174"/>
      <c r="D35" s="174"/>
      <c r="E35" s="174"/>
      <c r="F35" s="166"/>
      <c r="G35" s="166"/>
      <c r="H35" s="320"/>
      <c r="I35" s="320"/>
      <c r="J35" s="323">
        <f>SUM(J29:J34)</f>
        <v>-55229.050020000002</v>
      </c>
      <c r="K35" s="311"/>
      <c r="L35" s="1062">
        <f>SUM(L29:L34)</f>
        <v>20006</v>
      </c>
      <c r="M35" s="311"/>
      <c r="N35" s="346">
        <f>SUM(N29:N34)</f>
        <v>20806.949979999998</v>
      </c>
      <c r="O35" s="311"/>
      <c r="P35" s="345">
        <f>SUM(P29:P34)</f>
        <v>134457</v>
      </c>
      <c r="R35" s="91">
        <f>SUM(R29:R34)</f>
        <v>-76036</v>
      </c>
    </row>
    <row r="36" spans="1:21" s="152" customFormat="1">
      <c r="A36" s="174"/>
      <c r="B36" s="174"/>
      <c r="C36" s="174"/>
      <c r="D36" s="174"/>
      <c r="E36" s="174"/>
      <c r="F36" s="1004"/>
      <c r="G36" s="1004"/>
      <c r="H36" s="320"/>
      <c r="I36" s="320"/>
      <c r="J36" s="289"/>
      <c r="K36" s="311"/>
      <c r="L36" s="311"/>
      <c r="M36" s="311"/>
      <c r="N36" s="322"/>
      <c r="O36" s="311"/>
      <c r="P36" s="311"/>
      <c r="R36" s="939"/>
      <c r="T36" s="1103" t="s">
        <v>611</v>
      </c>
      <c r="U36" s="1103" t="s">
        <v>612</v>
      </c>
    </row>
    <row r="37" spans="1:21" s="152" customFormat="1">
      <c r="A37" s="174" t="s">
        <v>462</v>
      </c>
      <c r="B37" s="174"/>
      <c r="C37" s="174"/>
      <c r="D37" s="174"/>
      <c r="E37" s="174"/>
      <c r="F37" s="907"/>
      <c r="G37" s="907"/>
      <c r="H37" s="320"/>
      <c r="I37" s="320"/>
      <c r="J37" s="1131">
        <f>+T37-J16-U37</f>
        <v>5951.0004200000003</v>
      </c>
      <c r="K37" s="311"/>
      <c r="L37" s="326">
        <v>-5838</v>
      </c>
      <c r="M37" s="311"/>
      <c r="N37" s="322"/>
      <c r="O37" s="311"/>
      <c r="P37" s="311"/>
      <c r="R37" s="939"/>
      <c r="T37" s="1102">
        <v>411</v>
      </c>
      <c r="U37" s="146">
        <f>+'TB Final'!E37</f>
        <v>31223.49958</v>
      </c>
    </row>
    <row r="38" spans="1:21">
      <c r="A38" s="229" t="s">
        <v>172</v>
      </c>
      <c r="B38" s="174"/>
      <c r="C38" s="174"/>
      <c r="D38" s="174"/>
      <c r="E38" s="174"/>
      <c r="F38" s="166"/>
      <c r="G38" s="166"/>
      <c r="H38" s="320"/>
      <c r="I38" s="320"/>
      <c r="J38" s="289">
        <f>+J17+J35+J37+J25</f>
        <v>-337328.01869999978</v>
      </c>
      <c r="K38" s="311"/>
      <c r="L38" s="290">
        <f>+L17+L35+L37+L25</f>
        <v>-521532</v>
      </c>
      <c r="M38" s="311"/>
      <c r="N38" s="322" t="e">
        <f>+N17+#REF!+N35</f>
        <v>#REF!</v>
      </c>
      <c r="O38" s="311"/>
      <c r="P38" s="311" t="e">
        <f>+P17+#REF!+P35</f>
        <v>#REF!</v>
      </c>
      <c r="R38" s="92" t="e">
        <f>+R17+#REF!+R35</f>
        <v>#REF!</v>
      </c>
      <c r="T38" s="1">
        <v>5540</v>
      </c>
    </row>
    <row r="39" spans="1:21" ht="11.25" customHeight="1">
      <c r="A39" s="174"/>
      <c r="B39" s="174"/>
      <c r="C39" s="174"/>
      <c r="D39" s="174"/>
      <c r="E39" s="174"/>
      <c r="F39" s="166"/>
      <c r="G39" s="166"/>
      <c r="H39" s="320"/>
      <c r="I39" s="320"/>
      <c r="J39" s="289"/>
      <c r="K39" s="311"/>
      <c r="L39" s="311"/>
      <c r="M39" s="311"/>
      <c r="N39" s="322"/>
      <c r="O39" s="311"/>
      <c r="P39" s="311"/>
      <c r="R39" s="92"/>
      <c r="T39" s="1102"/>
    </row>
    <row r="40" spans="1:21">
      <c r="A40" s="229" t="s">
        <v>173</v>
      </c>
      <c r="B40" s="174"/>
      <c r="C40" s="174"/>
      <c r="D40" s="174"/>
      <c r="E40" s="174"/>
      <c r="F40" s="166"/>
      <c r="G40" s="166"/>
      <c r="H40" s="320"/>
      <c r="I40" s="320"/>
      <c r="J40" s="42"/>
      <c r="K40" s="312"/>
      <c r="L40" s="312"/>
      <c r="M40" s="312"/>
      <c r="N40" s="313"/>
      <c r="O40" s="312"/>
      <c r="P40" s="312"/>
      <c r="R40" s="93"/>
    </row>
    <row r="41" spans="1:21" s="152" customFormat="1" ht="11.25" customHeight="1">
      <c r="A41" s="229"/>
      <c r="B41" s="174"/>
      <c r="C41" s="174"/>
      <c r="D41" s="174"/>
      <c r="E41" s="174"/>
      <c r="F41" s="724"/>
      <c r="G41" s="724"/>
      <c r="H41" s="320"/>
      <c r="I41" s="320"/>
      <c r="J41" s="42"/>
      <c r="K41" s="312"/>
      <c r="L41" s="312"/>
      <c r="M41" s="312"/>
      <c r="N41" s="313"/>
      <c r="O41" s="312"/>
      <c r="P41" s="312"/>
      <c r="R41" s="93"/>
    </row>
    <row r="42" spans="1:21">
      <c r="A42" s="348" t="s">
        <v>174</v>
      </c>
      <c r="B42" s="174"/>
      <c r="C42" s="174"/>
      <c r="D42" s="174"/>
      <c r="E42" s="174"/>
      <c r="F42" s="166"/>
      <c r="G42" s="166"/>
      <c r="H42" s="320"/>
      <c r="I42" s="320"/>
      <c r="J42" s="349">
        <f>'UHF - Final'!J18</f>
        <v>1345203.61785</v>
      </c>
      <c r="K42" s="312"/>
      <c r="L42" s="329">
        <v>1785351</v>
      </c>
      <c r="M42" s="312"/>
      <c r="N42" s="328">
        <v>834875</v>
      </c>
      <c r="O42" s="312"/>
      <c r="P42" s="329">
        <v>560151</v>
      </c>
      <c r="R42" s="94">
        <v>1310754</v>
      </c>
    </row>
    <row r="43" spans="1:21">
      <c r="A43" s="348" t="s">
        <v>175</v>
      </c>
      <c r="B43" s="174"/>
      <c r="C43" s="174"/>
      <c r="D43" s="174"/>
      <c r="E43" s="174"/>
      <c r="F43" s="166"/>
      <c r="G43" s="166"/>
      <c r="H43" s="320"/>
      <c r="I43" s="320"/>
      <c r="J43" s="343">
        <f>-'UHF - Final'!J25</f>
        <v>-1042281.40247</v>
      </c>
      <c r="K43" s="312"/>
      <c r="L43" s="339">
        <v>-1535564.5</v>
      </c>
      <c r="M43" s="312"/>
      <c r="N43" s="338">
        <v>-563629</v>
      </c>
      <c r="O43" s="312"/>
      <c r="P43" s="339">
        <v>-437193</v>
      </c>
      <c r="R43" s="94">
        <v>-931226</v>
      </c>
    </row>
    <row r="44" spans="1:21">
      <c r="A44" s="315" t="s">
        <v>488</v>
      </c>
      <c r="B44" s="174"/>
      <c r="C44" s="174"/>
      <c r="D44" s="174"/>
      <c r="E44" s="174"/>
      <c r="F44" s="166"/>
      <c r="G44" s="166"/>
      <c r="H44" s="350"/>
      <c r="I44" s="350"/>
      <c r="J44" s="344">
        <f>SUM(J42:J43)</f>
        <v>302922.21538000007</v>
      </c>
      <c r="K44" s="311"/>
      <c r="L44" s="1063">
        <f>SUM(L42:L43)</f>
        <v>249786.5</v>
      </c>
      <c r="M44" s="311"/>
      <c r="N44" s="346">
        <f>SUM(N42:N43)</f>
        <v>271246</v>
      </c>
      <c r="O44" s="311"/>
      <c r="P44" s="345">
        <f>SUM(P42:P43)</f>
        <v>122958</v>
      </c>
      <c r="R44" s="95">
        <f>SUM(R42:R43)</f>
        <v>379528</v>
      </c>
    </row>
    <row r="45" spans="1:21">
      <c r="A45" s="229"/>
      <c r="B45" s="174"/>
      <c r="C45" s="174"/>
      <c r="D45" s="174"/>
      <c r="E45" s="174"/>
      <c r="F45" s="166"/>
      <c r="G45" s="166"/>
      <c r="H45" s="340"/>
      <c r="I45" s="340"/>
      <c r="J45" s="289"/>
      <c r="K45" s="311"/>
      <c r="L45" s="311"/>
      <c r="M45" s="311"/>
      <c r="N45" s="322"/>
      <c r="O45" s="311"/>
      <c r="P45" s="311"/>
      <c r="R45" s="92"/>
    </row>
    <row r="46" spans="1:21">
      <c r="A46" s="229" t="s">
        <v>487</v>
      </c>
      <c r="B46" s="174"/>
      <c r="C46" s="174"/>
      <c r="D46" s="174"/>
      <c r="E46" s="174"/>
      <c r="F46" s="166"/>
      <c r="G46" s="166"/>
      <c r="H46" s="340"/>
      <c r="I46" s="340"/>
      <c r="J46" s="289"/>
      <c r="K46" s="311"/>
      <c r="L46" s="311"/>
      <c r="M46" s="311"/>
      <c r="N46" s="322"/>
      <c r="O46" s="311"/>
      <c r="P46" s="311"/>
      <c r="R46" s="92"/>
    </row>
    <row r="47" spans="1:21">
      <c r="A47" s="351" t="s">
        <v>410</v>
      </c>
      <c r="B47" s="174"/>
      <c r="C47" s="174"/>
      <c r="D47" s="174"/>
      <c r="E47" s="174"/>
      <c r="F47" s="166"/>
      <c r="G47" s="166"/>
      <c r="H47" s="340"/>
      <c r="I47" s="340"/>
      <c r="J47" s="289">
        <f>J44+J38</f>
        <v>-34405.803319999715</v>
      </c>
      <c r="K47" s="311"/>
      <c r="L47" s="290">
        <f>L44+L38</f>
        <v>-271745.5</v>
      </c>
      <c r="M47" s="311"/>
      <c r="N47" s="347" t="e">
        <f>N44+#REF!</f>
        <v>#REF!</v>
      </c>
      <c r="O47" s="311"/>
      <c r="P47" s="311" t="e">
        <f>P44+#REF!</f>
        <v>#REF!</v>
      </c>
      <c r="R47" s="92" t="e">
        <f>R44+#REF!</f>
        <v>#REF!</v>
      </c>
    </row>
    <row r="48" spans="1:21">
      <c r="A48" s="352"/>
      <c r="B48" s="174"/>
      <c r="C48" s="174"/>
      <c r="D48" s="174"/>
      <c r="E48" s="174"/>
      <c r="F48" s="229"/>
      <c r="G48" s="229"/>
      <c r="H48" s="340"/>
      <c r="I48" s="340"/>
      <c r="J48" s="289"/>
      <c r="K48" s="311"/>
      <c r="L48" s="311"/>
      <c r="M48" s="311"/>
      <c r="N48" s="322"/>
      <c r="O48" s="311"/>
      <c r="P48" s="311"/>
      <c r="R48" s="92"/>
    </row>
    <row r="49" spans="1:21">
      <c r="A49" s="174" t="s">
        <v>176</v>
      </c>
      <c r="B49" s="174"/>
      <c r="C49" s="174"/>
      <c r="D49" s="174"/>
      <c r="E49" s="174"/>
      <c r="F49" s="229"/>
      <c r="G49" s="229"/>
      <c r="H49" s="340"/>
      <c r="I49" s="340"/>
      <c r="J49" s="289">
        <f>BS!I12</f>
        <v>126051</v>
      </c>
      <c r="K49" s="311"/>
      <c r="L49" s="312">
        <v>298097</v>
      </c>
      <c r="M49" s="311"/>
      <c r="N49" s="313">
        <v>456140</v>
      </c>
      <c r="O49" s="311"/>
      <c r="P49" s="311">
        <v>419204</v>
      </c>
      <c r="R49" s="96">
        <v>777425</v>
      </c>
    </row>
    <row r="50" spans="1:21" ht="3.75" customHeight="1">
      <c r="A50" s="352"/>
      <c r="B50" s="174"/>
      <c r="C50" s="174"/>
      <c r="D50" s="174"/>
      <c r="E50" s="174"/>
      <c r="F50" s="229"/>
      <c r="G50" s="229"/>
      <c r="H50" s="340"/>
      <c r="I50" s="340"/>
      <c r="J50" s="289"/>
      <c r="K50" s="311"/>
      <c r="L50" s="312"/>
      <c r="M50" s="311"/>
      <c r="N50" s="322"/>
      <c r="O50" s="311"/>
      <c r="P50" s="312"/>
      <c r="R50" s="97"/>
    </row>
    <row r="51" spans="1:21" ht="21" customHeight="1" thickBot="1">
      <c r="A51" s="229" t="s">
        <v>177</v>
      </c>
      <c r="B51" s="174"/>
      <c r="C51" s="174"/>
      <c r="D51" s="174"/>
      <c r="E51" s="174"/>
      <c r="F51" s="229"/>
      <c r="G51" s="229"/>
      <c r="H51" s="353"/>
      <c r="I51" s="353"/>
      <c r="J51" s="354">
        <f>J47+J49</f>
        <v>91645.196680000285</v>
      </c>
      <c r="K51" s="311"/>
      <c r="L51" s="1064">
        <f>L47+L49</f>
        <v>26351.5</v>
      </c>
      <c r="M51" s="311"/>
      <c r="N51" s="356" t="e">
        <f>N47+N49</f>
        <v>#REF!</v>
      </c>
      <c r="O51" s="311"/>
      <c r="P51" s="355" t="e">
        <f>P47+P49</f>
        <v>#REF!</v>
      </c>
      <c r="R51" s="98" t="e">
        <f>R47+R49</f>
        <v>#REF!</v>
      </c>
      <c r="S51" s="146">
        <f>+TextRefCopy6</f>
        <v>91644.625589999981</v>
      </c>
      <c r="T51" s="8">
        <f>+J51-S51</f>
        <v>0.57109000030322932</v>
      </c>
      <c r="U51" s="8"/>
    </row>
    <row r="52" spans="1:21" ht="14.4" thickTop="1">
      <c r="A52" s="174"/>
      <c r="B52" s="174"/>
      <c r="C52" s="174"/>
      <c r="D52" s="174"/>
      <c r="E52" s="174"/>
      <c r="F52" s="229"/>
      <c r="G52" s="229"/>
      <c r="H52" s="340"/>
      <c r="I52" s="340"/>
      <c r="J52" s="357"/>
      <c r="K52" s="174"/>
      <c r="L52" s="938"/>
      <c r="M52" s="174"/>
      <c r="N52" s="358"/>
      <c r="O52" s="340"/>
      <c r="P52" s="174"/>
      <c r="U52" s="8"/>
    </row>
    <row r="53" spans="1:21">
      <c r="A53" s="172" t="str">
        <f>BS!A45</f>
        <v>The annexed notes from 1 to 17 form an integral part of these condensed interim financial statements.</v>
      </c>
      <c r="B53" s="172"/>
      <c r="C53" s="172"/>
      <c r="D53" s="172"/>
      <c r="E53" s="172"/>
      <c r="F53" s="229"/>
      <c r="G53" s="224"/>
      <c r="H53" s="224"/>
      <c r="I53" s="224"/>
      <c r="J53" s="359"/>
      <c r="K53" s="174"/>
      <c r="L53" s="240"/>
      <c r="M53" s="174"/>
      <c r="N53" s="359"/>
      <c r="O53" s="174"/>
      <c r="P53" s="240"/>
      <c r="R53" s="12">
        <v>456140</v>
      </c>
    </row>
    <row r="54" spans="1:21" ht="12" customHeight="1">
      <c r="A54" s="172"/>
      <c r="B54" s="172"/>
      <c r="C54" s="172"/>
      <c r="D54" s="172"/>
      <c r="E54" s="172"/>
      <c r="F54" s="229"/>
      <c r="G54" s="224"/>
      <c r="H54" s="224"/>
      <c r="I54" s="224"/>
      <c r="J54" s="359"/>
      <c r="K54" s="174"/>
      <c r="L54" s="174"/>
      <c r="M54" s="174"/>
      <c r="N54" s="359"/>
      <c r="O54" s="174"/>
      <c r="P54" s="240"/>
      <c r="R54" s="12"/>
    </row>
    <row r="55" spans="1:21">
      <c r="A55" s="1179"/>
      <c r="B55" s="1179"/>
      <c r="C55" s="1179"/>
      <c r="D55" s="1179"/>
      <c r="E55" s="1179"/>
      <c r="F55" s="1179"/>
      <c r="G55" s="1179"/>
      <c r="H55" s="1179"/>
      <c r="I55" s="1179"/>
      <c r="J55" s="1179"/>
      <c r="K55" s="1179"/>
      <c r="L55" s="1179"/>
      <c r="M55" s="1179"/>
      <c r="N55" s="1179"/>
      <c r="O55" s="1179"/>
      <c r="P55" s="1179"/>
      <c r="Q55" s="2"/>
      <c r="R55" s="99" t="e">
        <f>R51-R53</f>
        <v>#REF!</v>
      </c>
    </row>
    <row r="56" spans="1:21">
      <c r="A56" s="1179"/>
      <c r="B56" s="1179"/>
      <c r="C56" s="1179"/>
      <c r="D56" s="1179"/>
      <c r="E56" s="1179"/>
      <c r="F56" s="1179"/>
      <c r="G56" s="1179"/>
      <c r="H56" s="1179"/>
      <c r="I56" s="1179"/>
      <c r="J56" s="1179"/>
      <c r="K56" s="1179"/>
      <c r="L56" s="1179"/>
      <c r="M56" s="1179"/>
      <c r="N56" s="1179"/>
      <c r="O56" s="1179"/>
      <c r="P56" s="1179"/>
      <c r="Q56" s="2"/>
      <c r="R56" s="76"/>
    </row>
    <row r="57" spans="1:21" ht="15" customHeight="1">
      <c r="A57" s="166"/>
      <c r="B57" s="166"/>
      <c r="C57" s="166"/>
      <c r="D57" s="166"/>
      <c r="E57" s="166"/>
      <c r="F57" s="166"/>
      <c r="G57" s="166"/>
      <c r="H57" s="166"/>
      <c r="I57" s="166"/>
      <c r="J57" s="166"/>
      <c r="K57" s="166"/>
      <c r="L57" s="907"/>
      <c r="M57" s="166"/>
      <c r="N57" s="166"/>
      <c r="O57" s="166"/>
      <c r="P57" s="166"/>
      <c r="Q57" s="2"/>
      <c r="R57" s="76"/>
    </row>
    <row r="58" spans="1:21">
      <c r="A58" s="172"/>
      <c r="B58" s="172"/>
      <c r="C58" s="172"/>
      <c r="D58" s="172"/>
      <c r="E58" s="172"/>
      <c r="F58" s="229"/>
      <c r="G58" s="224"/>
      <c r="H58" s="224"/>
      <c r="I58" s="224"/>
      <c r="J58" s="359"/>
      <c r="K58" s="174"/>
      <c r="L58" s="174"/>
      <c r="M58" s="174"/>
      <c r="N58" s="359"/>
      <c r="O58" s="174"/>
      <c r="P58" s="174"/>
      <c r="R58" s="78"/>
    </row>
    <row r="59" spans="1:21" ht="15" customHeight="1">
      <c r="A59" s="166"/>
      <c r="B59" s="224"/>
      <c r="C59" s="224"/>
      <c r="D59" s="224"/>
      <c r="E59" s="224"/>
      <c r="F59" s="224"/>
      <c r="G59" s="224"/>
      <c r="H59" s="224"/>
      <c r="I59" s="224"/>
      <c r="J59" s="166"/>
      <c r="K59" s="223"/>
      <c r="L59" s="224"/>
      <c r="M59" s="224"/>
      <c r="N59" s="166"/>
      <c r="O59" s="223"/>
      <c r="P59" s="174"/>
      <c r="R59" s="78"/>
    </row>
    <row r="60" spans="1:21" ht="15" customHeight="1">
      <c r="A60" s="166"/>
      <c r="B60" s="224"/>
      <c r="C60" s="295"/>
      <c r="D60" s="224"/>
      <c r="E60" s="224"/>
      <c r="F60" s="224"/>
      <c r="G60" s="295"/>
      <c r="H60" s="224"/>
      <c r="I60" s="224"/>
      <c r="J60" s="166"/>
      <c r="K60" s="295"/>
      <c r="L60" s="224"/>
      <c r="M60" s="224"/>
      <c r="N60" s="295"/>
      <c r="O60" s="223"/>
      <c r="P60" s="174"/>
    </row>
    <row r="61" spans="1:21">
      <c r="A61" s="360"/>
      <c r="B61" s="263"/>
      <c r="C61" s="297"/>
      <c r="D61" s="263"/>
      <c r="E61" s="263"/>
      <c r="F61" s="263"/>
      <c r="G61" s="297"/>
      <c r="H61" s="263"/>
      <c r="I61" s="263"/>
      <c r="J61" s="263"/>
      <c r="K61" s="297"/>
      <c r="L61" s="264"/>
      <c r="M61" s="264"/>
      <c r="N61" s="297"/>
      <c r="O61" s="264"/>
      <c r="P61" s="174"/>
    </row>
    <row r="62" spans="1:21">
      <c r="A62" s="100"/>
      <c r="B62" s="54"/>
      <c r="C62" s="70"/>
      <c r="D62" s="54"/>
      <c r="E62" s="54"/>
      <c r="F62" s="54"/>
      <c r="G62" s="54"/>
      <c r="H62" s="54"/>
      <c r="I62" s="54"/>
      <c r="J62" s="54"/>
      <c r="K62" s="55"/>
      <c r="L62" s="55"/>
      <c r="M62" s="55"/>
      <c r="N62" s="70"/>
      <c r="O62" s="55"/>
    </row>
    <row r="63" spans="1:21" ht="15" customHeight="1">
      <c r="A63" s="22"/>
      <c r="B63" s="15"/>
      <c r="C63" s="15"/>
      <c r="D63" s="15"/>
      <c r="E63" s="15"/>
      <c r="F63" s="15"/>
      <c r="G63" s="15"/>
      <c r="H63" s="15"/>
      <c r="I63" s="15"/>
      <c r="J63" s="15"/>
      <c r="K63" s="16"/>
      <c r="M63" s="16"/>
      <c r="N63" s="15"/>
      <c r="O63" s="16"/>
    </row>
    <row r="64" spans="1:21" ht="15" customHeight="1"/>
    <row r="65" spans="1:18" ht="15" customHeight="1">
      <c r="A65" s="101"/>
      <c r="B65" s="101"/>
      <c r="C65" s="101"/>
      <c r="D65" s="101"/>
      <c r="E65" s="101"/>
      <c r="F65" s="101"/>
      <c r="G65" s="101"/>
      <c r="H65" s="101"/>
      <c r="I65" s="101"/>
      <c r="J65" s="102">
        <f>BS!$G$12</f>
        <v>91644.625589999981</v>
      </c>
      <c r="K65" s="101"/>
      <c r="L65" s="101"/>
      <c r="M65" s="101"/>
      <c r="N65" s="102">
        <f>BS!$G$12</f>
        <v>91644.625589999981</v>
      </c>
      <c r="O65" s="101"/>
      <c r="P65" s="101"/>
      <c r="Q65" s="101"/>
      <c r="R65" s="101"/>
    </row>
    <row r="66" spans="1:18" ht="15" customHeight="1">
      <c r="J66" s="93">
        <f>J51-J65</f>
        <v>0.57109000030322932</v>
      </c>
      <c r="L66" s="8"/>
      <c r="N66" s="93" t="e">
        <f>N51-N65</f>
        <v>#REF!</v>
      </c>
      <c r="P66" s="8"/>
      <c r="R66" s="8"/>
    </row>
    <row r="67" spans="1:18" ht="15" customHeight="1">
      <c r="J67" s="12">
        <f>J66/2</f>
        <v>0.28554500015161466</v>
      </c>
      <c r="K67" s="12"/>
      <c r="N67" s="12"/>
    </row>
    <row r="69" spans="1:18" s="101" customFormat="1">
      <c r="A69" s="1"/>
      <c r="B69" s="1"/>
      <c r="C69" s="1"/>
      <c r="D69" s="1"/>
      <c r="E69" s="1"/>
      <c r="F69" s="1"/>
      <c r="G69" s="1"/>
      <c r="H69" s="1"/>
      <c r="I69" s="1"/>
      <c r="J69" s="22"/>
      <c r="K69" s="1"/>
      <c r="L69" s="152"/>
      <c r="M69" s="1"/>
      <c r="N69" s="22"/>
      <c r="O69" s="1"/>
      <c r="P69" s="1"/>
      <c r="Q69" s="1"/>
      <c r="R69" s="22"/>
    </row>
  </sheetData>
  <mergeCells count="8">
    <mergeCell ref="J7:P7"/>
    <mergeCell ref="A55:P55"/>
    <mergeCell ref="A56:P56"/>
    <mergeCell ref="A1:P1"/>
    <mergeCell ref="A2:P2"/>
    <mergeCell ref="A3:P3"/>
    <mergeCell ref="J5:L5"/>
    <mergeCell ref="N5:P5"/>
  </mergeCells>
  <pageMargins left="0.7" right="0.7" top="0.75" bottom="0.75" header="0.3" footer="0.3"/>
  <pageSetup paperSize="9" scale="81" firstPageNumber="2" fitToHeight="0" orientation="portrait" useFirstPageNumber="1" horizontalDpi="300" verticalDpi="300" r:id="rId1"/>
  <colBreaks count="1" manualBreakCount="1">
    <brk id="17" max="63"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1"/>
    <pageSetUpPr fitToPage="1"/>
  </sheetPr>
  <dimension ref="A1:S88"/>
  <sheetViews>
    <sheetView showGridLines="0" view="pageBreakPreview" topLeftCell="A35" zoomScale="120" zoomScaleSheetLayoutView="120" workbookViewId="0">
      <selection activeCell="C60" sqref="C60"/>
    </sheetView>
  </sheetViews>
  <sheetFormatPr defaultColWidth="9.109375" defaultRowHeight="12.75" customHeight="1"/>
  <cols>
    <col min="1" max="1" width="5.88671875" style="424" customWidth="1"/>
    <col min="2" max="2" width="0.5546875" style="424" customWidth="1"/>
    <col min="3" max="3" width="6.5546875" style="418" customWidth="1"/>
    <col min="4" max="4" width="28" style="418" customWidth="1"/>
    <col min="5" max="5" width="17.88671875" style="418" customWidth="1"/>
    <col min="6" max="6" width="7.6640625" style="418" customWidth="1"/>
    <col min="7" max="7" width="15.6640625" style="429" customWidth="1"/>
    <col min="8" max="8" width="1.6640625" style="418" customWidth="1"/>
    <col min="9" max="9" width="21.88671875" style="418" customWidth="1"/>
    <col min="10" max="10" width="9.44140625" style="108" bestFit="1" customWidth="1"/>
    <col min="11" max="12" width="9.109375" style="108"/>
    <col min="13" max="13" width="9.33203125" style="108" bestFit="1" customWidth="1"/>
    <col min="14" max="16" width="9.109375" style="108"/>
    <col min="17" max="16384" width="9.109375" style="154"/>
  </cols>
  <sheetData>
    <row r="1" spans="1:19" ht="13.8">
      <c r="A1" s="1189" t="str">
        <f>+CF!A1</f>
        <v>ALHAMRA ISLAMIC STOCK FUND</v>
      </c>
      <c r="B1" s="1189"/>
      <c r="C1" s="1189"/>
      <c r="D1" s="1189"/>
      <c r="E1" s="1189"/>
      <c r="F1" s="1189"/>
      <c r="G1" s="1189"/>
      <c r="H1" s="1189"/>
      <c r="I1" s="1189"/>
    </row>
    <row r="2" spans="1:19" ht="13.8">
      <c r="A2" s="1189" t="s">
        <v>213</v>
      </c>
      <c r="B2" s="1189"/>
      <c r="C2" s="1189"/>
      <c r="D2" s="1189"/>
      <c r="E2" s="1189"/>
      <c r="F2" s="1189"/>
      <c r="G2" s="1189"/>
      <c r="H2" s="1189"/>
      <c r="I2" s="1189"/>
    </row>
    <row r="3" spans="1:19" ht="13.8">
      <c r="A3" s="1190" t="str">
        <f>+'UHF - Final'!A3:N3</f>
        <v>FOR THE QUARTER ENDED SEPTEMBER 30, 2021</v>
      </c>
      <c r="B3" s="1190"/>
      <c r="C3" s="1190"/>
      <c r="D3" s="1190"/>
      <c r="E3" s="1190"/>
      <c r="F3" s="1190"/>
      <c r="G3" s="1190"/>
      <c r="H3" s="1190"/>
      <c r="I3" s="1190"/>
    </row>
    <row r="4" spans="1:19" ht="18.75" customHeight="1">
      <c r="A4" s="416"/>
      <c r="B4" s="417"/>
      <c r="D4" s="419"/>
      <c r="E4" s="419"/>
      <c r="F4" s="419"/>
      <c r="G4" s="419"/>
      <c r="H4" s="419"/>
      <c r="I4" s="420"/>
    </row>
    <row r="5" spans="1:19" ht="13.8">
      <c r="A5" s="416"/>
      <c r="B5" s="417"/>
      <c r="D5" s="419"/>
      <c r="E5" s="419"/>
      <c r="F5" s="419"/>
      <c r="G5" s="419"/>
      <c r="H5" s="419"/>
      <c r="I5" s="420"/>
    </row>
    <row r="6" spans="1:19" ht="13.8">
      <c r="A6" s="421" t="s">
        <v>214</v>
      </c>
      <c r="B6" s="419" t="s">
        <v>215</v>
      </c>
      <c r="D6" s="422"/>
      <c r="E6" s="422"/>
      <c r="F6" s="422"/>
      <c r="G6" s="423"/>
      <c r="H6" s="422"/>
    </row>
    <row r="7" spans="1:19" ht="13.8">
      <c r="C7" s="422"/>
      <c r="D7" s="422"/>
      <c r="E7" s="422"/>
      <c r="F7" s="422"/>
      <c r="G7" s="423"/>
      <c r="H7" s="422"/>
    </row>
    <row r="8" spans="1:19" ht="13.8">
      <c r="A8" s="421">
        <v>1.1000000000000001</v>
      </c>
      <c r="C8" s="1196" t="s">
        <v>546</v>
      </c>
      <c r="D8" s="1196"/>
      <c r="E8" s="1196"/>
      <c r="F8" s="1196"/>
      <c r="G8" s="1196"/>
      <c r="H8" s="1196"/>
      <c r="I8" s="1196"/>
      <c r="J8" s="1183"/>
      <c r="K8" s="1183"/>
      <c r="L8" s="1183"/>
      <c r="M8" s="1183"/>
      <c r="N8" s="1183"/>
      <c r="O8" s="1183"/>
      <c r="P8" s="1183"/>
      <c r="Q8" s="1183"/>
      <c r="R8" s="1183"/>
      <c r="S8" s="1183"/>
    </row>
    <row r="9" spans="1:19" ht="13.8">
      <c r="A9" s="425"/>
      <c r="C9" s="1196"/>
      <c r="D9" s="1196"/>
      <c r="E9" s="1196"/>
      <c r="F9" s="1196"/>
      <c r="G9" s="1196"/>
      <c r="H9" s="1196"/>
      <c r="I9" s="1196"/>
      <c r="J9" s="1183"/>
      <c r="K9" s="1183"/>
      <c r="L9" s="1183"/>
      <c r="M9" s="1183"/>
      <c r="N9" s="1183"/>
      <c r="O9" s="1183"/>
      <c r="P9" s="1183"/>
      <c r="Q9" s="1183"/>
      <c r="R9" s="1183"/>
      <c r="S9" s="1183"/>
    </row>
    <row r="10" spans="1:19" ht="12.75" customHeight="1">
      <c r="C10" s="1196"/>
      <c r="D10" s="1196"/>
      <c r="E10" s="1196"/>
      <c r="F10" s="1196"/>
      <c r="G10" s="1196"/>
      <c r="H10" s="1196"/>
      <c r="I10" s="1196"/>
      <c r="J10" s="1183"/>
      <c r="K10" s="1183"/>
      <c r="L10" s="1183"/>
      <c r="M10" s="1183"/>
      <c r="N10" s="1183"/>
      <c r="O10" s="1183"/>
      <c r="P10" s="1183"/>
      <c r="Q10" s="1183"/>
      <c r="R10" s="1183"/>
      <c r="S10" s="1183"/>
    </row>
    <row r="11" spans="1:19" ht="13.8">
      <c r="C11" s="1196"/>
      <c r="D11" s="1196"/>
      <c r="E11" s="1196"/>
      <c r="F11" s="1196"/>
      <c r="G11" s="1196"/>
      <c r="H11" s="1196"/>
      <c r="I11" s="1196"/>
      <c r="J11" s="1183"/>
      <c r="K11" s="1183"/>
      <c r="L11" s="1183"/>
      <c r="M11" s="1183"/>
      <c r="N11" s="1183"/>
      <c r="O11" s="1183"/>
      <c r="P11" s="1183"/>
      <c r="Q11" s="1183"/>
      <c r="R11" s="1183"/>
      <c r="S11" s="1183"/>
    </row>
    <row r="12" spans="1:19" s="110" customFormat="1" ht="11.25" customHeight="1">
      <c r="A12" s="425"/>
      <c r="C12" s="747"/>
      <c r="D12" s="747"/>
      <c r="E12" s="747"/>
      <c r="F12" s="747"/>
      <c r="G12" s="747"/>
      <c r="H12" s="747"/>
      <c r="I12" s="747"/>
    </row>
    <row r="13" spans="1:19" s="110" customFormat="1" ht="13.8" customHeight="1">
      <c r="A13" s="425">
        <v>1.2</v>
      </c>
      <c r="C13" s="1187" t="s">
        <v>676</v>
      </c>
      <c r="D13" s="1187"/>
      <c r="E13" s="1187"/>
      <c r="F13" s="1187"/>
      <c r="G13" s="1187"/>
      <c r="H13" s="1187"/>
      <c r="I13" s="1187"/>
    </row>
    <row r="14" spans="1:19" s="110" customFormat="1" ht="13.8">
      <c r="A14" s="425"/>
      <c r="C14" s="1187"/>
      <c r="D14" s="1187"/>
      <c r="E14" s="1187"/>
      <c r="F14" s="1187"/>
      <c r="G14" s="1187"/>
      <c r="H14" s="1187"/>
      <c r="I14" s="1187"/>
    </row>
    <row r="15" spans="1:19" s="110" customFormat="1" ht="13.8">
      <c r="A15" s="425"/>
      <c r="C15" s="1187"/>
      <c r="D15" s="1187"/>
      <c r="E15" s="1187"/>
      <c r="F15" s="1187"/>
      <c r="G15" s="1187"/>
      <c r="H15" s="1187"/>
      <c r="I15" s="1187"/>
    </row>
    <row r="16" spans="1:19" s="110" customFormat="1" ht="13.8">
      <c r="A16" s="425"/>
      <c r="C16" s="1118"/>
      <c r="D16" s="1118"/>
      <c r="E16" s="1118"/>
      <c r="F16" s="1118"/>
      <c r="G16" s="1118"/>
      <c r="H16" s="1118"/>
      <c r="I16" s="1118"/>
    </row>
    <row r="17" spans="1:19" s="110" customFormat="1" ht="13.8">
      <c r="A17" s="425">
        <f>+A13+0.1</f>
        <v>1.3</v>
      </c>
      <c r="C17" s="1118" t="s">
        <v>677</v>
      </c>
      <c r="D17" s="1118"/>
      <c r="E17" s="1118"/>
      <c r="F17" s="1118"/>
      <c r="G17" s="1118"/>
      <c r="H17" s="1118"/>
      <c r="I17" s="1118"/>
    </row>
    <row r="18" spans="1:19" s="110" customFormat="1" ht="13.8">
      <c r="A18" s="425"/>
      <c r="C18" s="1118" t="s">
        <v>678</v>
      </c>
      <c r="D18" s="1118"/>
      <c r="E18" s="1118"/>
      <c r="F18" s="1118"/>
      <c r="G18" s="1118"/>
      <c r="H18" s="1118"/>
      <c r="I18" s="1118"/>
    </row>
    <row r="19" spans="1:19" s="110" customFormat="1" ht="13.8">
      <c r="A19" s="425"/>
      <c r="C19" s="1118"/>
      <c r="D19" s="1118"/>
      <c r="E19" s="1118"/>
      <c r="F19" s="1118"/>
      <c r="G19" s="1118"/>
      <c r="H19" s="1118"/>
      <c r="I19" s="1118"/>
    </row>
    <row r="20" spans="1:19" s="110" customFormat="1" ht="13.8">
      <c r="A20" s="425">
        <f>+A17+0.1</f>
        <v>1.4000000000000001</v>
      </c>
      <c r="C20" s="1118" t="s">
        <v>679</v>
      </c>
      <c r="D20" s="1118"/>
      <c r="E20" s="1118"/>
      <c r="F20" s="1118"/>
      <c r="G20" s="1118"/>
      <c r="H20" s="1118"/>
      <c r="I20" s="1118"/>
    </row>
    <row r="21" spans="1:19" s="110" customFormat="1" ht="13.8">
      <c r="A21" s="425"/>
      <c r="C21" s="1118" t="s">
        <v>680</v>
      </c>
      <c r="D21" s="1118"/>
      <c r="E21" s="1118"/>
      <c r="F21" s="1118"/>
      <c r="G21" s="1118"/>
      <c r="H21" s="1118"/>
      <c r="I21" s="1118"/>
    </row>
    <row r="22" spans="1:19" s="110" customFormat="1" ht="13.8">
      <c r="A22" s="425"/>
      <c r="C22" s="1118" t="s">
        <v>681</v>
      </c>
      <c r="D22" s="1118"/>
      <c r="E22" s="1118"/>
      <c r="F22" s="1118"/>
      <c r="G22" s="1118"/>
      <c r="H22" s="1118"/>
      <c r="I22" s="1118"/>
    </row>
    <row r="23" spans="1:19" s="110" customFormat="1" ht="13.8">
      <c r="A23" s="425"/>
      <c r="C23" s="1118" t="s">
        <v>682</v>
      </c>
      <c r="D23" s="1118"/>
      <c r="E23" s="1118"/>
      <c r="F23" s="1118"/>
      <c r="G23" s="1118"/>
      <c r="H23" s="1118"/>
      <c r="I23" s="1118"/>
    </row>
    <row r="24" spans="1:19" s="110" customFormat="1" ht="13.8">
      <c r="A24" s="425"/>
      <c r="C24" s="1118"/>
      <c r="D24" s="1118"/>
      <c r="E24" s="1118"/>
      <c r="F24" s="1118"/>
      <c r="G24" s="1118"/>
      <c r="H24" s="1118"/>
      <c r="I24" s="1118"/>
    </row>
    <row r="25" spans="1:19" s="156" customFormat="1" ht="13.8">
      <c r="A25" s="425">
        <f>+A20+0.1</f>
        <v>1.5000000000000002</v>
      </c>
      <c r="C25" s="1196" t="s">
        <v>510</v>
      </c>
      <c r="D25" s="1196"/>
      <c r="E25" s="1196"/>
      <c r="F25" s="1196"/>
      <c r="G25" s="1196"/>
      <c r="H25" s="1196"/>
      <c r="I25" s="1196"/>
      <c r="J25" s="111"/>
      <c r="K25" s="111"/>
      <c r="L25" s="111"/>
      <c r="M25" s="111"/>
      <c r="N25" s="111"/>
      <c r="O25" s="111"/>
      <c r="P25" s="111"/>
    </row>
    <row r="26" spans="1:19" s="156" customFormat="1" ht="13.8">
      <c r="A26" s="425"/>
      <c r="C26" s="1196"/>
      <c r="D26" s="1196"/>
      <c r="E26" s="1196"/>
      <c r="F26" s="1196"/>
      <c r="G26" s="1196"/>
      <c r="H26" s="1196"/>
      <c r="I26" s="1196"/>
      <c r="J26" s="111"/>
      <c r="K26" s="111"/>
      <c r="L26" s="111"/>
      <c r="M26" s="111"/>
      <c r="N26" s="111"/>
      <c r="O26" s="111"/>
      <c r="P26" s="111"/>
    </row>
    <row r="27" spans="1:19" s="156" customFormat="1" ht="10.5" customHeight="1">
      <c r="A27" s="425"/>
      <c r="C27" s="1196"/>
      <c r="D27" s="1196"/>
      <c r="E27" s="1196"/>
      <c r="F27" s="1196"/>
      <c r="G27" s="1196"/>
      <c r="H27" s="1196"/>
      <c r="I27" s="1196"/>
      <c r="J27" s="111"/>
      <c r="K27" s="112"/>
      <c r="L27" s="112"/>
      <c r="M27" s="112"/>
      <c r="N27" s="112"/>
      <c r="O27" s="112"/>
      <c r="P27" s="112"/>
      <c r="Q27" s="113"/>
    </row>
    <row r="28" spans="1:19" s="156" customFormat="1" ht="13.8">
      <c r="A28" s="425"/>
      <c r="C28" s="1002"/>
      <c r="D28" s="1002"/>
      <c r="E28" s="1002"/>
      <c r="F28" s="1002"/>
      <c r="G28" s="748"/>
      <c r="H28" s="1002"/>
      <c r="I28" s="1002"/>
      <c r="J28" s="111"/>
      <c r="K28" s="112"/>
      <c r="L28" s="112"/>
      <c r="M28" s="112"/>
      <c r="N28" s="112"/>
      <c r="O28" s="112"/>
      <c r="P28" s="112"/>
      <c r="Q28" s="113"/>
    </row>
    <row r="29" spans="1:19" s="156" customFormat="1" ht="13.8">
      <c r="A29" s="725">
        <f>+A25+0.1</f>
        <v>1.6000000000000003</v>
      </c>
      <c r="C29" s="1185" t="s">
        <v>216</v>
      </c>
      <c r="D29" s="1185"/>
      <c r="E29" s="1185"/>
      <c r="F29" s="1185"/>
      <c r="G29" s="1185"/>
      <c r="H29" s="1185"/>
      <c r="I29" s="1185"/>
      <c r="J29" s="114"/>
      <c r="K29" s="112"/>
      <c r="L29" s="112"/>
      <c r="M29" s="1186"/>
      <c r="N29" s="1186"/>
      <c r="O29" s="1186"/>
      <c r="P29" s="1186"/>
      <c r="Q29" s="1186"/>
      <c r="R29" s="1186"/>
      <c r="S29" s="1186"/>
    </row>
    <row r="30" spans="1:19" s="156" customFormat="1" ht="13.8">
      <c r="A30" s="426"/>
      <c r="C30" s="1185"/>
      <c r="D30" s="1185"/>
      <c r="E30" s="1185"/>
      <c r="F30" s="1185"/>
      <c r="G30" s="1185"/>
      <c r="H30" s="1185"/>
      <c r="I30" s="1185"/>
      <c r="J30" s="111"/>
      <c r="K30" s="112"/>
      <c r="L30" s="112"/>
      <c r="M30" s="1186"/>
      <c r="N30" s="1186"/>
      <c r="O30" s="1186"/>
      <c r="P30" s="1186"/>
      <c r="Q30" s="1186"/>
      <c r="R30" s="1186"/>
      <c r="S30" s="1186"/>
    </row>
    <row r="31" spans="1:19" s="156" customFormat="1" ht="11.25" customHeight="1">
      <c r="A31" s="426"/>
      <c r="C31" s="749"/>
      <c r="D31" s="749"/>
      <c r="E31" s="749"/>
      <c r="F31" s="749"/>
      <c r="G31" s="749"/>
      <c r="H31" s="749"/>
      <c r="I31" s="749"/>
      <c r="J31" s="111"/>
      <c r="K31" s="112"/>
      <c r="L31" s="112"/>
      <c r="M31" s="726"/>
      <c r="N31" s="726"/>
      <c r="O31" s="726"/>
      <c r="P31" s="726"/>
      <c r="Q31" s="726"/>
      <c r="R31" s="726"/>
      <c r="S31" s="726"/>
    </row>
    <row r="32" spans="1:19" s="156" customFormat="1" ht="13.8">
      <c r="A32" s="1113">
        <f>+A29+0.1</f>
        <v>1.7000000000000004</v>
      </c>
      <c r="C32" s="1184" t="s">
        <v>572</v>
      </c>
      <c r="D32" s="1184"/>
      <c r="E32" s="1184"/>
      <c r="F32" s="1184"/>
      <c r="G32" s="1184"/>
      <c r="H32" s="1184"/>
      <c r="I32" s="1184"/>
      <c r="J32" s="111"/>
      <c r="K32" s="112"/>
      <c r="L32" s="112"/>
      <c r="M32" s="726"/>
      <c r="N32" s="726"/>
      <c r="O32" s="726"/>
      <c r="P32" s="726"/>
      <c r="Q32" s="726"/>
      <c r="R32" s="726"/>
      <c r="S32" s="726"/>
    </row>
    <row r="33" spans="1:19" s="156" customFormat="1" ht="13.8">
      <c r="A33" s="426"/>
      <c r="C33" s="1184"/>
      <c r="D33" s="1184"/>
      <c r="E33" s="1184"/>
      <c r="F33" s="1184"/>
      <c r="G33" s="1184"/>
      <c r="H33" s="1184"/>
      <c r="I33" s="1184"/>
      <c r="J33" s="111"/>
      <c r="K33" s="112"/>
      <c r="L33" s="112"/>
      <c r="M33" s="726"/>
      <c r="N33" s="726"/>
      <c r="O33" s="726"/>
      <c r="P33" s="726"/>
      <c r="Q33" s="726"/>
      <c r="R33" s="726"/>
      <c r="S33" s="726"/>
    </row>
    <row r="34" spans="1:19" s="156" customFormat="1" ht="11.25" hidden="1" customHeight="1">
      <c r="A34" s="426"/>
      <c r="C34" s="750"/>
      <c r="D34" s="750"/>
      <c r="E34" s="750"/>
      <c r="F34" s="750"/>
      <c r="G34" s="750"/>
      <c r="H34" s="750"/>
      <c r="I34" s="750"/>
      <c r="J34" s="111"/>
      <c r="K34" s="112"/>
      <c r="L34" s="112"/>
      <c r="M34" s="726"/>
      <c r="N34" s="726"/>
      <c r="O34" s="726"/>
      <c r="P34" s="726"/>
      <c r="Q34" s="726"/>
      <c r="R34" s="726"/>
      <c r="S34" s="726"/>
    </row>
    <row r="35" spans="1:19" s="156" customFormat="1" ht="11.25" customHeight="1">
      <c r="A35" s="426"/>
      <c r="C35" s="999"/>
      <c r="D35" s="999"/>
      <c r="E35" s="999"/>
      <c r="F35" s="999"/>
      <c r="G35" s="999"/>
      <c r="H35" s="999"/>
      <c r="I35" s="999"/>
      <c r="J35" s="111"/>
      <c r="K35" s="112"/>
      <c r="L35" s="112"/>
      <c r="M35" s="1000"/>
      <c r="N35" s="1000"/>
      <c r="O35" s="1000"/>
      <c r="P35" s="1000"/>
      <c r="Q35" s="1000"/>
      <c r="R35" s="1000"/>
      <c r="S35" s="1000"/>
    </row>
    <row r="36" spans="1:19" s="156" customFormat="1" ht="13.8">
      <c r="A36" s="1113">
        <f>+A32+0.1</f>
        <v>1.8000000000000005</v>
      </c>
      <c r="C36" s="1184" t="s">
        <v>217</v>
      </c>
      <c r="D36" s="1184"/>
      <c r="E36" s="1184"/>
      <c r="F36" s="1184"/>
      <c r="G36" s="1184"/>
      <c r="H36" s="1184"/>
      <c r="I36" s="1184"/>
      <c r="J36" s="111"/>
      <c r="K36" s="112"/>
      <c r="L36" s="112"/>
      <c r="M36" s="726"/>
      <c r="N36" s="726"/>
      <c r="O36" s="726"/>
      <c r="P36" s="726"/>
      <c r="Q36" s="726"/>
      <c r="R36" s="726"/>
      <c r="S36" s="726"/>
    </row>
    <row r="37" spans="1:19" s="156" customFormat="1" ht="13.8">
      <c r="A37" s="424"/>
      <c r="B37" s="426"/>
      <c r="C37" s="1184"/>
      <c r="D37" s="1184"/>
      <c r="E37" s="1184"/>
      <c r="F37" s="1184"/>
      <c r="G37" s="1184"/>
      <c r="H37" s="1184"/>
      <c r="I37" s="1184"/>
      <c r="J37" s="111"/>
      <c r="K37" s="112"/>
      <c r="L37" s="112"/>
      <c r="M37" s="726"/>
      <c r="N37" s="726"/>
      <c r="O37" s="726"/>
      <c r="P37" s="726"/>
      <c r="Q37" s="726"/>
      <c r="R37" s="726"/>
      <c r="S37" s="726"/>
    </row>
    <row r="38" spans="1:19" s="156" customFormat="1" ht="13.8">
      <c r="A38" s="424"/>
      <c r="B38" s="425"/>
      <c r="C38" s="751"/>
      <c r="D38" s="751"/>
      <c r="E38" s="751"/>
      <c r="F38" s="751"/>
      <c r="G38" s="752"/>
      <c r="H38" s="751"/>
      <c r="I38" s="751"/>
      <c r="J38" s="111"/>
      <c r="K38" s="112"/>
      <c r="L38" s="112"/>
      <c r="M38" s="112"/>
      <c r="N38" s="112"/>
      <c r="O38" s="112"/>
      <c r="P38" s="112"/>
      <c r="Q38" s="113"/>
    </row>
    <row r="39" spans="1:19" ht="14.4">
      <c r="A39" s="427">
        <f>A6+1</f>
        <v>2</v>
      </c>
      <c r="B39" s="969" t="s">
        <v>469</v>
      </c>
      <c r="D39" s="422"/>
      <c r="E39" s="422"/>
      <c r="F39" s="422"/>
      <c r="G39" s="423"/>
      <c r="H39" s="422"/>
      <c r="I39" s="422"/>
    </row>
    <row r="40" spans="1:19" ht="13.8">
      <c r="A40" s="427"/>
      <c r="B40" s="428"/>
      <c r="D40" s="422"/>
      <c r="E40" s="422"/>
      <c r="F40" s="422"/>
      <c r="G40" s="423"/>
      <c r="H40" s="422"/>
      <c r="I40" s="422"/>
    </row>
    <row r="41" spans="1:19" ht="13.8">
      <c r="A41" s="968">
        <v>2.1</v>
      </c>
      <c r="B41" s="428" t="s">
        <v>422</v>
      </c>
      <c r="D41" s="422"/>
      <c r="E41" s="422"/>
      <c r="F41" s="422"/>
      <c r="G41" s="423"/>
      <c r="H41" s="422"/>
      <c r="I41" s="422"/>
    </row>
    <row r="42" spans="1:19" ht="13.8">
      <c r="B42" s="725"/>
      <c r="C42" s="753"/>
      <c r="D42" s="753"/>
      <c r="E42" s="753"/>
      <c r="F42" s="753"/>
      <c r="G42" s="753"/>
      <c r="H42" s="753"/>
      <c r="I42" s="753"/>
    </row>
    <row r="43" spans="1:19" ht="13.8">
      <c r="A43" s="686" t="s">
        <v>470</v>
      </c>
      <c r="C43" s="1191" t="s">
        <v>511</v>
      </c>
      <c r="D43" s="1191"/>
      <c r="E43" s="1191"/>
      <c r="F43" s="1191"/>
      <c r="G43" s="1191"/>
      <c r="H43" s="1191"/>
      <c r="I43" s="1191"/>
      <c r="J43" s="691"/>
      <c r="K43" s="691"/>
    </row>
    <row r="44" spans="1:19" ht="13.8">
      <c r="A44" s="725"/>
      <c r="C44" s="1191"/>
      <c r="D44" s="1191"/>
      <c r="E44" s="1191"/>
      <c r="F44" s="1191"/>
      <c r="G44" s="1191"/>
      <c r="H44" s="1191"/>
      <c r="I44" s="1191"/>
      <c r="J44" s="691"/>
      <c r="K44" s="691"/>
    </row>
    <row r="45" spans="1:19" ht="13.8">
      <c r="A45" s="725"/>
      <c r="C45" s="687"/>
      <c r="D45" s="687"/>
      <c r="E45" s="687"/>
      <c r="F45" s="687"/>
      <c r="G45" s="687"/>
      <c r="H45" s="687"/>
      <c r="I45" s="687"/>
      <c r="J45" s="687"/>
      <c r="K45" s="687"/>
    </row>
    <row r="46" spans="1:19" ht="13.8">
      <c r="A46" s="725"/>
      <c r="C46" s="688" t="s">
        <v>165</v>
      </c>
      <c r="D46" s="1191" t="s">
        <v>486</v>
      </c>
      <c r="E46" s="1192"/>
      <c r="F46" s="1192"/>
      <c r="G46" s="1192"/>
      <c r="H46" s="1192"/>
      <c r="I46" s="1192"/>
      <c r="J46" s="692"/>
      <c r="K46" s="754"/>
    </row>
    <row r="47" spans="1:19" ht="13.8">
      <c r="A47" s="725"/>
      <c r="C47" s="689"/>
      <c r="D47" s="1192"/>
      <c r="E47" s="1192"/>
      <c r="F47" s="1192"/>
      <c r="G47" s="1192"/>
      <c r="H47" s="1192"/>
      <c r="I47" s="1192"/>
      <c r="J47" s="692"/>
      <c r="K47" s="754"/>
    </row>
    <row r="48" spans="1:19" ht="13.8">
      <c r="A48" s="725"/>
      <c r="C48" s="687"/>
      <c r="D48" s="687"/>
      <c r="E48" s="687"/>
      <c r="F48" s="687"/>
      <c r="G48" s="687"/>
      <c r="H48" s="687"/>
      <c r="I48" s="687"/>
      <c r="J48" s="687"/>
      <c r="K48" s="687"/>
    </row>
    <row r="49" spans="1:11" ht="13.8">
      <c r="A49" s="725"/>
      <c r="C49" s="688" t="s">
        <v>165</v>
      </c>
      <c r="D49" s="1191" t="s">
        <v>512</v>
      </c>
      <c r="E49" s="1192"/>
      <c r="F49" s="1192"/>
      <c r="G49" s="1192"/>
      <c r="H49" s="1192"/>
      <c r="I49" s="1192"/>
      <c r="J49" s="691"/>
      <c r="K49" s="754"/>
    </row>
    <row r="50" spans="1:11" ht="13.8">
      <c r="A50" s="725"/>
      <c r="C50" s="688"/>
      <c r="D50" s="1192"/>
      <c r="E50" s="1192"/>
      <c r="F50" s="1192"/>
      <c r="G50" s="1192"/>
      <c r="H50" s="1192"/>
      <c r="I50" s="1192"/>
      <c r="J50" s="691"/>
      <c r="K50" s="754"/>
    </row>
    <row r="51" spans="1:11" ht="13.8">
      <c r="A51" s="725"/>
      <c r="C51" s="687"/>
      <c r="D51" s="687"/>
      <c r="E51" s="687"/>
      <c r="F51" s="687"/>
      <c r="G51" s="687"/>
      <c r="H51" s="687"/>
      <c r="I51" s="687"/>
      <c r="J51" s="687"/>
      <c r="K51" s="687"/>
    </row>
    <row r="52" spans="1:11" ht="13.8">
      <c r="A52" s="725"/>
      <c r="C52" s="690" t="s">
        <v>165</v>
      </c>
      <c r="D52" s="1193" t="s">
        <v>513</v>
      </c>
      <c r="E52" s="1192"/>
      <c r="F52" s="1192"/>
      <c r="G52" s="1192"/>
      <c r="H52" s="1192"/>
      <c r="I52" s="1192"/>
      <c r="J52" s="692"/>
      <c r="K52" s="754"/>
    </row>
    <row r="53" spans="1:11" ht="13.8">
      <c r="A53" s="725"/>
      <c r="C53" s="690"/>
      <c r="D53" s="1193"/>
      <c r="E53" s="1192"/>
      <c r="F53" s="1192"/>
      <c r="G53" s="1192"/>
      <c r="H53" s="1192"/>
      <c r="I53" s="1192"/>
      <c r="J53" s="692"/>
      <c r="K53" s="754"/>
    </row>
    <row r="54" spans="1:11" ht="13.8">
      <c r="A54" s="725"/>
      <c r="C54" s="687"/>
      <c r="D54" s="1192"/>
      <c r="E54" s="1192"/>
      <c r="F54" s="1192"/>
      <c r="G54" s="1192"/>
      <c r="H54" s="1192"/>
      <c r="I54" s="1192"/>
      <c r="J54" s="687"/>
      <c r="K54" s="687"/>
    </row>
    <row r="55" spans="1:11" ht="14.4">
      <c r="A55" s="725"/>
      <c r="C55" s="687"/>
      <c r="D55" s="755"/>
      <c r="E55" s="755"/>
      <c r="F55" s="755"/>
      <c r="G55" s="755"/>
      <c r="H55" s="755"/>
      <c r="I55" s="755"/>
      <c r="J55" s="687"/>
      <c r="K55" s="687"/>
    </row>
    <row r="56" spans="1:11" ht="13.8">
      <c r="A56" s="725"/>
      <c r="C56" s="1194" t="s">
        <v>467</v>
      </c>
      <c r="D56" s="1195"/>
      <c r="E56" s="1195"/>
      <c r="F56" s="1195"/>
      <c r="G56" s="1195"/>
      <c r="H56" s="1195"/>
      <c r="I56" s="1195"/>
      <c r="J56" s="691"/>
      <c r="K56" s="754"/>
    </row>
    <row r="57" spans="1:11" ht="13.8">
      <c r="A57" s="725"/>
      <c r="C57" s="1195"/>
      <c r="D57" s="1195"/>
      <c r="E57" s="1195"/>
      <c r="F57" s="1195"/>
      <c r="G57" s="1195"/>
      <c r="H57" s="1195"/>
      <c r="I57" s="1195"/>
      <c r="J57" s="691"/>
      <c r="K57" s="754"/>
    </row>
    <row r="58" spans="1:11" ht="13.8">
      <c r="A58" s="725"/>
      <c r="C58" s="1195"/>
      <c r="D58" s="1195"/>
      <c r="E58" s="1195"/>
      <c r="F58" s="1195"/>
      <c r="G58" s="1195"/>
      <c r="H58" s="1195"/>
      <c r="I58" s="1195"/>
      <c r="J58" s="691"/>
      <c r="K58" s="754"/>
    </row>
    <row r="59" spans="1:11" ht="22.95" customHeight="1">
      <c r="A59" s="725"/>
      <c r="C59" s="1195"/>
      <c r="D59" s="1195"/>
      <c r="E59" s="1195"/>
      <c r="F59" s="1195"/>
      <c r="G59" s="1195"/>
      <c r="H59" s="1195"/>
      <c r="I59" s="1195"/>
      <c r="J59" s="691"/>
      <c r="K59" s="754"/>
    </row>
    <row r="60" spans="1:11" ht="13.8">
      <c r="C60" s="756"/>
      <c r="D60" s="756"/>
      <c r="E60" s="756"/>
      <c r="F60" s="756"/>
      <c r="G60" s="756"/>
      <c r="H60" s="756"/>
      <c r="I60" s="756"/>
    </row>
    <row r="61" spans="1:11" ht="14.25" customHeight="1">
      <c r="A61" s="686" t="s">
        <v>471</v>
      </c>
      <c r="C61" s="1188" t="s">
        <v>683</v>
      </c>
      <c r="D61" s="1188"/>
      <c r="E61" s="1188"/>
      <c r="F61" s="1188"/>
      <c r="G61" s="1188"/>
      <c r="H61" s="1188"/>
      <c r="I61" s="1188"/>
    </row>
    <row r="62" spans="1:11" ht="13.8">
      <c r="A62" s="725"/>
      <c r="C62" s="1188"/>
      <c r="D62" s="1188"/>
      <c r="E62" s="1188"/>
      <c r="F62" s="1188"/>
      <c r="G62" s="1188"/>
      <c r="H62" s="1188"/>
      <c r="I62" s="1188"/>
    </row>
    <row r="63" spans="1:11" ht="13.8">
      <c r="A63" s="725"/>
      <c r="C63" s="757"/>
      <c r="D63" s="757"/>
      <c r="E63" s="757"/>
      <c r="F63" s="757"/>
      <c r="G63" s="757"/>
      <c r="H63" s="757"/>
      <c r="I63" s="757"/>
    </row>
    <row r="64" spans="1:11" ht="13.8">
      <c r="A64" s="725"/>
      <c r="C64" s="757"/>
      <c r="D64" s="757"/>
      <c r="E64" s="757"/>
      <c r="F64" s="757"/>
      <c r="G64" s="757"/>
      <c r="H64" s="757"/>
      <c r="I64" s="757"/>
    </row>
    <row r="65" spans="1:12" ht="15" customHeight="1">
      <c r="A65" s="725"/>
      <c r="C65" s="757"/>
      <c r="D65" s="757"/>
      <c r="E65" s="757"/>
      <c r="F65" s="757"/>
      <c r="G65" s="757"/>
      <c r="H65" s="757"/>
      <c r="I65" s="757"/>
    </row>
    <row r="66" spans="1:12" ht="15" customHeight="1">
      <c r="A66" s="725"/>
      <c r="C66" s="757"/>
      <c r="D66" s="757"/>
      <c r="E66" s="757"/>
      <c r="F66" s="757"/>
      <c r="G66" s="757"/>
      <c r="H66" s="757"/>
      <c r="I66" s="757"/>
    </row>
    <row r="67" spans="1:12" ht="15" customHeight="1">
      <c r="A67" s="154"/>
      <c r="B67" s="154"/>
      <c r="C67" s="154"/>
      <c r="D67" s="154"/>
      <c r="E67" s="154"/>
      <c r="F67" s="154"/>
      <c r="G67" s="154"/>
      <c r="H67" s="154"/>
      <c r="I67" s="154"/>
    </row>
    <row r="68" spans="1:12" ht="11.25" customHeight="1">
      <c r="A68" s="154"/>
      <c r="B68" s="154"/>
      <c r="C68" s="154"/>
      <c r="D68" s="154"/>
      <c r="E68" s="154"/>
      <c r="F68" s="154"/>
      <c r="G68" s="154"/>
      <c r="H68" s="154"/>
      <c r="I68" s="154"/>
    </row>
    <row r="69" spans="1:12" ht="15" customHeight="1">
      <c r="A69" s="154"/>
      <c r="B69" s="154"/>
      <c r="C69" s="154"/>
      <c r="D69" s="154"/>
      <c r="E69" s="154"/>
      <c r="F69" s="154"/>
      <c r="G69" s="154"/>
      <c r="H69" s="154"/>
      <c r="I69" s="154"/>
    </row>
    <row r="70" spans="1:12" ht="15" customHeight="1">
      <c r="A70" s="154"/>
      <c r="B70" s="154"/>
      <c r="C70" s="154"/>
      <c r="D70" s="154"/>
      <c r="E70" s="154"/>
      <c r="F70" s="154"/>
      <c r="G70" s="154"/>
      <c r="H70" s="154"/>
      <c r="I70" s="154"/>
    </row>
    <row r="71" spans="1:12" ht="15" customHeight="1">
      <c r="A71" s="154"/>
      <c r="B71" s="154"/>
      <c r="C71" s="154"/>
      <c r="D71" s="154"/>
      <c r="E71" s="154"/>
      <c r="F71" s="154"/>
      <c r="G71" s="154"/>
      <c r="H71" s="154"/>
      <c r="I71" s="154"/>
    </row>
    <row r="72" spans="1:12" ht="9.75" customHeight="1">
      <c r="A72" s="154"/>
      <c r="B72" s="154"/>
      <c r="C72" s="154"/>
      <c r="D72" s="154"/>
      <c r="E72" s="154"/>
      <c r="F72" s="154"/>
      <c r="G72" s="154"/>
      <c r="H72" s="154"/>
      <c r="I72" s="154"/>
    </row>
    <row r="73" spans="1:12" ht="15" customHeight="1">
      <c r="A73" s="725"/>
      <c r="C73" s="756"/>
      <c r="D73" s="756"/>
      <c r="E73" s="756"/>
      <c r="F73" s="756"/>
      <c r="G73" s="756"/>
      <c r="H73" s="756"/>
      <c r="I73" s="756"/>
    </row>
    <row r="74" spans="1:12" ht="12" customHeight="1">
      <c r="B74" s="725"/>
      <c r="C74" s="758"/>
      <c r="D74" s="758"/>
      <c r="E74" s="758"/>
      <c r="F74" s="758"/>
      <c r="G74" s="759"/>
      <c r="H74" s="758"/>
      <c r="I74" s="758"/>
      <c r="J74" s="115"/>
      <c r="K74" s="115"/>
      <c r="L74" s="115"/>
    </row>
    <row r="75" spans="1:12" ht="15" customHeight="1">
      <c r="J75" s="116"/>
      <c r="K75" s="115"/>
      <c r="L75" s="115"/>
    </row>
    <row r="76" spans="1:12" ht="15" customHeight="1">
      <c r="J76" s="116"/>
      <c r="K76" s="115"/>
      <c r="L76" s="115"/>
    </row>
    <row r="77" spans="1:12" ht="15" customHeight="1">
      <c r="J77" s="116"/>
      <c r="K77" s="115"/>
      <c r="L77" s="115"/>
    </row>
    <row r="78" spans="1:12" ht="15" customHeight="1">
      <c r="B78" s="725"/>
      <c r="C78" s="430"/>
      <c r="D78" s="430"/>
      <c r="E78" s="430"/>
      <c r="F78" s="430"/>
      <c r="G78" s="430"/>
      <c r="H78" s="430"/>
      <c r="I78" s="430"/>
      <c r="J78" s="115"/>
      <c r="K78" s="115"/>
      <c r="L78" s="115"/>
    </row>
    <row r="79" spans="1:12" ht="13.8">
      <c r="J79" s="117"/>
      <c r="K79" s="115"/>
      <c r="L79" s="115"/>
    </row>
    <row r="80" spans="1:12" ht="13.8">
      <c r="J80" s="117"/>
      <c r="K80" s="115"/>
      <c r="L80" s="115"/>
    </row>
    <row r="81" spans="10:12" ht="13.8">
      <c r="J81" s="117"/>
      <c r="K81" s="115"/>
      <c r="L81" s="115"/>
    </row>
    <row r="82" spans="10:12" ht="15" customHeight="1"/>
    <row r="83" spans="10:12" ht="15" customHeight="1"/>
    <row r="84" spans="10:12" ht="15" customHeight="1"/>
    <row r="85" spans="10:12" ht="15" customHeight="1"/>
    <row r="86" spans="10:12" ht="15" customHeight="1"/>
    <row r="87" spans="10:12" ht="15" customHeight="1"/>
    <row r="88" spans="10:12" ht="15" customHeight="1"/>
  </sheetData>
  <mergeCells count="17">
    <mergeCell ref="C61:I62"/>
    <mergeCell ref="A1:I1"/>
    <mergeCell ref="A2:I2"/>
    <mergeCell ref="A3:I3"/>
    <mergeCell ref="C43:I44"/>
    <mergeCell ref="D46:I47"/>
    <mergeCell ref="D49:I50"/>
    <mergeCell ref="D52:I54"/>
    <mergeCell ref="C32:I33"/>
    <mergeCell ref="C56:I59"/>
    <mergeCell ref="C8:I11"/>
    <mergeCell ref="C25:I27"/>
    <mergeCell ref="J8:S11"/>
    <mergeCell ref="C36:I37"/>
    <mergeCell ref="C29:I30"/>
    <mergeCell ref="M29:S30"/>
    <mergeCell ref="C13:I15"/>
  </mergeCells>
  <pageMargins left="0.7" right="0.7" top="0.75" bottom="0.75" header="0.3" footer="0.3"/>
  <pageSetup paperSize="9" scale="84" firstPageNumber="2" fitToHeight="0" orientation="portrait" useFirstPageNumber="1"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pageSetUpPr fitToPage="1"/>
  </sheetPr>
  <dimension ref="A1:M65"/>
  <sheetViews>
    <sheetView showGridLines="0" view="pageBreakPreview" topLeftCell="A34" zoomScaleSheetLayoutView="100" workbookViewId="0">
      <selection activeCell="B54" sqref="B54:J55"/>
    </sheetView>
  </sheetViews>
  <sheetFormatPr defaultColWidth="9.109375" defaultRowHeight="13.8"/>
  <cols>
    <col min="1" max="1" width="6.109375" style="418" customWidth="1"/>
    <col min="2" max="2" width="4.33203125" style="424" customWidth="1"/>
    <col min="3" max="3" width="4.109375" style="418" customWidth="1"/>
    <col min="4" max="4" width="30.44140625" style="418" customWidth="1"/>
    <col min="5" max="5" width="12.44140625" style="418" customWidth="1"/>
    <col min="6" max="6" width="11" style="418" customWidth="1"/>
    <col min="7" max="7" width="11.109375" style="429" customWidth="1"/>
    <col min="8" max="8" width="12.33203125" style="418" customWidth="1"/>
    <col min="9" max="9" width="1.109375" style="418" customWidth="1"/>
    <col min="10" max="10" width="12.33203125" style="108" customWidth="1"/>
    <col min="11" max="11" width="9.109375" style="108"/>
    <col min="12" max="16384" width="9.109375" style="154"/>
  </cols>
  <sheetData>
    <row r="1" spans="1:10" ht="14.25" customHeight="1">
      <c r="A1" s="686" t="s">
        <v>472</v>
      </c>
      <c r="B1" s="1198" t="s">
        <v>684</v>
      </c>
      <c r="C1" s="1198"/>
      <c r="D1" s="1198"/>
      <c r="E1" s="1198"/>
      <c r="F1" s="1198"/>
      <c r="G1" s="1198"/>
      <c r="H1" s="1198"/>
      <c r="I1" s="1198"/>
      <c r="J1" s="1198"/>
    </row>
    <row r="2" spans="1:10" ht="14.25" customHeight="1">
      <c r="A2" s="725"/>
      <c r="B2" s="1198"/>
      <c r="C2" s="1198"/>
      <c r="D2" s="1198"/>
      <c r="E2" s="1198"/>
      <c r="F2" s="1198"/>
      <c r="G2" s="1198"/>
      <c r="H2" s="1198"/>
      <c r="I2" s="1198"/>
      <c r="J2" s="1198"/>
    </row>
    <row r="3" spans="1:10" ht="14.25" customHeight="1">
      <c r="A3" s="725"/>
      <c r="B3" s="1198"/>
      <c r="C3" s="1198"/>
      <c r="D3" s="1198"/>
      <c r="E3" s="1198"/>
      <c r="F3" s="1198"/>
      <c r="G3" s="1198"/>
      <c r="H3" s="1198"/>
      <c r="I3" s="1198"/>
      <c r="J3" s="1198"/>
    </row>
    <row r="4" spans="1:10" ht="15" customHeight="1">
      <c r="A4" s="998"/>
      <c r="B4" s="1198"/>
      <c r="C4" s="1198"/>
      <c r="D4" s="1198"/>
      <c r="E4" s="1198"/>
      <c r="F4" s="1198"/>
      <c r="G4" s="1198"/>
      <c r="H4" s="1198"/>
      <c r="I4" s="1198"/>
      <c r="J4" s="1198"/>
    </row>
    <row r="5" spans="1:10" ht="15" customHeight="1">
      <c r="A5" s="998"/>
      <c r="B5" s="1198"/>
      <c r="C5" s="1198"/>
      <c r="D5" s="1198"/>
      <c r="E5" s="1198"/>
      <c r="F5" s="1198"/>
      <c r="G5" s="1198"/>
      <c r="H5" s="1198"/>
      <c r="I5" s="1198"/>
      <c r="J5" s="1198"/>
    </row>
    <row r="6" spans="1:10">
      <c r="A6" s="725"/>
      <c r="C6" s="753"/>
      <c r="D6" s="753"/>
      <c r="E6" s="753"/>
      <c r="F6" s="753"/>
      <c r="G6" s="753"/>
      <c r="H6" s="753"/>
      <c r="I6" s="753"/>
    </row>
    <row r="7" spans="1:10">
      <c r="A7" s="686" t="s">
        <v>473</v>
      </c>
      <c r="B7" s="1198" t="s">
        <v>468</v>
      </c>
      <c r="C7" s="1199"/>
      <c r="D7" s="1199"/>
      <c r="E7" s="1199"/>
      <c r="F7" s="1199"/>
      <c r="G7" s="1199"/>
      <c r="H7" s="1199"/>
      <c r="I7" s="1199"/>
      <c r="J7" s="1199"/>
    </row>
    <row r="8" spans="1:10" ht="24" customHeight="1">
      <c r="A8" s="725"/>
      <c r="B8" s="1199"/>
      <c r="C8" s="1199"/>
      <c r="D8" s="1199"/>
      <c r="E8" s="1199"/>
      <c r="F8" s="1199"/>
      <c r="G8" s="1199"/>
      <c r="H8" s="1199"/>
      <c r="I8" s="1199"/>
      <c r="J8" s="1199"/>
    </row>
    <row r="9" spans="1:10" ht="15" customHeight="1">
      <c r="A9" s="966"/>
      <c r="B9" s="967"/>
      <c r="C9" s="967"/>
      <c r="D9" s="967"/>
      <c r="E9" s="967"/>
      <c r="F9" s="967"/>
      <c r="G9" s="967"/>
      <c r="H9" s="967"/>
      <c r="I9" s="967"/>
      <c r="J9" s="967"/>
    </row>
    <row r="10" spans="1:10" ht="15.75" customHeight="1">
      <c r="A10" s="970" t="s">
        <v>474</v>
      </c>
      <c r="B10" s="1188" t="s">
        <v>518</v>
      </c>
      <c r="C10" s="1201"/>
      <c r="D10" s="1201"/>
      <c r="E10" s="1201"/>
      <c r="F10" s="1201"/>
      <c r="G10" s="1201"/>
      <c r="H10" s="1201"/>
      <c r="I10" s="1201"/>
      <c r="J10" s="1201"/>
    </row>
    <row r="11" spans="1:10" ht="17.25" customHeight="1">
      <c r="A11" s="970"/>
      <c r="B11" s="1201"/>
      <c r="C11" s="1201"/>
      <c r="D11" s="1201"/>
      <c r="E11" s="1201"/>
      <c r="F11" s="1201"/>
      <c r="G11" s="1201"/>
      <c r="H11" s="1201"/>
      <c r="I11" s="1201"/>
      <c r="J11" s="1201"/>
    </row>
    <row r="12" spans="1:10" ht="17.25" customHeight="1">
      <c r="A12" s="970"/>
      <c r="B12" s="1001"/>
      <c r="C12" s="1001"/>
      <c r="D12" s="1001"/>
      <c r="E12" s="1001"/>
      <c r="F12" s="1001"/>
      <c r="G12" s="1001"/>
      <c r="H12" s="1001"/>
      <c r="I12" s="1001"/>
      <c r="J12" s="1001"/>
    </row>
    <row r="13" spans="1:10" ht="17.25" customHeight="1">
      <c r="A13" s="968">
        <v>2.2000000000000002</v>
      </c>
      <c r="B13" s="428" t="s">
        <v>514</v>
      </c>
      <c r="D13" s="422"/>
      <c r="E13" s="422"/>
      <c r="F13" s="422"/>
      <c r="G13" s="423"/>
      <c r="H13" s="422"/>
      <c r="I13" s="422"/>
      <c r="J13" s="1001"/>
    </row>
    <row r="14" spans="1:10" ht="17.25" customHeight="1">
      <c r="A14" s="970"/>
      <c r="B14" s="1199" t="s">
        <v>516</v>
      </c>
      <c r="C14" s="1199"/>
      <c r="D14" s="1199"/>
      <c r="E14" s="1199"/>
      <c r="F14" s="1199"/>
      <c r="G14" s="1199"/>
      <c r="H14" s="1199"/>
      <c r="I14" s="1199"/>
      <c r="J14" s="1199"/>
    </row>
    <row r="15" spans="1:10" ht="17.25" customHeight="1">
      <c r="A15" s="970"/>
      <c r="B15" s="1199"/>
      <c r="C15" s="1199"/>
      <c r="D15" s="1199"/>
      <c r="E15" s="1199"/>
      <c r="F15" s="1199"/>
      <c r="G15" s="1199"/>
      <c r="H15" s="1199"/>
      <c r="I15" s="1199"/>
      <c r="J15" s="1199"/>
    </row>
    <row r="16" spans="1:10" ht="17.25" customHeight="1">
      <c r="A16" s="970"/>
      <c r="B16" s="1001"/>
      <c r="C16" s="1001"/>
      <c r="D16" s="1001"/>
      <c r="E16" s="1001"/>
      <c r="F16" s="1001"/>
      <c r="G16" s="1001"/>
      <c r="H16" s="1001"/>
      <c r="I16" s="1001"/>
      <c r="J16" s="1001"/>
    </row>
    <row r="17" spans="1:10" ht="17.25" customHeight="1">
      <c r="A17" s="968">
        <v>2.2999999999999998</v>
      </c>
      <c r="B17" s="428" t="s">
        <v>515</v>
      </c>
      <c r="D17" s="422"/>
      <c r="E17" s="422"/>
      <c r="F17" s="422"/>
      <c r="G17" s="423"/>
      <c r="H17" s="422"/>
      <c r="I17" s="422"/>
      <c r="J17" s="1001"/>
    </row>
    <row r="18" spans="1:10" ht="17.25" customHeight="1">
      <c r="A18" s="970"/>
      <c r="B18" s="1199" t="s">
        <v>517</v>
      </c>
      <c r="C18" s="1199"/>
      <c r="D18" s="1199"/>
      <c r="E18" s="1199"/>
      <c r="F18" s="1199"/>
      <c r="G18" s="1199"/>
      <c r="H18" s="1199"/>
      <c r="I18" s="1199"/>
      <c r="J18" s="1199"/>
    </row>
    <row r="19" spans="1:10" ht="17.25" customHeight="1">
      <c r="A19" s="970"/>
      <c r="B19" s="1199"/>
      <c r="C19" s="1199"/>
      <c r="D19" s="1199"/>
      <c r="E19" s="1199"/>
      <c r="F19" s="1199"/>
      <c r="G19" s="1199"/>
      <c r="H19" s="1199"/>
      <c r="I19" s="1199"/>
      <c r="J19" s="1199"/>
    </row>
    <row r="21" spans="1:10" ht="15" customHeight="1">
      <c r="A21" s="700">
        <f>'Note 1 - 2.1.2'!A39+1</f>
        <v>3</v>
      </c>
      <c r="B21" s="1200" t="s">
        <v>519</v>
      </c>
      <c r="C21" s="1200"/>
      <c r="D21" s="1200"/>
      <c r="E21" s="1200"/>
      <c r="F21" s="1200"/>
      <c r="G21" s="1200"/>
      <c r="H21" s="1200"/>
      <c r="I21" s="1200"/>
      <c r="J21" s="1200"/>
    </row>
    <row r="22" spans="1:10">
      <c r="B22" s="760"/>
      <c r="C22" s="419"/>
      <c r="D22" s="422"/>
      <c r="E22" s="422"/>
      <c r="F22" s="422"/>
      <c r="G22" s="423"/>
      <c r="H22" s="422"/>
      <c r="I22" s="422"/>
    </row>
    <row r="23" spans="1:10">
      <c r="A23" s="972">
        <v>3.1</v>
      </c>
      <c r="B23" s="1204" t="s">
        <v>685</v>
      </c>
      <c r="C23" s="1204"/>
      <c r="D23" s="1204"/>
      <c r="E23" s="1204"/>
      <c r="F23" s="1204"/>
      <c r="G23" s="1204"/>
      <c r="H23" s="1204"/>
      <c r="I23" s="1204"/>
      <c r="J23" s="1204"/>
    </row>
    <row r="24" spans="1:10">
      <c r="B24" s="1204"/>
      <c r="C24" s="1204"/>
      <c r="D24" s="1204"/>
      <c r="E24" s="1204"/>
      <c r="F24" s="1204"/>
      <c r="G24" s="1204"/>
      <c r="H24" s="1204"/>
      <c r="I24" s="1204"/>
      <c r="J24" s="1204"/>
    </row>
    <row r="25" spans="1:10">
      <c r="B25" s="1204"/>
      <c r="C25" s="1204"/>
      <c r="D25" s="1204"/>
      <c r="E25" s="1204"/>
      <c r="F25" s="1204"/>
      <c r="G25" s="1204"/>
      <c r="H25" s="1204"/>
      <c r="I25" s="1204"/>
      <c r="J25" s="1204"/>
    </row>
    <row r="26" spans="1:10">
      <c r="B26" s="761"/>
      <c r="C26" s="761"/>
      <c r="D26" s="761"/>
      <c r="E26" s="761"/>
      <c r="F26" s="761"/>
      <c r="G26" s="761"/>
      <c r="H26" s="761"/>
      <c r="I26" s="761"/>
      <c r="J26" s="761"/>
    </row>
    <row r="27" spans="1:10" ht="14.25" customHeight="1">
      <c r="A27" s="972">
        <v>3.2</v>
      </c>
      <c r="B27" s="1204" t="s">
        <v>520</v>
      </c>
      <c r="C27" s="1204"/>
      <c r="D27" s="1204"/>
      <c r="E27" s="1204"/>
      <c r="F27" s="1204"/>
      <c r="G27" s="1204"/>
      <c r="H27" s="1204"/>
      <c r="I27" s="1204"/>
      <c r="J27" s="1204"/>
    </row>
    <row r="28" spans="1:10" ht="14.25" customHeight="1">
      <c r="B28" s="1204"/>
      <c r="C28" s="1204"/>
      <c r="D28" s="1204"/>
      <c r="E28" s="1204"/>
      <c r="F28" s="1204"/>
      <c r="G28" s="1204"/>
      <c r="H28" s="1204"/>
      <c r="I28" s="1204"/>
      <c r="J28" s="1204"/>
    </row>
    <row r="29" spans="1:10" ht="14.25" customHeight="1">
      <c r="B29" s="1204"/>
      <c r="C29" s="1204"/>
      <c r="D29" s="1204"/>
      <c r="E29" s="1204"/>
      <c r="F29" s="1204"/>
      <c r="G29" s="1204"/>
      <c r="H29" s="1204"/>
      <c r="I29" s="1204"/>
      <c r="J29" s="1204"/>
    </row>
    <row r="30" spans="1:10">
      <c r="B30" s="973"/>
      <c r="C30" s="973"/>
      <c r="D30" s="973"/>
      <c r="E30" s="973"/>
      <c r="F30" s="973"/>
      <c r="G30" s="973"/>
      <c r="H30" s="973"/>
      <c r="I30" s="973"/>
      <c r="J30" s="973"/>
    </row>
    <row r="31" spans="1:10" ht="14.4">
      <c r="A31" s="700">
        <v>4</v>
      </c>
      <c r="B31" s="1200" t="s">
        <v>521</v>
      </c>
      <c r="C31" s="1200"/>
      <c r="D31" s="1200"/>
      <c r="E31" s="1200"/>
      <c r="F31" s="1200"/>
      <c r="G31" s="1200"/>
      <c r="H31" s="1200"/>
      <c r="I31" s="1200"/>
      <c r="J31" s="1200"/>
    </row>
    <row r="32" spans="1:10" ht="14.25" customHeight="1">
      <c r="B32" s="1203" t="s">
        <v>686</v>
      </c>
      <c r="C32" s="1203"/>
      <c r="D32" s="1203"/>
      <c r="E32" s="1203"/>
      <c r="F32" s="1203"/>
      <c r="G32" s="1203"/>
      <c r="H32" s="1203"/>
      <c r="I32" s="1203"/>
      <c r="J32" s="1203"/>
    </row>
    <row r="33" spans="1:10">
      <c r="B33" s="1203"/>
      <c r="C33" s="1203"/>
      <c r="D33" s="1203"/>
      <c r="E33" s="1203"/>
      <c r="F33" s="1203"/>
      <c r="G33" s="1203"/>
      <c r="H33" s="1203"/>
      <c r="I33" s="1203"/>
      <c r="J33" s="1203"/>
    </row>
    <row r="34" spans="1:10">
      <c r="B34" s="1203"/>
      <c r="C34" s="1203"/>
      <c r="D34" s="1203"/>
      <c r="E34" s="1203"/>
      <c r="F34" s="1203"/>
      <c r="G34" s="1203"/>
      <c r="H34" s="1203"/>
      <c r="I34" s="1203"/>
      <c r="J34" s="1203"/>
    </row>
    <row r="35" spans="1:10">
      <c r="B35" s="1203"/>
      <c r="C35" s="1203"/>
      <c r="D35" s="1203"/>
      <c r="E35" s="1203"/>
      <c r="F35" s="1203"/>
      <c r="G35" s="1203"/>
      <c r="H35" s="1203"/>
      <c r="I35" s="1203"/>
      <c r="J35" s="1203"/>
    </row>
    <row r="36" spans="1:10">
      <c r="B36" s="1203"/>
      <c r="C36" s="1203"/>
      <c r="D36" s="1203"/>
      <c r="E36" s="1203"/>
      <c r="F36" s="1203"/>
      <c r="G36" s="1203"/>
      <c r="H36" s="1203"/>
      <c r="I36" s="1203"/>
      <c r="J36" s="1203"/>
    </row>
    <row r="37" spans="1:10">
      <c r="B37" s="973"/>
      <c r="C37" s="973"/>
      <c r="D37" s="973"/>
      <c r="E37" s="973"/>
      <c r="F37" s="973"/>
      <c r="G37" s="973"/>
      <c r="H37" s="973"/>
      <c r="I37" s="973"/>
      <c r="J37" s="973"/>
    </row>
    <row r="38" spans="1:10" ht="14.4">
      <c r="A38" s="700">
        <v>5</v>
      </c>
      <c r="B38" s="1202" t="s">
        <v>522</v>
      </c>
      <c r="C38" s="1202"/>
      <c r="D38" s="1202"/>
      <c r="E38" s="1202"/>
      <c r="F38" s="1202"/>
      <c r="G38" s="1202"/>
      <c r="H38" s="1202"/>
      <c r="I38" s="1202"/>
      <c r="J38" s="1202"/>
    </row>
    <row r="39" spans="1:10">
      <c r="B39" s="973"/>
      <c r="C39" s="973"/>
      <c r="D39" s="973"/>
      <c r="E39" s="973"/>
      <c r="F39" s="973"/>
      <c r="G39" s="973"/>
      <c r="H39" s="973"/>
      <c r="I39" s="973"/>
      <c r="J39" s="973"/>
    </row>
    <row r="40" spans="1:10">
      <c r="B40" s="1204" t="s">
        <v>614</v>
      </c>
      <c r="C40" s="1204"/>
      <c r="D40" s="1204"/>
      <c r="E40" s="1204"/>
      <c r="F40" s="1204"/>
      <c r="G40" s="1204"/>
      <c r="H40" s="1204"/>
      <c r="I40" s="1204"/>
      <c r="J40" s="1204"/>
    </row>
    <row r="41" spans="1:10">
      <c r="B41" s="1204"/>
      <c r="C41" s="1204"/>
      <c r="D41" s="1204"/>
      <c r="E41" s="1204"/>
      <c r="F41" s="1204"/>
      <c r="G41" s="1204"/>
      <c r="H41" s="1204"/>
      <c r="I41" s="1204"/>
      <c r="J41" s="1204"/>
    </row>
    <row r="42" spans="1:10">
      <c r="B42" s="973"/>
      <c r="C42" s="973"/>
      <c r="D42" s="973"/>
      <c r="E42" s="973"/>
      <c r="F42" s="973"/>
      <c r="G42" s="973"/>
      <c r="H42" s="973"/>
      <c r="I42" s="973"/>
      <c r="J42" s="973"/>
    </row>
    <row r="43" spans="1:10">
      <c r="B43" s="418"/>
      <c r="D43" s="422"/>
      <c r="E43" s="422"/>
      <c r="F43" s="154"/>
      <c r="G43" s="348"/>
      <c r="H43" s="163" t="s">
        <v>103</v>
      </c>
      <c r="I43" s="165"/>
      <c r="J43" s="224" t="s">
        <v>104</v>
      </c>
    </row>
    <row r="44" spans="1:10">
      <c r="B44" s="418"/>
      <c r="D44" s="422"/>
      <c r="E44" s="422"/>
      <c r="F44" s="154"/>
      <c r="G44" s="174"/>
      <c r="H44" s="167" t="s">
        <v>500</v>
      </c>
      <c r="I44" s="165"/>
      <c r="J44" s="309" t="s">
        <v>105</v>
      </c>
    </row>
    <row r="45" spans="1:10">
      <c r="B45" s="418"/>
      <c r="D45" s="422"/>
      <c r="E45" s="422"/>
      <c r="F45" s="154"/>
      <c r="G45" s="418"/>
      <c r="H45" s="171">
        <v>2021</v>
      </c>
      <c r="I45" s="169"/>
      <c r="J45" s="668">
        <v>2021</v>
      </c>
    </row>
    <row r="46" spans="1:10">
      <c r="B46" s="418"/>
      <c r="D46" s="422"/>
      <c r="E46" s="422"/>
      <c r="F46" s="154"/>
      <c r="G46" s="980" t="s">
        <v>106</v>
      </c>
      <c r="H46" s="1151" t="s">
        <v>107</v>
      </c>
      <c r="I46" s="1151"/>
      <c r="J46" s="1151"/>
    </row>
    <row r="47" spans="1:10">
      <c r="A47" s="700">
        <v>6</v>
      </c>
      <c r="B47" s="701" t="s">
        <v>430</v>
      </c>
      <c r="D47" s="422"/>
      <c r="E47" s="422"/>
      <c r="F47" s="154"/>
      <c r="G47" s="724"/>
      <c r="H47" s="722"/>
      <c r="I47" s="722"/>
      <c r="J47" s="722"/>
    </row>
    <row r="48" spans="1:10">
      <c r="B48" s="418"/>
      <c r="D48" s="422"/>
      <c r="E48" s="422"/>
      <c r="F48" s="154"/>
      <c r="G48" s="724"/>
      <c r="H48" s="722"/>
      <c r="I48" s="722"/>
      <c r="J48" s="722"/>
    </row>
    <row r="49" spans="1:13">
      <c r="B49" s="418" t="s">
        <v>431</v>
      </c>
      <c r="D49" s="422"/>
      <c r="E49" s="422"/>
      <c r="F49" s="154"/>
      <c r="G49" s="224">
        <f>A54</f>
        <v>6.1</v>
      </c>
      <c r="H49" s="981">
        <f>+SUM('TB Final'!E3:E25)-H50</f>
        <v>61700.332669999982</v>
      </c>
      <c r="I49" s="722"/>
      <c r="J49" s="702">
        <v>107905</v>
      </c>
    </row>
    <row r="50" spans="1:13">
      <c r="B50" s="418" t="s">
        <v>432</v>
      </c>
      <c r="D50" s="422"/>
      <c r="E50" s="422"/>
      <c r="F50" s="154"/>
      <c r="G50" s="224">
        <v>6.2</v>
      </c>
      <c r="H50" s="723">
        <f>+'TB Final'!E19+'TB Final'!E10+'TB Final'!E8+'TB Final'!E7+'TB Final'!E6+'TB Final'!E4</f>
        <v>29944.29292</v>
      </c>
      <c r="I50" s="722"/>
      <c r="J50" s="702">
        <v>18146</v>
      </c>
    </row>
    <row r="51" spans="1:13" s="764" customFormat="1" ht="21" customHeight="1" thickBot="1">
      <c r="A51" s="763"/>
      <c r="B51" s="763"/>
      <c r="C51" s="763"/>
      <c r="D51" s="763"/>
      <c r="E51" s="763"/>
      <c r="G51" s="765"/>
      <c r="H51" s="766">
        <f>SUM(H49:H50)</f>
        <v>91644.625589999981</v>
      </c>
      <c r="I51" s="767"/>
      <c r="J51" s="768">
        <f>SUM(J49:J50)</f>
        <v>126051</v>
      </c>
      <c r="K51" s="780">
        <f>+H51-TextRefCopy6</f>
        <v>0</v>
      </c>
      <c r="L51" s="1108">
        <f>+J51-BS!I12</f>
        <v>0</v>
      </c>
    </row>
    <row r="52" spans="1:13" ht="14.4" thickTop="1">
      <c r="B52" s="418"/>
      <c r="D52" s="422"/>
      <c r="E52" s="422"/>
      <c r="F52" s="154"/>
      <c r="G52" s="724"/>
      <c r="H52" s="722"/>
      <c r="I52" s="722"/>
      <c r="J52" s="722"/>
    </row>
    <row r="53" spans="1:13">
      <c r="B53" s="418"/>
      <c r="D53" s="422"/>
      <c r="E53" s="422"/>
      <c r="F53" s="154"/>
      <c r="G53" s="724"/>
      <c r="H53" s="722"/>
      <c r="I53" s="722"/>
      <c r="J53" s="722"/>
    </row>
    <row r="54" spans="1:13">
      <c r="A54" s="425">
        <v>6.1</v>
      </c>
      <c r="B54" s="1197" t="s">
        <v>618</v>
      </c>
      <c r="C54" s="1197"/>
      <c r="D54" s="1197"/>
      <c r="E54" s="1197"/>
      <c r="F54" s="1197"/>
      <c r="G54" s="1197"/>
      <c r="H54" s="1197"/>
      <c r="I54" s="1197"/>
      <c r="J54" s="1197"/>
      <c r="K54" s="108" t="s">
        <v>615</v>
      </c>
      <c r="M54" s="154" t="s">
        <v>616</v>
      </c>
    </row>
    <row r="55" spans="1:13">
      <c r="B55" s="1197"/>
      <c r="C55" s="1197"/>
      <c r="D55" s="1197"/>
      <c r="E55" s="1197"/>
      <c r="F55" s="1197"/>
      <c r="G55" s="1197"/>
      <c r="H55" s="1197"/>
      <c r="I55" s="1197"/>
      <c r="J55" s="1197"/>
      <c r="K55" s="1109">
        <f>+'TB Final'!E10/1000</f>
        <v>17.65963494</v>
      </c>
      <c r="M55" s="1110">
        <f>+'TB Final'!E5/1000</f>
        <v>9.8916800000000017E-3</v>
      </c>
    </row>
    <row r="56" spans="1:13">
      <c r="B56" s="979"/>
      <c r="C56" s="979"/>
      <c r="D56" s="979"/>
      <c r="E56" s="979"/>
      <c r="F56" s="979"/>
      <c r="G56" s="979"/>
      <c r="H56" s="979"/>
      <c r="I56" s="979"/>
      <c r="J56" s="979"/>
    </row>
    <row r="57" spans="1:13" ht="14.25" customHeight="1">
      <c r="A57" s="989">
        <v>6.2</v>
      </c>
      <c r="B57" s="1107" t="s">
        <v>617</v>
      </c>
      <c r="C57" s="1107"/>
      <c r="D57" s="1107"/>
      <c r="E57" s="1107"/>
      <c r="F57" s="1107"/>
      <c r="G57" s="1107"/>
      <c r="H57" s="1107"/>
      <c r="I57" s="1107"/>
      <c r="J57" s="1107"/>
    </row>
    <row r="58" spans="1:13" ht="14.25" customHeight="1">
      <c r="A58" s="1024"/>
      <c r="B58" s="1107"/>
      <c r="C58" s="1107"/>
      <c r="D58" s="1107"/>
      <c r="E58" s="1107"/>
      <c r="F58" s="1107"/>
      <c r="G58" s="1107"/>
      <c r="H58" s="1107"/>
      <c r="I58" s="1107"/>
      <c r="J58" s="1107"/>
    </row>
    <row r="59" spans="1:13">
      <c r="B59" s="1061"/>
      <c r="C59" s="1061"/>
      <c r="D59" s="1061"/>
      <c r="E59" s="1061"/>
      <c r="F59" s="1061"/>
      <c r="G59" s="1061"/>
      <c r="H59" s="1061"/>
      <c r="I59" s="1061"/>
      <c r="J59" s="1061"/>
    </row>
    <row r="60" spans="1:13">
      <c r="B60" s="979"/>
      <c r="C60" s="979"/>
      <c r="D60" s="979"/>
      <c r="E60" s="979"/>
      <c r="F60" s="979"/>
      <c r="G60" s="979"/>
      <c r="H60" s="979"/>
      <c r="I60" s="979"/>
      <c r="J60" s="979"/>
    </row>
    <row r="61" spans="1:13">
      <c r="B61" s="979"/>
      <c r="C61" s="979"/>
      <c r="D61" s="979"/>
      <c r="E61" s="979"/>
      <c r="F61" s="979"/>
      <c r="G61" s="979"/>
      <c r="H61" s="979"/>
      <c r="I61" s="979"/>
      <c r="J61" s="979"/>
    </row>
    <row r="62" spans="1:13">
      <c r="B62" s="979"/>
      <c r="C62" s="979"/>
      <c r="D62" s="979"/>
      <c r="E62" s="979"/>
      <c r="F62" s="979"/>
      <c r="G62" s="979"/>
      <c r="H62" s="979"/>
      <c r="I62" s="979"/>
      <c r="J62" s="979"/>
    </row>
    <row r="63" spans="1:13">
      <c r="B63" s="418"/>
      <c r="D63" s="422"/>
      <c r="E63" s="422"/>
      <c r="F63" s="154"/>
      <c r="G63" s="724"/>
      <c r="H63" s="722"/>
      <c r="I63" s="722"/>
      <c r="J63" s="722"/>
    </row>
    <row r="64" spans="1:13">
      <c r="B64" s="418"/>
      <c r="D64" s="422"/>
      <c r="E64" s="422"/>
      <c r="F64" s="154"/>
      <c r="G64" s="724"/>
      <c r="H64" s="722"/>
      <c r="I64" s="722"/>
      <c r="J64" s="722"/>
    </row>
    <row r="65" spans="2:10">
      <c r="B65" s="418"/>
      <c r="D65" s="422"/>
      <c r="E65" s="422"/>
      <c r="F65" s="154"/>
      <c r="G65" s="724"/>
      <c r="H65" s="722"/>
      <c r="I65" s="722"/>
      <c r="J65" s="722"/>
    </row>
  </sheetData>
  <mergeCells count="14">
    <mergeCell ref="H46:J46"/>
    <mergeCell ref="B54:J55"/>
    <mergeCell ref="B1:J5"/>
    <mergeCell ref="B14:J15"/>
    <mergeCell ref="B18:J19"/>
    <mergeCell ref="B21:J21"/>
    <mergeCell ref="B10:J11"/>
    <mergeCell ref="B31:J31"/>
    <mergeCell ref="B38:J38"/>
    <mergeCell ref="B32:J36"/>
    <mergeCell ref="B40:J41"/>
    <mergeCell ref="B7:J8"/>
    <mergeCell ref="B23:J25"/>
    <mergeCell ref="B27:J29"/>
  </mergeCells>
  <pageMargins left="0.7" right="0.7" top="0.75" bottom="0.75" header="0.3" footer="0.3"/>
  <pageSetup paperSize="9" scale="84" firstPageNumber="2" fitToHeight="0" orientation="portrait" useFirstPageNumber="1"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2:II158"/>
  <sheetViews>
    <sheetView showGridLines="0" view="pageBreakPreview" topLeftCell="A127" zoomScale="85" zoomScaleNormal="85" zoomScaleSheetLayoutView="85" workbookViewId="0">
      <selection activeCell="B158" sqref="B158"/>
    </sheetView>
  </sheetViews>
  <sheetFormatPr defaultColWidth="9.109375" defaultRowHeight="13.8"/>
  <cols>
    <col min="1" max="1" width="4.6640625" style="448" customWidth="1"/>
    <col min="2" max="2" width="44" style="446" customWidth="1"/>
    <col min="3" max="3" width="14" style="446" customWidth="1"/>
    <col min="4" max="4" width="12.88671875" style="446" customWidth="1"/>
    <col min="5" max="5" width="13.44140625" style="446" customWidth="1"/>
    <col min="6" max="6" width="13.33203125" style="446" customWidth="1"/>
    <col min="7" max="7" width="11.88671875" style="446" customWidth="1"/>
    <col min="8" max="8" width="11.6640625" style="444" customWidth="1"/>
    <col min="9" max="9" width="13.88671875" style="444" customWidth="1"/>
    <col min="10" max="10" width="13.6640625" style="444" customWidth="1"/>
    <col min="11" max="11" width="14.109375" style="445" customWidth="1"/>
    <col min="12" max="12" width="14.5546875" style="445" customWidth="1"/>
    <col min="13" max="13" width="1.109375" style="445" customWidth="1"/>
    <col min="14" max="14" width="16.5546875" style="446" hidden="1" customWidth="1"/>
    <col min="15" max="15" width="1.44140625" style="121" customWidth="1"/>
    <col min="16" max="16" width="14.77734375" style="121" bestFit="1" customWidth="1"/>
    <col min="17" max="16384" width="9.109375" style="121"/>
  </cols>
  <sheetData>
    <row r="2" spans="1:14">
      <c r="G2" s="348"/>
      <c r="H2" s="121"/>
      <c r="I2" s="165"/>
      <c r="J2" s="445"/>
      <c r="K2" s="163" t="s">
        <v>103</v>
      </c>
      <c r="L2" s="224" t="s">
        <v>104</v>
      </c>
      <c r="M2" s="163"/>
    </row>
    <row r="3" spans="1:14">
      <c r="G3" s="174"/>
      <c r="H3" s="121"/>
      <c r="I3" s="165"/>
      <c r="J3" s="445"/>
      <c r="K3" s="167" t="s">
        <v>500</v>
      </c>
      <c r="L3" s="309" t="s">
        <v>105</v>
      </c>
      <c r="M3" s="167"/>
    </row>
    <row r="4" spans="1:14">
      <c r="G4" s="418"/>
      <c r="H4" s="121"/>
      <c r="I4" s="169"/>
      <c r="J4" s="445"/>
      <c r="K4" s="171">
        <v>2021</v>
      </c>
      <c r="L4" s="668">
        <v>2021</v>
      </c>
      <c r="M4" s="171"/>
    </row>
    <row r="5" spans="1:14">
      <c r="G5" s="121"/>
      <c r="H5" s="121"/>
      <c r="I5" s="779"/>
      <c r="J5" s="724" t="s">
        <v>106</v>
      </c>
      <c r="K5" s="1151" t="s">
        <v>107</v>
      </c>
      <c r="L5" s="1151"/>
      <c r="M5" s="779"/>
    </row>
    <row r="6" spans="1:14" s="154" customFormat="1">
      <c r="A6" s="700">
        <f>'Note 2.1.3 - 6.2'!A47+1</f>
        <v>7</v>
      </c>
      <c r="B6" s="701" t="s">
        <v>219</v>
      </c>
      <c r="C6" s="418"/>
      <c r="D6" s="422"/>
      <c r="F6" s="422"/>
      <c r="G6" s="725"/>
      <c r="H6" s="433"/>
      <c r="I6" s="434"/>
      <c r="J6" s="108"/>
      <c r="K6" s="108"/>
      <c r="L6" s="108"/>
      <c r="M6" s="108"/>
    </row>
    <row r="7" spans="1:14" s="154" customFormat="1">
      <c r="A7" s="435"/>
      <c r="B7" s="432"/>
      <c r="C7" s="418"/>
      <c r="D7" s="422"/>
      <c r="F7" s="422"/>
      <c r="G7" s="433"/>
      <c r="H7" s="433"/>
      <c r="I7" s="434"/>
      <c r="J7" s="108"/>
      <c r="K7" s="108"/>
      <c r="L7" s="108"/>
      <c r="M7" s="108"/>
    </row>
    <row r="8" spans="1:14" s="154" customFormat="1">
      <c r="A8" s="436"/>
      <c r="B8" s="649" t="s">
        <v>411</v>
      </c>
      <c r="C8" s="418"/>
      <c r="D8" s="422"/>
      <c r="F8" s="422"/>
      <c r="G8" s="433"/>
      <c r="H8" s="433"/>
      <c r="I8" s="434"/>
      <c r="J8" s="108"/>
      <c r="K8" s="108"/>
      <c r="L8" s="108"/>
      <c r="M8" s="108"/>
    </row>
    <row r="9" spans="1:14" s="154" customFormat="1" ht="14.4" thickBot="1">
      <c r="A9" s="436"/>
      <c r="B9" s="437" t="s">
        <v>220</v>
      </c>
      <c r="C9" s="418"/>
      <c r="D9" s="422"/>
      <c r="H9" s="422"/>
      <c r="J9" s="438" t="str">
        <f>'Note 7  -7.1'!A11</f>
        <v>7.1</v>
      </c>
      <c r="K9" s="1016">
        <f>'Note 7  -7.1'!I135</f>
        <v>3267970.2880000002</v>
      </c>
      <c r="L9" s="1017">
        <v>3343373</v>
      </c>
      <c r="M9" s="439"/>
    </row>
    <row r="10" spans="1:14" s="154" customFormat="1" ht="14.4" thickTop="1">
      <c r="A10" s="436"/>
      <c r="B10" s="437"/>
      <c r="C10" s="418"/>
      <c r="D10" s="422"/>
      <c r="H10" s="422"/>
      <c r="J10" s="438"/>
      <c r="K10" s="439"/>
      <c r="L10" s="440"/>
      <c r="M10" s="439"/>
    </row>
    <row r="11" spans="1:14">
      <c r="A11" s="441" t="s">
        <v>523</v>
      </c>
      <c r="B11" s="442" t="s">
        <v>437</v>
      </c>
      <c r="C11" s="443"/>
      <c r="D11" s="443"/>
      <c r="E11" s="443"/>
      <c r="F11" s="443"/>
      <c r="G11" s="443"/>
    </row>
    <row r="12" spans="1:14">
      <c r="A12" s="441"/>
      <c r="B12" s="442"/>
      <c r="C12" s="443"/>
      <c r="D12" s="443"/>
      <c r="E12" s="443"/>
      <c r="F12" s="443"/>
      <c r="G12" s="443"/>
    </row>
    <row r="13" spans="1:14">
      <c r="A13" s="441"/>
      <c r="B13" s="447" t="s">
        <v>355</v>
      </c>
      <c r="C13" s="443"/>
      <c r="D13" s="443"/>
      <c r="E13" s="443"/>
      <c r="F13" s="443"/>
      <c r="G13" s="443"/>
    </row>
    <row r="14" spans="1:14">
      <c r="A14" s="441"/>
      <c r="B14" s="442"/>
      <c r="C14" s="443"/>
      <c r="D14" s="443"/>
      <c r="E14" s="443"/>
      <c r="F14" s="443"/>
      <c r="G14" s="443"/>
    </row>
    <row r="15" spans="1:14" ht="17.25" customHeight="1">
      <c r="B15" s="1206" t="s">
        <v>356</v>
      </c>
      <c r="C15" s="1208" t="s">
        <v>357</v>
      </c>
      <c r="D15" s="1208"/>
      <c r="E15" s="1208"/>
      <c r="F15" s="1208"/>
      <c r="G15" s="1209"/>
      <c r="H15" s="1210" t="s">
        <v>620</v>
      </c>
      <c r="I15" s="1211"/>
      <c r="J15" s="1212"/>
      <c r="K15" s="1213" t="s">
        <v>223</v>
      </c>
      <c r="L15" s="1214"/>
      <c r="M15" s="782"/>
      <c r="N15" s="1215" t="s">
        <v>358</v>
      </c>
    </row>
    <row r="16" spans="1:14" ht="77.25" customHeight="1">
      <c r="B16" s="1207"/>
      <c r="C16" s="727" t="s">
        <v>619</v>
      </c>
      <c r="D16" s="669" t="s">
        <v>441</v>
      </c>
      <c r="E16" s="669" t="s">
        <v>442</v>
      </c>
      <c r="F16" s="669" t="s">
        <v>440</v>
      </c>
      <c r="G16" s="669" t="str">
        <f>+H15</f>
        <v>Balance as at September 30, 2021</v>
      </c>
      <c r="H16" s="670" t="s">
        <v>222</v>
      </c>
      <c r="I16" s="670" t="s">
        <v>359</v>
      </c>
      <c r="J16" s="670" t="s">
        <v>360</v>
      </c>
      <c r="K16" s="672" t="s">
        <v>363</v>
      </c>
      <c r="L16" s="781" t="s">
        <v>364</v>
      </c>
      <c r="M16" s="783"/>
      <c r="N16" s="1216"/>
    </row>
    <row r="17" spans="1:16" ht="24" customHeight="1">
      <c r="B17" s="450"/>
      <c r="C17" s="451"/>
      <c r="D17" s="451"/>
      <c r="E17" s="451"/>
      <c r="F17" s="451"/>
      <c r="G17" s="451"/>
      <c r="H17" s="1217" t="s">
        <v>365</v>
      </c>
      <c r="I17" s="1217"/>
      <c r="J17" s="1217"/>
      <c r="K17" s="1218" t="s">
        <v>366</v>
      </c>
      <c r="L17" s="1218"/>
      <c r="M17" s="1219"/>
      <c r="N17" s="1219"/>
    </row>
    <row r="18" spans="1:16" s="125" customFormat="1" ht="15" customHeight="1">
      <c r="A18" s="455"/>
      <c r="B18" s="969" t="s">
        <v>630</v>
      </c>
      <c r="C18" s="914"/>
      <c r="D18" s="914"/>
      <c r="E18" s="914"/>
      <c r="F18" s="914"/>
      <c r="G18" s="914"/>
      <c r="H18" s="914"/>
      <c r="I18" s="914"/>
      <c r="J18" s="914"/>
      <c r="K18" s="458"/>
      <c r="L18" s="458"/>
      <c r="M18" s="458"/>
      <c r="N18" s="459"/>
    </row>
    <row r="19" spans="1:16" s="125" customFormat="1" ht="15" customHeight="1">
      <c r="A19" s="455"/>
      <c r="B19" t="s">
        <v>631</v>
      </c>
      <c r="C19" s="914">
        <v>0</v>
      </c>
      <c r="D19" s="914">
        <v>150000</v>
      </c>
      <c r="E19" s="914">
        <v>0</v>
      </c>
      <c r="F19" s="914">
        <v>150000</v>
      </c>
      <c r="G19" s="914">
        <v>0</v>
      </c>
      <c r="H19" s="914">
        <v>0</v>
      </c>
      <c r="I19" s="914">
        <v>0</v>
      </c>
      <c r="J19" s="914">
        <v>0</v>
      </c>
      <c r="K19" s="1115">
        <f>+I19/BS!$G$31</f>
        <v>0</v>
      </c>
      <c r="L19" s="1115">
        <f>+I19/$P$19</f>
        <v>0</v>
      </c>
      <c r="M19" s="675"/>
      <c r="N19" s="770" t="e">
        <f>+(G19*10)/#REF!</f>
        <v>#REF!</v>
      </c>
      <c r="P19" s="1116">
        <f>+TextRefCopy4</f>
        <v>3267970.0611899998</v>
      </c>
    </row>
    <row r="20" spans="1:16" s="125" customFormat="1" ht="15" customHeight="1">
      <c r="A20" s="448"/>
      <c r="B20" t="s">
        <v>632</v>
      </c>
      <c r="C20" s="914">
        <v>125000</v>
      </c>
      <c r="D20" s="914">
        <v>138000</v>
      </c>
      <c r="E20" s="914">
        <v>0</v>
      </c>
      <c r="F20" s="914">
        <v>193000</v>
      </c>
      <c r="G20" s="914">
        <v>70000</v>
      </c>
      <c r="H20" s="914">
        <v>25166.918000000001</v>
      </c>
      <c r="I20" s="914">
        <v>18442.2</v>
      </c>
      <c r="J20" s="914">
        <v>-6724.7179999999998</v>
      </c>
      <c r="K20" s="1115">
        <f>+I20/BS!$G$31</f>
        <v>5.353871081841109E-3</v>
      </c>
      <c r="L20" s="1115">
        <f t="shared" ref="L20:L22" si="0">+I20/$P$19</f>
        <v>5.6433197534510003E-3</v>
      </c>
      <c r="M20" s="675"/>
      <c r="N20" s="770" t="e">
        <f>+(G20*10)/#REF!</f>
        <v>#REF!</v>
      </c>
    </row>
    <row r="21" spans="1:16" s="125" customFormat="1" ht="15" customHeight="1">
      <c r="A21" s="455"/>
      <c r="B21" t="s">
        <v>633</v>
      </c>
      <c r="C21" s="914">
        <v>30000</v>
      </c>
      <c r="D21" s="914">
        <v>0</v>
      </c>
      <c r="E21" s="914">
        <v>0</v>
      </c>
      <c r="F21" s="914">
        <v>30000</v>
      </c>
      <c r="G21" s="914">
        <v>0</v>
      </c>
      <c r="H21" s="914">
        <v>0</v>
      </c>
      <c r="I21" s="914">
        <v>0</v>
      </c>
      <c r="J21" s="914">
        <v>0</v>
      </c>
      <c r="K21" s="1115">
        <f>+I21/BS!$G$31</f>
        <v>0</v>
      </c>
      <c r="L21" s="1115">
        <f t="shared" si="0"/>
        <v>0</v>
      </c>
      <c r="M21" s="675"/>
      <c r="N21" s="770" t="e">
        <f>+(G21*10)/#REF!</f>
        <v>#REF!</v>
      </c>
    </row>
    <row r="22" spans="1:16" s="125" customFormat="1" ht="15" customHeight="1">
      <c r="A22" s="455"/>
      <c r="B22" t="s">
        <v>634</v>
      </c>
      <c r="C22" s="914">
        <v>156000</v>
      </c>
      <c r="D22" s="914">
        <v>207000</v>
      </c>
      <c r="E22" s="914">
        <v>0</v>
      </c>
      <c r="F22" s="914">
        <v>47000</v>
      </c>
      <c r="G22" s="914">
        <v>316000</v>
      </c>
      <c r="H22" s="914">
        <v>111077.034</v>
      </c>
      <c r="I22" s="914">
        <v>84545.8</v>
      </c>
      <c r="J22" s="914">
        <v>-26531.234</v>
      </c>
      <c r="K22" s="1115">
        <f>+I22/BS!$G$31</f>
        <v>2.4544106110503196E-2</v>
      </c>
      <c r="L22" s="1115">
        <f t="shared" si="0"/>
        <v>2.5871044843419851E-2</v>
      </c>
      <c r="M22" s="675"/>
      <c r="N22" s="770" t="e">
        <f>+(G22*10)/#REF!</f>
        <v>#REF!</v>
      </c>
    </row>
    <row r="23" spans="1:16" s="125" customFormat="1" ht="15" customHeight="1">
      <c r="A23" s="455"/>
      <c r="B23"/>
      <c r="C23" s="914"/>
      <c r="D23" s="914"/>
      <c r="E23" s="914"/>
      <c r="F23" s="914"/>
      <c r="G23" s="914"/>
      <c r="H23" s="1117">
        <f>SUM(H19:H22)</f>
        <v>136243.95199999999</v>
      </c>
      <c r="I23" s="1117">
        <f>SUM(I19:I22)</f>
        <v>102988</v>
      </c>
      <c r="J23" s="1117">
        <f>SUM(J19:J22)</f>
        <v>-33255.951999999997</v>
      </c>
      <c r="K23" s="676"/>
      <c r="L23" s="676"/>
      <c r="M23" s="676"/>
      <c r="N23" s="771"/>
    </row>
    <row r="24" spans="1:16" s="125" customFormat="1" ht="15" customHeight="1">
      <c r="A24" s="455"/>
      <c r="B24"/>
      <c r="C24" s="914"/>
      <c r="D24" s="914"/>
      <c r="E24" s="914"/>
      <c r="F24" s="914"/>
      <c r="G24" s="914"/>
      <c r="H24" s="914"/>
      <c r="I24" s="914"/>
      <c r="J24" s="914"/>
      <c r="K24" s="676"/>
      <c r="L24" s="676"/>
      <c r="M24" s="676"/>
      <c r="N24" s="771"/>
    </row>
    <row r="25" spans="1:16" s="125" customFormat="1" ht="15" customHeight="1">
      <c r="A25" s="463"/>
      <c r="B25" s="969" t="s">
        <v>635</v>
      </c>
      <c r="C25" s="914"/>
      <c r="D25" s="914"/>
      <c r="E25" s="914"/>
      <c r="F25" s="914"/>
      <c r="G25" s="914"/>
      <c r="H25" s="914"/>
      <c r="I25" s="914"/>
      <c r="J25" s="914"/>
      <c r="K25" s="675"/>
      <c r="L25" s="675"/>
      <c r="M25" s="675"/>
      <c r="N25" s="770" t="e">
        <f>+(G25*10)/#REF!</f>
        <v>#REF!</v>
      </c>
    </row>
    <row r="26" spans="1:16" s="125" customFormat="1" ht="15" customHeight="1">
      <c r="A26" s="463"/>
      <c r="B26" t="s">
        <v>673</v>
      </c>
      <c r="C26" s="914">
        <v>124800</v>
      </c>
      <c r="D26" s="914">
        <v>0</v>
      </c>
      <c r="E26" s="914">
        <v>0</v>
      </c>
      <c r="F26" s="914">
        <v>27800</v>
      </c>
      <c r="G26" s="914">
        <v>97000</v>
      </c>
      <c r="H26" s="914">
        <v>26615.83</v>
      </c>
      <c r="I26" s="914">
        <v>21814.33</v>
      </c>
      <c r="J26" s="914">
        <v>-4801.5</v>
      </c>
      <c r="K26" s="1115">
        <f>+I26/BS!$G$31</f>
        <v>6.3328187828317105E-3</v>
      </c>
      <c r="L26" s="1115">
        <f t="shared" ref="L26:L28" si="1">+I26/$P$19</f>
        <v>6.6751927317401814E-3</v>
      </c>
      <c r="M26" s="675"/>
      <c r="N26" s="770" t="e">
        <f>+(G26*10)/#REF!</f>
        <v>#REF!</v>
      </c>
    </row>
    <row r="27" spans="1:16" s="125" customFormat="1" ht="15" customHeight="1">
      <c r="A27" s="463"/>
      <c r="B27" t="s">
        <v>636</v>
      </c>
      <c r="C27" s="914">
        <v>483452</v>
      </c>
      <c r="D27" s="914">
        <v>65000</v>
      </c>
      <c r="E27" s="914">
        <v>0</v>
      </c>
      <c r="F27" s="914">
        <v>548452</v>
      </c>
      <c r="G27" s="914">
        <v>0</v>
      </c>
      <c r="H27" s="914">
        <v>0</v>
      </c>
      <c r="I27" s="914">
        <v>0</v>
      </c>
      <c r="J27" s="914">
        <v>0</v>
      </c>
      <c r="K27" s="1115">
        <f>+I27/BS!$G$31</f>
        <v>0</v>
      </c>
      <c r="L27" s="1115">
        <f t="shared" si="1"/>
        <v>0</v>
      </c>
      <c r="M27" s="675"/>
      <c r="N27" s="770" t="e">
        <f>+(G27*10)/#REF!</f>
        <v>#REF!</v>
      </c>
    </row>
    <row r="28" spans="1:16" s="125" customFormat="1" ht="15" customHeight="1">
      <c r="A28" s="463"/>
      <c r="B28" t="s">
        <v>674</v>
      </c>
      <c r="C28" s="914">
        <v>126000</v>
      </c>
      <c r="D28" s="914">
        <v>16000</v>
      </c>
      <c r="E28" s="914">
        <v>0</v>
      </c>
      <c r="F28" s="914">
        <v>8000</v>
      </c>
      <c r="G28" s="914">
        <v>134000</v>
      </c>
      <c r="H28" s="914">
        <v>56504.851999999999</v>
      </c>
      <c r="I28" s="914">
        <v>52038.9</v>
      </c>
      <c r="J28" s="914">
        <v>-4465.9520000000002</v>
      </c>
      <c r="K28" s="1115">
        <f>+I28/BS!$G$31</f>
        <v>1.5107176033272673E-2</v>
      </c>
      <c r="L28" s="1115">
        <f t="shared" si="1"/>
        <v>1.5923921892066092E-2</v>
      </c>
      <c r="M28" s="675"/>
      <c r="N28" s="770" t="e">
        <f>+(G28*10)/#REF!</f>
        <v>#REF!</v>
      </c>
    </row>
    <row r="29" spans="1:16" s="125" customFormat="1" ht="15" customHeight="1">
      <c r="A29" s="463"/>
      <c r="B29"/>
      <c r="C29" s="914"/>
      <c r="D29" s="914"/>
      <c r="E29" s="914"/>
      <c r="F29" s="914"/>
      <c r="G29" s="914"/>
      <c r="H29" s="1117">
        <f>SUM(H25:H28)</f>
        <v>83120.682000000001</v>
      </c>
      <c r="I29" s="1117">
        <f>SUM(I25:I28)</f>
        <v>73853.23000000001</v>
      </c>
      <c r="J29" s="1117">
        <f>SUM(J25:J28)</f>
        <v>-9267.4520000000011</v>
      </c>
      <c r="K29" s="675"/>
      <c r="L29" s="675"/>
      <c r="M29" s="675"/>
      <c r="N29" s="770" t="e">
        <f>+(G29*10)/#REF!</f>
        <v>#REF!</v>
      </c>
    </row>
    <row r="30" spans="1:16" s="125" customFormat="1" ht="15" customHeight="1">
      <c r="A30" s="463"/>
      <c r="B30"/>
      <c r="C30" s="914"/>
      <c r="D30" s="914"/>
      <c r="E30" s="914"/>
      <c r="F30" s="914"/>
      <c r="G30" s="914"/>
      <c r="H30" s="914"/>
      <c r="I30" s="914"/>
      <c r="J30" s="914"/>
      <c r="K30" s="676"/>
      <c r="L30" s="676"/>
      <c r="M30" s="676"/>
      <c r="N30" s="676"/>
    </row>
    <row r="31" spans="1:16" s="125" customFormat="1" ht="15" customHeight="1">
      <c r="A31" s="455"/>
      <c r="B31" s="969" t="s">
        <v>637</v>
      </c>
      <c r="C31" s="914"/>
      <c r="D31" s="914"/>
      <c r="E31" s="914"/>
      <c r="F31" s="914"/>
      <c r="G31" s="914"/>
      <c r="H31" s="914"/>
      <c r="I31" s="914"/>
      <c r="J31" s="914"/>
      <c r="K31" s="676"/>
      <c r="L31" s="676"/>
      <c r="M31" s="676"/>
      <c r="N31" s="771"/>
    </row>
    <row r="32" spans="1:16" s="125" customFormat="1" ht="15" customHeight="1">
      <c r="A32" s="455"/>
      <c r="B32" t="s">
        <v>250</v>
      </c>
      <c r="C32" s="914">
        <v>0</v>
      </c>
      <c r="D32" s="914">
        <v>724500</v>
      </c>
      <c r="E32" s="914">
        <v>0</v>
      </c>
      <c r="F32" s="914">
        <v>415500</v>
      </c>
      <c r="G32" s="914">
        <v>309000</v>
      </c>
      <c r="H32" s="914">
        <v>10346.123</v>
      </c>
      <c r="I32" s="914">
        <v>8512.9500000000007</v>
      </c>
      <c r="J32" s="914">
        <v>-1833.173</v>
      </c>
      <c r="K32" s="1115">
        <f>+I32/BS!$G$31</f>
        <v>2.4713557398878265E-3</v>
      </c>
      <c r="L32" s="1115">
        <f t="shared" ref="L32" si="2">+I32/$P$19</f>
        <v>2.6049657250838132E-3</v>
      </c>
      <c r="M32" s="676"/>
      <c r="N32" s="771"/>
    </row>
    <row r="33" spans="1:14" s="125" customFormat="1" ht="15" customHeight="1">
      <c r="A33" s="455"/>
      <c r="B33"/>
      <c r="C33" s="914"/>
      <c r="D33" s="914"/>
      <c r="E33" s="914"/>
      <c r="F33" s="914"/>
      <c r="G33" s="914"/>
      <c r="H33" s="1117">
        <f>SUM(H32)</f>
        <v>10346.123</v>
      </c>
      <c r="I33" s="1117">
        <f t="shared" ref="I33:J33" si="3">SUM(I32)</f>
        <v>8512.9500000000007</v>
      </c>
      <c r="J33" s="1117">
        <f t="shared" si="3"/>
        <v>-1833.173</v>
      </c>
      <c r="K33" s="676"/>
      <c r="L33" s="676"/>
      <c r="M33" s="676"/>
      <c r="N33" s="676"/>
    </row>
    <row r="34" spans="1:14" s="125" customFormat="1" ht="15" customHeight="1">
      <c r="A34" s="455"/>
      <c r="B34"/>
      <c r="C34" s="914"/>
      <c r="D34" s="914"/>
      <c r="E34" s="914"/>
      <c r="F34" s="914"/>
      <c r="G34" s="914"/>
      <c r="H34" s="914"/>
      <c r="I34" s="914"/>
      <c r="J34" s="914"/>
      <c r="K34" s="676"/>
      <c r="L34" s="676"/>
      <c r="M34" s="676"/>
      <c r="N34" s="771"/>
    </row>
    <row r="35" spans="1:14" s="125" customFormat="1" ht="15" customHeight="1">
      <c r="A35" s="455"/>
      <c r="B35" s="969" t="s">
        <v>231</v>
      </c>
      <c r="C35" s="914"/>
      <c r="D35" s="914"/>
      <c r="E35" s="914"/>
      <c r="F35" s="914"/>
      <c r="G35" s="914"/>
      <c r="H35" s="914"/>
      <c r="I35" s="914"/>
      <c r="J35" s="914"/>
      <c r="K35" s="675"/>
      <c r="L35" s="675"/>
      <c r="M35" s="676"/>
      <c r="N35" s="770" t="e">
        <f>+(G35*10)/#REF!</f>
        <v>#REF!</v>
      </c>
    </row>
    <row r="36" spans="1:14" s="125" customFormat="1" ht="15" customHeight="1">
      <c r="A36" s="455"/>
      <c r="B36" t="s">
        <v>553</v>
      </c>
      <c r="C36" s="914">
        <v>0</v>
      </c>
      <c r="D36" s="914">
        <v>659800</v>
      </c>
      <c r="E36" s="914">
        <v>0</v>
      </c>
      <c r="F36" s="914">
        <v>144800</v>
      </c>
      <c r="G36" s="914">
        <v>515000</v>
      </c>
      <c r="H36" s="914">
        <v>86568.462</v>
      </c>
      <c r="I36" s="914">
        <v>73758.3</v>
      </c>
      <c r="J36" s="914">
        <v>-12810.162</v>
      </c>
      <c r="K36" s="1115">
        <f>+I36/BS!$G$31</f>
        <v>2.1412436120189626E-2</v>
      </c>
      <c r="L36" s="1115">
        <f t="shared" ref="L36:L41" si="4">+I36/$P$19</f>
        <v>2.2570066010072817E-2</v>
      </c>
      <c r="M36" s="676"/>
      <c r="N36" s="770" t="e">
        <f>+(G36*10)/#REF!</f>
        <v>#REF!</v>
      </c>
    </row>
    <row r="37" spans="1:14" s="125" customFormat="1" ht="15" customHeight="1">
      <c r="A37" s="455"/>
      <c r="B37" t="s">
        <v>288</v>
      </c>
      <c r="C37" s="914">
        <v>573616</v>
      </c>
      <c r="D37" s="914">
        <v>0</v>
      </c>
      <c r="E37" s="914">
        <v>0</v>
      </c>
      <c r="F37" s="914">
        <v>173616</v>
      </c>
      <c r="G37" s="914">
        <v>400000</v>
      </c>
      <c r="H37" s="914">
        <v>47168</v>
      </c>
      <c r="I37" s="914">
        <v>35368</v>
      </c>
      <c r="J37" s="914">
        <v>-11800</v>
      </c>
      <c r="K37" s="1115">
        <f>+I37/BS!$G$31</f>
        <v>1.0267522986550212E-2</v>
      </c>
      <c r="L37" s="1115">
        <f t="shared" si="4"/>
        <v>1.0822620568048008E-2</v>
      </c>
      <c r="M37" s="676"/>
      <c r="N37" s="770" t="e">
        <f>+(G37*10)/#REF!</f>
        <v>#REF!</v>
      </c>
    </row>
    <row r="38" spans="1:14" s="125" customFormat="1" ht="15" customHeight="1">
      <c r="A38" s="455"/>
      <c r="B38" t="s">
        <v>554</v>
      </c>
      <c r="C38" s="914">
        <v>2160000</v>
      </c>
      <c r="D38" s="914">
        <v>500000</v>
      </c>
      <c r="E38" s="914">
        <v>0</v>
      </c>
      <c r="F38" s="914">
        <v>456000</v>
      </c>
      <c r="G38" s="914">
        <v>2204000</v>
      </c>
      <c r="H38" s="914">
        <v>48005.764999999999</v>
      </c>
      <c r="I38" s="914">
        <v>39561.800000000003</v>
      </c>
      <c r="J38" s="914">
        <v>-8443.9650000000001</v>
      </c>
      <c r="K38" s="1115">
        <f>+I38/BS!$G$31</f>
        <v>1.1485005962714947E-2</v>
      </c>
      <c r="L38" s="1115">
        <f t="shared" si="4"/>
        <v>1.2105924858318302E-2</v>
      </c>
      <c r="M38" s="675"/>
      <c r="N38" s="770" t="e">
        <f>+(G38*10)/#REF!</f>
        <v>#REF!</v>
      </c>
    </row>
    <row r="39" spans="1:14" s="125" customFormat="1" ht="15" customHeight="1">
      <c r="A39" s="455"/>
      <c r="B39" t="s">
        <v>638</v>
      </c>
      <c r="C39" s="914">
        <v>668250</v>
      </c>
      <c r="D39" s="914">
        <v>129800</v>
      </c>
      <c r="E39" s="914">
        <v>0</v>
      </c>
      <c r="F39" s="914">
        <v>73000</v>
      </c>
      <c r="G39" s="914">
        <v>725050</v>
      </c>
      <c r="H39" s="914">
        <v>149968.109</v>
      </c>
      <c r="I39" s="914">
        <v>124665.09699999999</v>
      </c>
      <c r="J39" s="914">
        <v>-25303.011999999999</v>
      </c>
      <c r="K39" s="1115">
        <f>+I39/BS!$G$31</f>
        <v>3.6190956488012099E-2</v>
      </c>
      <c r="L39" s="1115">
        <f t="shared" si="4"/>
        <v>3.814756398184517E-2</v>
      </c>
      <c r="M39" s="676"/>
      <c r="N39" s="676"/>
    </row>
    <row r="40" spans="1:14" s="125" customFormat="1" ht="15" customHeight="1">
      <c r="A40" s="455"/>
      <c r="B40" t="s">
        <v>232</v>
      </c>
      <c r="C40" s="914">
        <v>375000</v>
      </c>
      <c r="D40" s="914">
        <v>82000</v>
      </c>
      <c r="E40" s="914">
        <v>0</v>
      </c>
      <c r="F40" s="914">
        <v>40000</v>
      </c>
      <c r="G40" s="914">
        <v>417000</v>
      </c>
      <c r="H40" s="914">
        <v>362618.61300000001</v>
      </c>
      <c r="I40" s="914">
        <v>301449.3</v>
      </c>
      <c r="J40" s="914">
        <v>-61169.313000000002</v>
      </c>
      <c r="K40" s="1115">
        <f>+I40/BS!$G$31</f>
        <v>8.7512373247836214E-2</v>
      </c>
      <c r="L40" s="1115">
        <f t="shared" si="4"/>
        <v>9.2243592920257703E-2</v>
      </c>
      <c r="M40" s="676"/>
      <c r="N40" s="676"/>
    </row>
    <row r="41" spans="1:14" s="125" customFormat="1" ht="15" customHeight="1">
      <c r="A41" s="455"/>
      <c r="B41" t="s">
        <v>233</v>
      </c>
      <c r="C41" s="914">
        <v>4000000</v>
      </c>
      <c r="D41" s="914">
        <v>820000</v>
      </c>
      <c r="E41" s="914">
        <v>0</v>
      </c>
      <c r="F41" s="914">
        <v>220000</v>
      </c>
      <c r="G41" s="914">
        <v>4600000</v>
      </c>
      <c r="H41" s="914">
        <v>212370.5</v>
      </c>
      <c r="I41" s="914">
        <v>161920</v>
      </c>
      <c r="J41" s="914">
        <v>-50450.5</v>
      </c>
      <c r="K41" s="1115">
        <f>+I41/BS!$G$31</f>
        <v>4.7006257690064765E-2</v>
      </c>
      <c r="L41" s="1115">
        <f t="shared" si="4"/>
        <v>4.9547577538405718E-2</v>
      </c>
      <c r="M41" s="675"/>
      <c r="N41" s="770" t="e">
        <f>+(G41*10)/#REF!</f>
        <v>#REF!</v>
      </c>
    </row>
    <row r="42" spans="1:14" s="125" customFormat="1" ht="15" customHeight="1">
      <c r="A42" s="455"/>
      <c r="B42"/>
      <c r="C42" s="914"/>
      <c r="D42" s="914"/>
      <c r="E42" s="914"/>
      <c r="F42" s="914"/>
      <c r="G42" s="914"/>
      <c r="H42" s="1117">
        <f>SUM(H36:H41)</f>
        <v>906699.44900000002</v>
      </c>
      <c r="I42" s="1117">
        <f t="shared" ref="I42:J42" si="5">SUM(I36:I41)</f>
        <v>736722.49699999997</v>
      </c>
      <c r="J42" s="1117">
        <f t="shared" si="5"/>
        <v>-169976.95199999999</v>
      </c>
      <c r="K42" s="675"/>
      <c r="L42" s="675"/>
      <c r="M42" s="675"/>
      <c r="N42" s="770"/>
    </row>
    <row r="43" spans="1:14" s="125" customFormat="1" ht="15" customHeight="1">
      <c r="A43" s="455"/>
      <c r="B43"/>
      <c r="C43" s="914"/>
      <c r="D43" s="914"/>
      <c r="E43" s="914"/>
      <c r="F43" s="914"/>
      <c r="G43" s="914"/>
      <c r="H43" s="914"/>
      <c r="I43" s="914"/>
      <c r="J43" s="914"/>
      <c r="K43" s="675"/>
      <c r="L43" s="675"/>
      <c r="M43" s="675"/>
      <c r="N43" s="770" t="e">
        <f>+(G43*10)/#REF!</f>
        <v>#REF!</v>
      </c>
    </row>
    <row r="44" spans="1:14" s="125" customFormat="1" ht="15" customHeight="1">
      <c r="A44" s="455"/>
      <c r="B44" s="969" t="s">
        <v>639</v>
      </c>
      <c r="C44" s="914"/>
      <c r="D44" s="914"/>
      <c r="E44" s="914"/>
      <c r="F44" s="914"/>
      <c r="G44" s="914"/>
      <c r="H44" s="914"/>
      <c r="I44" s="914"/>
      <c r="J44" s="914"/>
      <c r="K44" s="676"/>
      <c r="L44" s="676"/>
      <c r="M44" s="676"/>
      <c r="N44" s="676"/>
    </row>
    <row r="45" spans="1:14" s="125" customFormat="1" ht="15" customHeight="1">
      <c r="A45" s="455"/>
      <c r="B45" t="s">
        <v>640</v>
      </c>
      <c r="C45" s="914">
        <v>0</v>
      </c>
      <c r="D45" s="914">
        <v>1000</v>
      </c>
      <c r="E45" s="914">
        <v>0</v>
      </c>
      <c r="F45" s="914">
        <v>0</v>
      </c>
      <c r="G45" s="914">
        <v>1000</v>
      </c>
      <c r="H45" s="914">
        <v>226.5</v>
      </c>
      <c r="I45" s="914">
        <v>227.27</v>
      </c>
      <c r="J45" s="914">
        <v>0.77</v>
      </c>
      <c r="K45" s="1115">
        <f>+I45/BS!$G$31</f>
        <v>6.5977718535208867E-5</v>
      </c>
      <c r="L45" s="1115">
        <f t="shared" ref="L45:L46" si="6">+I45/$P$19</f>
        <v>6.9544700760582195E-5</v>
      </c>
      <c r="M45" s="676"/>
      <c r="N45" s="676"/>
    </row>
    <row r="46" spans="1:14" s="125" customFormat="1" ht="15" customHeight="1">
      <c r="A46" s="455"/>
      <c r="B46" t="s">
        <v>368</v>
      </c>
      <c r="C46" s="914">
        <v>1075000</v>
      </c>
      <c r="D46" s="914">
        <v>316000</v>
      </c>
      <c r="E46" s="914">
        <v>0</v>
      </c>
      <c r="F46" s="914">
        <v>391000</v>
      </c>
      <c r="G46" s="914">
        <v>1000000</v>
      </c>
      <c r="H46" s="914">
        <v>48485.5</v>
      </c>
      <c r="I46" s="914">
        <v>55070</v>
      </c>
      <c r="J46" s="914">
        <v>6584.5</v>
      </c>
      <c r="K46" s="1115">
        <f>+I46/BS!$G$31</f>
        <v>1.598712086827981E-2</v>
      </c>
      <c r="L46" s="1115">
        <f t="shared" si="6"/>
        <v>1.6851439569169978E-2</v>
      </c>
      <c r="M46" s="676"/>
      <c r="N46" s="676"/>
    </row>
    <row r="47" spans="1:14" s="125" customFormat="1" ht="15" customHeight="1">
      <c r="A47" s="455"/>
      <c r="B47"/>
      <c r="C47" s="914"/>
      <c r="D47" s="914"/>
      <c r="E47" s="914"/>
      <c r="F47" s="914"/>
      <c r="G47" s="914"/>
      <c r="H47" s="1117">
        <f>SUM(H43:H46)</f>
        <v>48712</v>
      </c>
      <c r="I47" s="1117">
        <f>SUM(I43:I46)</f>
        <v>55297.27</v>
      </c>
      <c r="J47" s="1117">
        <f>SUM(J43:J46)</f>
        <v>6585.27</v>
      </c>
      <c r="K47" s="675"/>
      <c r="L47" s="675"/>
      <c r="M47" s="676"/>
      <c r="N47" s="676"/>
    </row>
    <row r="48" spans="1:14" s="125" customFormat="1" ht="15" customHeight="1">
      <c r="A48" s="455"/>
      <c r="B48"/>
      <c r="C48" s="914"/>
      <c r="D48" s="914"/>
      <c r="E48" s="914"/>
      <c r="F48" s="914"/>
      <c r="G48" s="914"/>
      <c r="H48" s="914"/>
      <c r="I48" s="914"/>
      <c r="J48" s="914"/>
      <c r="K48" s="675"/>
      <c r="L48" s="675"/>
      <c r="M48" s="676"/>
      <c r="N48" s="676"/>
    </row>
    <row r="49" spans="1:16" s="125" customFormat="1" ht="15" customHeight="1">
      <c r="A49" s="455"/>
      <c r="B49" s="969" t="s">
        <v>641</v>
      </c>
      <c r="C49" s="914"/>
      <c r="D49" s="914"/>
      <c r="E49" s="914"/>
      <c r="F49" s="914"/>
      <c r="G49" s="914"/>
      <c r="H49" s="914"/>
      <c r="I49" s="914"/>
      <c r="J49" s="914"/>
      <c r="K49" s="676"/>
      <c r="L49" s="676"/>
      <c r="M49" s="676"/>
      <c r="N49" s="676"/>
    </row>
    <row r="50" spans="1:16" s="125" customFormat="1" ht="15" customHeight="1">
      <c r="A50" s="455"/>
      <c r="B50" t="s">
        <v>642</v>
      </c>
      <c r="C50" s="914">
        <v>0</v>
      </c>
      <c r="D50" s="914">
        <v>700000</v>
      </c>
      <c r="E50" s="914">
        <v>0</v>
      </c>
      <c r="F50" s="914">
        <v>0</v>
      </c>
      <c r="G50" s="914">
        <v>700000</v>
      </c>
      <c r="H50" s="914">
        <v>8750</v>
      </c>
      <c r="I50" s="914">
        <v>8820</v>
      </c>
      <c r="J50" s="914">
        <v>70</v>
      </c>
      <c r="K50" s="1115">
        <f>+I50/BS!$G$31</f>
        <v>2.5604940268427077E-3</v>
      </c>
      <c r="L50" s="1115">
        <f t="shared" ref="L50:L51" si="7">+I50/$P$19</f>
        <v>2.6989231341942839E-3</v>
      </c>
      <c r="M50" s="676"/>
      <c r="N50" s="771"/>
    </row>
    <row r="51" spans="1:16" s="125" customFormat="1" ht="15" customHeight="1">
      <c r="A51" s="455"/>
      <c r="B51" t="s">
        <v>249</v>
      </c>
      <c r="C51" s="914">
        <v>2100000</v>
      </c>
      <c r="D51" s="914">
        <v>521332</v>
      </c>
      <c r="E51" s="914">
        <v>299925</v>
      </c>
      <c r="F51" s="914">
        <v>713257</v>
      </c>
      <c r="G51" s="914">
        <v>2208000</v>
      </c>
      <c r="H51" s="914">
        <v>237313.41099999999</v>
      </c>
      <c r="I51" s="914">
        <v>308965.44</v>
      </c>
      <c r="J51" s="914">
        <v>71652.028999999995</v>
      </c>
      <c r="K51" s="1115">
        <f>+I51/BS!$G$31</f>
        <v>8.9694349616874031E-2</v>
      </c>
      <c r="L51" s="1115">
        <f t="shared" si="7"/>
        <v>9.454353443112426E-2</v>
      </c>
      <c r="M51" s="675"/>
      <c r="N51" s="770" t="e">
        <f>+(G51*10)/#REF!</f>
        <v>#REF!</v>
      </c>
    </row>
    <row r="52" spans="1:16" s="125" customFormat="1" ht="15" customHeight="1">
      <c r="A52" s="455"/>
      <c r="B52"/>
      <c r="C52" s="914"/>
      <c r="D52" s="914"/>
      <c r="E52" s="914"/>
      <c r="F52" s="914"/>
      <c r="G52" s="914"/>
      <c r="H52" s="1117">
        <f>SUM(H48:H51)</f>
        <v>246063.41099999999</v>
      </c>
      <c r="I52" s="1117">
        <f>SUM(I48:I51)</f>
        <v>317785.44</v>
      </c>
      <c r="J52" s="1117">
        <f>SUM(J48:J51)</f>
        <v>71722.028999999995</v>
      </c>
      <c r="K52" s="675"/>
      <c r="L52" s="675"/>
      <c r="M52" s="675"/>
      <c r="N52" s="770" t="e">
        <f>+(G52*10)/#REF!</f>
        <v>#REF!</v>
      </c>
    </row>
    <row r="53" spans="1:16" s="125" customFormat="1" ht="15" customHeight="1">
      <c r="A53" s="455"/>
      <c r="B53"/>
      <c r="C53" s="914"/>
      <c r="D53" s="914"/>
      <c r="E53" s="914"/>
      <c r="F53" s="914"/>
      <c r="G53" s="914"/>
      <c r="H53" s="914"/>
      <c r="I53" s="914"/>
      <c r="J53" s="914"/>
      <c r="K53" s="675"/>
      <c r="L53" s="675"/>
      <c r="M53" s="675"/>
      <c r="N53" s="770">
        <v>0</v>
      </c>
    </row>
    <row r="54" spans="1:16" s="125" customFormat="1" ht="15" customHeight="1">
      <c r="A54" s="455"/>
      <c r="B54" s="969" t="s">
        <v>237</v>
      </c>
      <c r="C54" s="914"/>
      <c r="D54" s="914"/>
      <c r="E54" s="914"/>
      <c r="F54" s="914"/>
      <c r="G54" s="914"/>
      <c r="H54" s="914"/>
      <c r="I54" s="914"/>
      <c r="J54" s="914"/>
      <c r="K54" s="675"/>
      <c r="L54" s="675"/>
      <c r="M54" s="675"/>
      <c r="N54" s="770" t="e">
        <f>+(G54*10)/#REF!</f>
        <v>#REF!</v>
      </c>
    </row>
    <row r="55" spans="1:16" s="125" customFormat="1" ht="15" customHeight="1">
      <c r="A55" s="455"/>
      <c r="B55" t="s">
        <v>643</v>
      </c>
      <c r="C55" s="914">
        <v>0</v>
      </c>
      <c r="D55" s="914">
        <v>710000</v>
      </c>
      <c r="E55" s="914">
        <v>0</v>
      </c>
      <c r="F55" s="914">
        <v>0</v>
      </c>
      <c r="G55" s="914">
        <v>710000</v>
      </c>
      <c r="H55" s="914">
        <v>20464.969000000001</v>
      </c>
      <c r="I55" s="914">
        <v>19517.900000000001</v>
      </c>
      <c r="J55" s="914">
        <v>-947.06899999999996</v>
      </c>
      <c r="K55" s="1115">
        <f>+I55/BS!$G$31</f>
        <v>5.6661526492645447E-3</v>
      </c>
      <c r="L55" s="1115">
        <f t="shared" ref="L55:L58" si="8">+I55/$P$19</f>
        <v>5.972484335701884E-3</v>
      </c>
      <c r="M55" s="676"/>
      <c r="N55" s="771"/>
    </row>
    <row r="56" spans="1:16" s="125" customFormat="1" ht="15" customHeight="1">
      <c r="A56" s="455"/>
      <c r="B56" t="s">
        <v>551</v>
      </c>
      <c r="C56" s="914">
        <v>238400</v>
      </c>
      <c r="D56" s="914">
        <v>0</v>
      </c>
      <c r="E56" s="914">
        <v>0</v>
      </c>
      <c r="F56" s="914">
        <v>178400</v>
      </c>
      <c r="G56" s="914">
        <v>60000</v>
      </c>
      <c r="H56" s="914">
        <v>12661.2</v>
      </c>
      <c r="I56" s="914">
        <v>10006.200000000001</v>
      </c>
      <c r="J56" s="914">
        <v>-2655</v>
      </c>
      <c r="K56" s="1115">
        <f>+I56/BS!$G$31</f>
        <v>2.9048543459629823E-3</v>
      </c>
      <c r="L56" s="1115">
        <f t="shared" si="8"/>
        <v>3.0619007557114337E-3</v>
      </c>
      <c r="M56" s="676"/>
      <c r="N56" s="771"/>
    </row>
    <row r="57" spans="1:16" s="125" customFormat="1" ht="15" customHeight="1">
      <c r="A57" s="455"/>
      <c r="B57" t="s">
        <v>644</v>
      </c>
      <c r="C57" s="914">
        <v>0</v>
      </c>
      <c r="D57" s="914">
        <v>202500</v>
      </c>
      <c r="E57" s="914">
        <v>0</v>
      </c>
      <c r="F57" s="914">
        <v>202500</v>
      </c>
      <c r="G57" s="914">
        <v>0</v>
      </c>
      <c r="H57" s="914">
        <v>0</v>
      </c>
      <c r="I57" s="914">
        <v>0</v>
      </c>
      <c r="J57" s="914">
        <v>0</v>
      </c>
      <c r="K57" s="1115">
        <f>+I57/BS!$G$31</f>
        <v>0</v>
      </c>
      <c r="L57" s="1115">
        <f t="shared" si="8"/>
        <v>0</v>
      </c>
      <c r="M57" s="675"/>
      <c r="N57" s="770" t="e">
        <f>+(G57*10)/#REF!</f>
        <v>#REF!</v>
      </c>
    </row>
    <row r="58" spans="1:16" s="125" customFormat="1" ht="15" customHeight="1">
      <c r="A58" s="455"/>
      <c r="B58" t="s">
        <v>645</v>
      </c>
      <c r="C58" s="914">
        <v>300000</v>
      </c>
      <c r="D58" s="914">
        <v>357900</v>
      </c>
      <c r="E58" s="914">
        <v>0</v>
      </c>
      <c r="F58" s="914">
        <v>0</v>
      </c>
      <c r="G58" s="914">
        <v>657900</v>
      </c>
      <c r="H58" s="914">
        <v>71244.582999999999</v>
      </c>
      <c r="I58" s="914">
        <v>64224.197999999997</v>
      </c>
      <c r="J58" s="914">
        <v>-7020.3850000000002</v>
      </c>
      <c r="K58" s="1115">
        <f>+I58/BS!$G$31</f>
        <v>1.8644634394304235E-2</v>
      </c>
      <c r="L58" s="1115">
        <f t="shared" si="8"/>
        <v>1.9652627410121797E-2</v>
      </c>
      <c r="M58" s="675"/>
      <c r="N58" s="675"/>
    </row>
    <row r="59" spans="1:16" s="125" customFormat="1" ht="15" customHeight="1">
      <c r="A59" s="455"/>
      <c r="B59"/>
      <c r="C59" s="914"/>
      <c r="D59" s="914"/>
      <c r="E59" s="914"/>
      <c r="F59" s="914"/>
      <c r="G59" s="914"/>
      <c r="H59" s="1117">
        <f>SUM(H55:H58)</f>
        <v>104370.75200000001</v>
      </c>
      <c r="I59" s="1117">
        <f>SUM(I55:I58)</f>
        <v>93748.297999999995</v>
      </c>
      <c r="J59" s="1117">
        <f>SUM(J55:J58)</f>
        <v>-10622.454</v>
      </c>
      <c r="K59" s="675"/>
      <c r="L59" s="675"/>
      <c r="M59" s="675"/>
      <c r="N59" s="770" t="e">
        <f>+(G59*10)/#REF!</f>
        <v>#REF!</v>
      </c>
      <c r="P59" s="125" t="s">
        <v>465</v>
      </c>
    </row>
    <row r="60" spans="1:16" s="125" customFormat="1" ht="15" customHeight="1">
      <c r="A60" s="455"/>
      <c r="B60"/>
      <c r="C60" s="914"/>
      <c r="D60" s="914"/>
      <c r="E60" s="914"/>
      <c r="F60" s="914"/>
      <c r="G60" s="914"/>
      <c r="H60" s="914"/>
      <c r="I60" s="914"/>
      <c r="J60" s="914"/>
      <c r="K60" s="675"/>
      <c r="L60" s="675"/>
      <c r="M60" s="675"/>
      <c r="N60" s="675"/>
    </row>
    <row r="61" spans="1:16" s="125" customFormat="1" ht="15" customHeight="1">
      <c r="A61" s="455"/>
      <c r="B61" s="969" t="s">
        <v>251</v>
      </c>
      <c r="C61" s="914"/>
      <c r="D61" s="914"/>
      <c r="E61" s="914"/>
      <c r="F61" s="914"/>
      <c r="G61" s="914"/>
      <c r="H61" s="914"/>
      <c r="I61" s="914"/>
      <c r="J61" s="914"/>
      <c r="K61" s="675"/>
      <c r="L61" s="675"/>
      <c r="M61" s="675"/>
      <c r="N61" s="675"/>
    </row>
    <row r="62" spans="1:16" s="125" customFormat="1" ht="15" customHeight="1">
      <c r="A62" s="455"/>
      <c r="B62" t="s">
        <v>252</v>
      </c>
      <c r="C62" s="914">
        <v>460000</v>
      </c>
      <c r="D62" s="914">
        <v>80000</v>
      </c>
      <c r="E62" s="914">
        <v>0</v>
      </c>
      <c r="F62" s="914">
        <v>54000</v>
      </c>
      <c r="G62" s="914">
        <v>486000</v>
      </c>
      <c r="H62" s="914">
        <v>143261.86499999999</v>
      </c>
      <c r="I62" s="914">
        <v>135958.5</v>
      </c>
      <c r="J62" s="914">
        <v>-7303.3649999999998</v>
      </c>
      <c r="K62" s="1115">
        <f>+I62/BS!$G$31</f>
        <v>3.946949287397894E-2</v>
      </c>
      <c r="L62" s="1115">
        <f t="shared" ref="L62:L63" si="9">+I62/$P$19</f>
        <v>4.1603349312965256E-2</v>
      </c>
      <c r="M62" s="675"/>
      <c r="N62" s="675"/>
    </row>
    <row r="63" spans="1:16" s="125" customFormat="1" ht="15" customHeight="1">
      <c r="A63" s="455"/>
      <c r="B63" t="s">
        <v>646</v>
      </c>
      <c r="C63" s="914">
        <v>1000000</v>
      </c>
      <c r="D63" s="914">
        <v>1375000</v>
      </c>
      <c r="E63" s="914">
        <v>0</v>
      </c>
      <c r="F63" s="914">
        <v>1475000</v>
      </c>
      <c r="G63" s="914">
        <v>900000</v>
      </c>
      <c r="H63" s="914">
        <v>19800.810000000001</v>
      </c>
      <c r="I63" s="914">
        <v>20250</v>
      </c>
      <c r="J63" s="914">
        <v>449.19</v>
      </c>
      <c r="K63" s="1115">
        <f>+I63/BS!$G$31</f>
        <v>5.8786852657102982E-3</v>
      </c>
      <c r="L63" s="1115">
        <f t="shared" si="9"/>
        <v>6.196507195854223E-3</v>
      </c>
      <c r="M63" s="676"/>
      <c r="N63" s="676"/>
    </row>
    <row r="64" spans="1:16" s="125" customFormat="1" ht="15" customHeight="1">
      <c r="A64" s="455"/>
      <c r="B64"/>
      <c r="C64" s="914"/>
      <c r="D64" s="914"/>
      <c r="E64" s="914"/>
      <c r="F64" s="914"/>
      <c r="G64" s="914"/>
      <c r="H64" s="1117">
        <f>SUM(H60:H63)</f>
        <v>163062.67499999999</v>
      </c>
      <c r="I64" s="1117">
        <f>SUM(I60:I63)</f>
        <v>156208.5</v>
      </c>
      <c r="J64" s="1117">
        <f>SUM(J60:J63)</f>
        <v>-6854.1750000000002</v>
      </c>
      <c r="K64" s="676"/>
      <c r="L64" s="676"/>
      <c r="M64" s="676"/>
      <c r="N64" s="771"/>
    </row>
    <row r="65" spans="1:243" s="125" customFormat="1" ht="15" customHeight="1">
      <c r="A65" s="455"/>
      <c r="B65"/>
      <c r="C65" s="914"/>
      <c r="D65" s="914"/>
      <c r="E65" s="914"/>
      <c r="F65" s="914"/>
      <c r="G65" s="914"/>
      <c r="H65" s="914"/>
      <c r="I65" s="914"/>
      <c r="J65" s="914"/>
      <c r="K65" s="675"/>
      <c r="L65" s="675"/>
      <c r="M65" s="675"/>
      <c r="N65" s="770" t="e">
        <f>+(G65*10)/#REF!</f>
        <v>#REF!</v>
      </c>
    </row>
    <row r="66" spans="1:243" s="125" customFormat="1" ht="15" customHeight="1">
      <c r="A66" s="455"/>
      <c r="B66" s="969" t="s">
        <v>647</v>
      </c>
      <c r="C66" s="914"/>
      <c r="D66" s="914"/>
      <c r="E66" s="914"/>
      <c r="F66" s="914"/>
      <c r="G66" s="914"/>
      <c r="H66" s="914"/>
      <c r="I66" s="914"/>
      <c r="J66" s="914"/>
      <c r="K66" s="675"/>
      <c r="L66" s="675"/>
      <c r="M66" s="675"/>
      <c r="N66" s="770" t="e">
        <f>+(G66*10)/#REF!</f>
        <v>#REF!</v>
      </c>
    </row>
    <row r="67" spans="1:243" s="127" customFormat="1" ht="14.4">
      <c r="A67" s="455"/>
      <c r="B67" t="s">
        <v>648</v>
      </c>
      <c r="C67" s="914">
        <v>850000</v>
      </c>
      <c r="D67" s="914">
        <v>750000</v>
      </c>
      <c r="E67" s="914">
        <v>0</v>
      </c>
      <c r="F67" s="914">
        <v>0</v>
      </c>
      <c r="G67" s="914">
        <v>1600000</v>
      </c>
      <c r="H67" s="914">
        <v>27833.439999999999</v>
      </c>
      <c r="I67" s="914">
        <v>22720</v>
      </c>
      <c r="J67" s="914">
        <v>-5113.4399999999996</v>
      </c>
      <c r="K67" s="1115">
        <f>+I67/BS!$G$31</f>
        <v>6.595739715404344E-3</v>
      </c>
      <c r="L67" s="1115">
        <f t="shared" ref="L67:L69" si="10">+I67/$P$19</f>
        <v>6.952328073570763E-3</v>
      </c>
      <c r="M67" s="675"/>
      <c r="N67" s="770" t="e">
        <f>+(G67*10)/#REF!</f>
        <v>#REF!</v>
      </c>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row>
    <row r="68" spans="1:243" s="125" customFormat="1" ht="15" customHeight="1">
      <c r="A68" s="455"/>
      <c r="B68" t="s">
        <v>649</v>
      </c>
      <c r="C68" s="914">
        <v>755000</v>
      </c>
      <c r="D68" s="914">
        <v>344000</v>
      </c>
      <c r="E68" s="914">
        <v>0</v>
      </c>
      <c r="F68" s="914">
        <v>329000</v>
      </c>
      <c r="G68" s="914">
        <v>770000</v>
      </c>
      <c r="H68" s="914">
        <v>27969.710999999999</v>
      </c>
      <c r="I68" s="914">
        <v>27666.1</v>
      </c>
      <c r="J68" s="914">
        <v>-303.61099999999999</v>
      </c>
      <c r="K68" s="1115">
        <f>+I68/BS!$G$31</f>
        <v>8.0316194780082791E-3</v>
      </c>
      <c r="L68" s="1115">
        <f t="shared" si="10"/>
        <v>8.4658364311714831E-3</v>
      </c>
      <c r="M68" s="676"/>
      <c r="N68" s="771"/>
    </row>
    <row r="69" spans="1:243" s="125" customFormat="1" ht="15" customHeight="1">
      <c r="A69" s="455"/>
      <c r="B69" t="s">
        <v>565</v>
      </c>
      <c r="C69" s="914">
        <v>0</v>
      </c>
      <c r="D69" s="914">
        <v>1650000</v>
      </c>
      <c r="E69" s="914">
        <v>0</v>
      </c>
      <c r="F69" s="914">
        <v>900000</v>
      </c>
      <c r="G69" s="914">
        <v>750000</v>
      </c>
      <c r="H69" s="914">
        <v>23017.275000000001</v>
      </c>
      <c r="I69" s="914">
        <v>23415</v>
      </c>
      <c r="J69" s="914">
        <v>397.72500000000002</v>
      </c>
      <c r="K69" s="1115">
        <f>+I69/BS!$G$31</f>
        <v>6.7975019998324261E-3</v>
      </c>
      <c r="L69" s="1115">
        <f t="shared" si="10"/>
        <v>7.1649983205395867E-3</v>
      </c>
      <c r="M69" s="676"/>
      <c r="N69" s="771"/>
    </row>
    <row r="70" spans="1:243" s="125" customFormat="1" ht="15" customHeight="1">
      <c r="A70" s="455"/>
      <c r="B70"/>
      <c r="C70" s="914"/>
      <c r="D70" s="914"/>
      <c r="E70" s="914"/>
      <c r="F70" s="914"/>
      <c r="G70" s="914"/>
      <c r="H70" s="1117">
        <f>SUM(H66:H69)</f>
        <v>78820.426000000007</v>
      </c>
      <c r="I70" s="1117">
        <f>SUM(I66:I69)</f>
        <v>73801.100000000006</v>
      </c>
      <c r="J70" s="1117">
        <f>SUM(J66:J69)</f>
        <v>-5019.3259999999991</v>
      </c>
      <c r="K70" s="675"/>
      <c r="L70" s="675"/>
      <c r="M70" s="675"/>
      <c r="N70" s="770" t="e">
        <f>+(G70*10)/#REF!</f>
        <v>#REF!</v>
      </c>
    </row>
    <row r="71" spans="1:243" s="125" customFormat="1" ht="15" customHeight="1">
      <c r="A71" s="455"/>
      <c r="B71"/>
      <c r="C71" s="914"/>
      <c r="D71" s="914"/>
      <c r="E71" s="914"/>
      <c r="F71" s="914"/>
      <c r="G71" s="914"/>
      <c r="H71" s="914"/>
      <c r="I71" s="914"/>
      <c r="J71" s="914"/>
      <c r="K71" s="675"/>
      <c r="L71" s="675"/>
      <c r="M71" s="675"/>
      <c r="N71" s="770" t="e">
        <f>+(G71*10)/#REF!</f>
        <v>#REF!</v>
      </c>
    </row>
    <row r="72" spans="1:243" s="125" customFormat="1" ht="15" customHeight="1">
      <c r="A72" s="455"/>
      <c r="B72" s="969" t="s">
        <v>650</v>
      </c>
      <c r="C72" s="914"/>
      <c r="D72" s="914"/>
      <c r="E72" s="914"/>
      <c r="F72" s="914"/>
      <c r="G72" s="914"/>
      <c r="H72" s="914"/>
      <c r="I72" s="914"/>
      <c r="J72" s="914"/>
      <c r="K72" s="675"/>
      <c r="L72" s="675"/>
      <c r="M72" s="675"/>
      <c r="N72" s="770"/>
    </row>
    <row r="73" spans="1:243" s="125" customFormat="1" ht="15" customHeight="1">
      <c r="A73" s="455"/>
      <c r="B73" t="s">
        <v>651</v>
      </c>
      <c r="C73" s="914">
        <v>328000</v>
      </c>
      <c r="D73" s="914">
        <v>0</v>
      </c>
      <c r="E73" s="914">
        <v>0</v>
      </c>
      <c r="F73" s="914">
        <v>328000</v>
      </c>
      <c r="G73" s="914">
        <v>0</v>
      </c>
      <c r="H73" s="914">
        <v>0</v>
      </c>
      <c r="I73" s="914">
        <v>0</v>
      </c>
      <c r="J73" s="914">
        <v>0</v>
      </c>
      <c r="K73" s="1115">
        <f>+I73/BS!$G$31</f>
        <v>0</v>
      </c>
      <c r="L73" s="1115">
        <f t="shared" ref="L73" si="11">+I73/$P$19</f>
        <v>0</v>
      </c>
      <c r="M73" s="676"/>
      <c r="N73" s="676"/>
    </row>
    <row r="74" spans="1:243" s="125" customFormat="1" ht="15" customHeight="1">
      <c r="A74" s="455"/>
      <c r="B74"/>
      <c r="C74" s="914"/>
      <c r="D74" s="914"/>
      <c r="E74" s="914"/>
      <c r="F74" s="914"/>
      <c r="G74" s="914"/>
      <c r="H74" s="1117">
        <f>SUM(H73)</f>
        <v>0</v>
      </c>
      <c r="I74" s="1117">
        <f t="shared" ref="I74:J74" si="12">SUM(I73)</f>
        <v>0</v>
      </c>
      <c r="J74" s="1117">
        <f t="shared" si="12"/>
        <v>0</v>
      </c>
      <c r="K74" s="676"/>
      <c r="L74" s="676"/>
      <c r="M74" s="676"/>
      <c r="N74" s="676"/>
    </row>
    <row r="75" spans="1:243" s="125" customFormat="1" ht="15" customHeight="1">
      <c r="A75" s="455"/>
      <c r="B75"/>
      <c r="C75" s="914"/>
      <c r="D75" s="914"/>
      <c r="E75" s="914"/>
      <c r="F75" s="914"/>
      <c r="G75" s="914"/>
      <c r="H75" s="914"/>
      <c r="I75" s="914"/>
      <c r="J75" s="914"/>
      <c r="K75" s="675"/>
      <c r="L75" s="675"/>
      <c r="M75" s="675"/>
      <c r="N75" s="770" t="e">
        <f>+(G75*10)/#REF!</f>
        <v>#REF!</v>
      </c>
    </row>
    <row r="76" spans="1:243" s="125" customFormat="1" ht="15" customHeight="1">
      <c r="A76" s="455"/>
      <c r="B76" s="969" t="s">
        <v>245</v>
      </c>
      <c r="C76" s="914"/>
      <c r="D76" s="914"/>
      <c r="E76" s="914"/>
      <c r="F76" s="914"/>
      <c r="G76" s="914"/>
      <c r="H76" s="914"/>
      <c r="I76" s="914"/>
      <c r="J76" s="914"/>
      <c r="K76" s="675"/>
      <c r="L76" s="675"/>
      <c r="M76" s="675"/>
      <c r="N76" s="770"/>
    </row>
    <row r="77" spans="1:243" s="125" customFormat="1" ht="15" customHeight="1">
      <c r="A77" s="455"/>
      <c r="B77" t="s">
        <v>652</v>
      </c>
      <c r="C77" s="914">
        <v>158600</v>
      </c>
      <c r="D77" s="914">
        <v>27900</v>
      </c>
      <c r="E77" s="914">
        <v>0</v>
      </c>
      <c r="F77" s="914">
        <v>0</v>
      </c>
      <c r="G77" s="914">
        <v>186500</v>
      </c>
      <c r="H77" s="914">
        <v>40860.527000000002</v>
      </c>
      <c r="I77" s="914">
        <v>35890.06</v>
      </c>
      <c r="J77" s="914">
        <v>-4970.4669999999996</v>
      </c>
      <c r="K77" s="1115">
        <f>+I77/BS!$G$31</f>
        <v>1.0419079847281902E-2</v>
      </c>
      <c r="L77" s="1115">
        <f t="shared" ref="L77:L79" si="13">+I77/$P$19</f>
        <v>1.0982371113562459E-2</v>
      </c>
      <c r="M77" s="676"/>
      <c r="N77" s="676"/>
    </row>
    <row r="78" spans="1:243" s="125" customFormat="1" ht="15" customHeight="1">
      <c r="A78" s="455"/>
      <c r="B78" t="s">
        <v>385</v>
      </c>
      <c r="C78" s="914">
        <v>380164</v>
      </c>
      <c r="D78" s="914">
        <v>0</v>
      </c>
      <c r="E78" s="914">
        <v>0</v>
      </c>
      <c r="F78" s="914">
        <v>0</v>
      </c>
      <c r="G78" s="914">
        <v>380164</v>
      </c>
      <c r="H78" s="914">
        <v>16350.853999999999</v>
      </c>
      <c r="I78" s="914">
        <v>15210.361999999999</v>
      </c>
      <c r="J78" s="914">
        <v>-1140.492</v>
      </c>
      <c r="K78" s="1115">
        <f>+I78/BS!$G$31</f>
        <v>4.4156509123713487E-3</v>
      </c>
      <c r="L78" s="1115">
        <f t="shared" si="13"/>
        <v>4.654376177014698E-3</v>
      </c>
      <c r="M78" s="676"/>
      <c r="N78" s="771"/>
    </row>
    <row r="79" spans="1:243" s="125" customFormat="1" ht="15" customHeight="1">
      <c r="A79" s="455"/>
      <c r="B79" t="s">
        <v>653</v>
      </c>
      <c r="C79" s="914">
        <v>70200</v>
      </c>
      <c r="D79" s="914">
        <v>0</v>
      </c>
      <c r="E79" s="914">
        <v>0</v>
      </c>
      <c r="F79" s="914">
        <v>70200</v>
      </c>
      <c r="G79" s="914">
        <v>0</v>
      </c>
      <c r="H79" s="914">
        <v>0</v>
      </c>
      <c r="I79" s="914">
        <v>0</v>
      </c>
      <c r="J79" s="914">
        <v>0</v>
      </c>
      <c r="K79" s="1115">
        <f>+I79/BS!$G$31</f>
        <v>0</v>
      </c>
      <c r="L79" s="1115">
        <f t="shared" si="13"/>
        <v>0</v>
      </c>
      <c r="M79" s="675"/>
      <c r="N79" s="770" t="e">
        <f>+(G79*10)/#REF!</f>
        <v>#REF!</v>
      </c>
    </row>
    <row r="80" spans="1:243" s="125" customFormat="1" ht="15" customHeight="1">
      <c r="A80" s="455"/>
      <c r="B80"/>
      <c r="C80" s="914"/>
      <c r="D80" s="914"/>
      <c r="E80" s="914"/>
      <c r="F80" s="914"/>
      <c r="G80" s="914"/>
      <c r="H80" s="1117">
        <f>SUM(H77:H79)</f>
        <v>57211.381000000001</v>
      </c>
      <c r="I80" s="1117">
        <f t="shared" ref="I80:J80" si="14">SUM(I77:I79)</f>
        <v>51100.421999999999</v>
      </c>
      <c r="J80" s="1117">
        <f t="shared" si="14"/>
        <v>-6110.9589999999998</v>
      </c>
      <c r="K80" s="676"/>
      <c r="L80" s="676"/>
      <c r="M80" s="676"/>
      <c r="N80" s="676"/>
    </row>
    <row r="81" spans="1:14" s="125" customFormat="1" ht="15" customHeight="1">
      <c r="A81" s="455"/>
      <c r="B81"/>
      <c r="C81" s="914"/>
      <c r="D81" s="914"/>
      <c r="E81" s="914"/>
      <c r="F81" s="914"/>
      <c r="G81" s="914"/>
      <c r="H81" s="914"/>
      <c r="I81" s="914"/>
      <c r="J81" s="914"/>
      <c r="K81" s="676"/>
      <c r="L81" s="676"/>
      <c r="M81" s="676"/>
      <c r="N81" s="771"/>
    </row>
    <row r="82" spans="1:14" s="125" customFormat="1" ht="15" customHeight="1">
      <c r="A82" s="455"/>
      <c r="B82" s="969" t="s">
        <v>654</v>
      </c>
      <c r="C82" s="914"/>
      <c r="D82" s="914"/>
      <c r="E82" s="914"/>
      <c r="F82" s="914"/>
      <c r="G82" s="914"/>
      <c r="H82" s="914"/>
      <c r="I82" s="914"/>
      <c r="J82" s="914"/>
      <c r="K82" s="675"/>
      <c r="L82" s="675"/>
      <c r="M82" s="676"/>
      <c r="N82" s="771"/>
    </row>
    <row r="83" spans="1:14" s="125" customFormat="1" ht="15" customHeight="1">
      <c r="A83" s="455"/>
      <c r="B83" t="s">
        <v>226</v>
      </c>
      <c r="C83" s="914">
        <v>146500</v>
      </c>
      <c r="D83" s="914">
        <v>30960</v>
      </c>
      <c r="E83" s="914">
        <v>0</v>
      </c>
      <c r="F83" s="914">
        <v>12460</v>
      </c>
      <c r="G83" s="914">
        <v>165000</v>
      </c>
      <c r="H83" s="914">
        <v>251445.777</v>
      </c>
      <c r="I83" s="914">
        <v>256306.05</v>
      </c>
      <c r="J83" s="914">
        <v>4860.2730000000001</v>
      </c>
      <c r="K83" s="1115">
        <f>+I83/BS!$G$31</f>
        <v>7.440704195789663E-2</v>
      </c>
      <c r="L83" s="1115">
        <f t="shared" ref="L83:L86" si="15">+I83/$P$19</f>
        <v>7.8429742378566536E-2</v>
      </c>
      <c r="M83" s="675"/>
      <c r="N83" s="770" t="e">
        <f>+(G83*10)/#REF!</f>
        <v>#REF!</v>
      </c>
    </row>
    <row r="84" spans="1:14" s="125" customFormat="1" ht="15" customHeight="1">
      <c r="A84" s="455"/>
      <c r="B84" t="s">
        <v>671</v>
      </c>
      <c r="C84" s="914">
        <v>2265000</v>
      </c>
      <c r="D84" s="914">
        <v>75000</v>
      </c>
      <c r="E84" s="914">
        <v>0</v>
      </c>
      <c r="F84" s="914">
        <v>115000</v>
      </c>
      <c r="G84" s="914">
        <v>2225000</v>
      </c>
      <c r="H84" s="914">
        <v>210518.598</v>
      </c>
      <c r="I84" s="914">
        <v>186455</v>
      </c>
      <c r="J84" s="914">
        <v>-24063.598000000002</v>
      </c>
      <c r="K84" s="1115">
        <f>+I84/BS!$G$31</f>
        <v>5.4128901788543883E-2</v>
      </c>
      <c r="L84" s="1115">
        <f t="shared" si="15"/>
        <v>5.7055296256938233E-2</v>
      </c>
      <c r="M84" s="675"/>
      <c r="N84" s="770"/>
    </row>
    <row r="85" spans="1:14" s="125" customFormat="1" ht="15" customHeight="1">
      <c r="A85" s="455"/>
      <c r="B85" t="s">
        <v>261</v>
      </c>
      <c r="C85" s="914">
        <v>345000</v>
      </c>
      <c r="D85" s="914">
        <v>0</v>
      </c>
      <c r="E85" s="914">
        <v>0</v>
      </c>
      <c r="F85" s="914">
        <v>157996</v>
      </c>
      <c r="G85" s="914">
        <v>187004</v>
      </c>
      <c r="H85" s="914">
        <v>73653.395000000004</v>
      </c>
      <c r="I85" s="914">
        <v>70191.951000000001</v>
      </c>
      <c r="J85" s="914">
        <v>-3461.444</v>
      </c>
      <c r="K85" s="1115">
        <f>+I85/BS!$G$31</f>
        <v>2.0377105585933787E-2</v>
      </c>
      <c r="L85" s="1115">
        <f t="shared" si="15"/>
        <v>2.1478761948767754E-2</v>
      </c>
      <c r="M85" s="676"/>
      <c r="N85" s="771"/>
    </row>
    <row r="86" spans="1:14" s="125" customFormat="1" ht="15" customHeight="1">
      <c r="A86" s="455"/>
      <c r="B86" t="s">
        <v>225</v>
      </c>
      <c r="C86" s="914">
        <v>2500000</v>
      </c>
      <c r="D86" s="914">
        <v>300000</v>
      </c>
      <c r="E86" s="914">
        <v>0</v>
      </c>
      <c r="F86" s="914">
        <v>600000</v>
      </c>
      <c r="G86" s="914">
        <v>2200000</v>
      </c>
      <c r="H86" s="914">
        <v>187152.02</v>
      </c>
      <c r="I86" s="914">
        <v>164802</v>
      </c>
      <c r="J86" s="914">
        <v>-22350.02</v>
      </c>
      <c r="K86" s="1115">
        <f>+I86/BS!$G$31</f>
        <v>4.7842917983189556E-2</v>
      </c>
      <c r="L86" s="1115">
        <f t="shared" si="15"/>
        <v>5.04294705625268E-2</v>
      </c>
      <c r="M86" s="676"/>
      <c r="N86" s="771"/>
    </row>
    <row r="87" spans="1:14" s="125" customFormat="1" ht="15" customHeight="1">
      <c r="A87" s="448"/>
      <c r="B87"/>
      <c r="C87" s="914"/>
      <c r="D87" s="914"/>
      <c r="E87" s="914"/>
      <c r="F87" s="914"/>
      <c r="G87" s="914"/>
      <c r="H87" s="1117">
        <f>SUM(H83:H86)</f>
        <v>722769.79</v>
      </c>
      <c r="I87" s="1117">
        <f>SUM(I83:I86)</f>
        <v>677755.00099999993</v>
      </c>
      <c r="J87" s="1117">
        <f>SUM(J83:J86)</f>
        <v>-45014.789000000004</v>
      </c>
      <c r="K87" s="675"/>
      <c r="L87" s="675"/>
      <c r="M87" s="675"/>
      <c r="N87" s="770" t="e">
        <f>+(G87*10)/#REF!</f>
        <v>#REF!</v>
      </c>
    </row>
    <row r="88" spans="1:14" s="125" customFormat="1" ht="15" customHeight="1">
      <c r="A88" s="505"/>
      <c r="B88"/>
      <c r="C88" s="914"/>
      <c r="D88" s="914"/>
      <c r="E88" s="914"/>
      <c r="F88" s="914"/>
      <c r="G88" s="914"/>
      <c r="H88" s="914"/>
      <c r="I88" s="914"/>
      <c r="J88" s="914"/>
      <c r="K88" s="675"/>
      <c r="L88" s="675"/>
      <c r="M88" s="675"/>
      <c r="N88" s="770"/>
    </row>
    <row r="89" spans="1:14" s="125" customFormat="1" ht="15" customHeight="1">
      <c r="A89" s="455"/>
      <c r="B89" s="969" t="s">
        <v>655</v>
      </c>
      <c r="C89" s="914"/>
      <c r="D89" s="914"/>
      <c r="E89" s="914"/>
      <c r="F89" s="914"/>
      <c r="G89" s="914"/>
      <c r="H89" s="914"/>
      <c r="I89" s="914"/>
      <c r="J89" s="914"/>
      <c r="K89" s="675"/>
      <c r="L89" s="675"/>
      <c r="M89" s="675"/>
      <c r="N89" s="770"/>
    </row>
    <row r="90" spans="1:14" s="125" customFormat="1" ht="14.4">
      <c r="A90" s="455"/>
      <c r="B90" t="s">
        <v>228</v>
      </c>
      <c r="C90" s="914">
        <v>160000</v>
      </c>
      <c r="D90" s="914">
        <v>15000</v>
      </c>
      <c r="E90" s="914">
        <v>0</v>
      </c>
      <c r="F90" s="914">
        <v>0</v>
      </c>
      <c r="G90" s="914">
        <v>175000</v>
      </c>
      <c r="H90" s="914">
        <v>56536.794999999998</v>
      </c>
      <c r="I90" s="914">
        <v>50750</v>
      </c>
      <c r="J90" s="914">
        <v>-5786.7950000000001</v>
      </c>
      <c r="K90" s="1115">
        <f>+I90/BS!$G$31</f>
        <v>1.4733001344928278E-2</v>
      </c>
      <c r="L90" s="1115">
        <f t="shared" ref="L90:L94" si="16">+I90/$P$19</f>
        <v>1.5529518034054411E-2</v>
      </c>
      <c r="M90" s="773"/>
      <c r="N90" s="774"/>
    </row>
    <row r="91" spans="1:14" s="125" customFormat="1" ht="14.4">
      <c r="A91" s="455"/>
      <c r="B91" t="s">
        <v>230</v>
      </c>
      <c r="C91" s="914">
        <v>479195</v>
      </c>
      <c r="D91" s="914">
        <v>50000</v>
      </c>
      <c r="E91" s="914">
        <v>0</v>
      </c>
      <c r="F91" s="914">
        <v>529195</v>
      </c>
      <c r="G91" s="914">
        <v>0</v>
      </c>
      <c r="H91" s="914">
        <v>0</v>
      </c>
      <c r="I91" s="914">
        <v>0</v>
      </c>
      <c r="J91" s="914">
        <v>0</v>
      </c>
      <c r="K91" s="1115">
        <f>+I91/BS!$G$31</f>
        <v>0</v>
      </c>
      <c r="L91" s="1115">
        <f t="shared" si="16"/>
        <v>0</v>
      </c>
      <c r="M91" s="676"/>
      <c r="N91" s="771"/>
    </row>
    <row r="92" spans="1:14" s="125" customFormat="1" ht="14.4">
      <c r="A92" s="455"/>
      <c r="B92" t="s">
        <v>656</v>
      </c>
      <c r="C92" s="914">
        <v>460000</v>
      </c>
      <c r="D92" s="914">
        <v>175000</v>
      </c>
      <c r="E92" s="914">
        <v>0</v>
      </c>
      <c r="F92" s="914">
        <v>205000</v>
      </c>
      <c r="G92" s="914">
        <v>430000</v>
      </c>
      <c r="H92" s="914">
        <v>96447.236999999994</v>
      </c>
      <c r="I92" s="914">
        <v>86425.7</v>
      </c>
      <c r="J92" s="914">
        <v>-10021.537</v>
      </c>
      <c r="K92" s="1115">
        <f>+I92/BS!$G$31</f>
        <v>2.5089851316972764E-2</v>
      </c>
      <c r="L92" s="1115">
        <f t="shared" si="16"/>
        <v>2.6446294911443867E-2</v>
      </c>
      <c r="M92" s="675"/>
      <c r="N92" s="770" t="e">
        <f>+(G92*10)/#REF!</f>
        <v>#REF!</v>
      </c>
    </row>
    <row r="93" spans="1:14" s="125" customFormat="1" ht="14.4">
      <c r="A93" s="455"/>
      <c r="B93" t="s">
        <v>657</v>
      </c>
      <c r="C93" s="914">
        <v>190000</v>
      </c>
      <c r="D93" s="914">
        <v>0</v>
      </c>
      <c r="E93" s="914">
        <v>0</v>
      </c>
      <c r="F93" s="914">
        <v>190000</v>
      </c>
      <c r="G93" s="914">
        <v>0</v>
      </c>
      <c r="H93" s="914">
        <v>0</v>
      </c>
      <c r="I93" s="914">
        <v>0</v>
      </c>
      <c r="J93" s="914">
        <v>0</v>
      </c>
      <c r="K93" s="1115">
        <f>+I93/BS!$G$31</f>
        <v>0</v>
      </c>
      <c r="L93" s="1115">
        <f t="shared" si="16"/>
        <v>0</v>
      </c>
      <c r="M93" s="676"/>
      <c r="N93" s="676"/>
    </row>
    <row r="94" spans="1:14" s="125" customFormat="1" ht="14.4">
      <c r="A94" s="455"/>
      <c r="B94" t="s">
        <v>658</v>
      </c>
      <c r="C94" s="914">
        <v>685000</v>
      </c>
      <c r="D94" s="914">
        <v>542142</v>
      </c>
      <c r="E94" s="914">
        <v>0</v>
      </c>
      <c r="F94" s="914">
        <v>50000</v>
      </c>
      <c r="G94" s="914">
        <v>1177142</v>
      </c>
      <c r="H94" s="914">
        <v>57751.881000000001</v>
      </c>
      <c r="I94" s="914">
        <v>53536.417999999998</v>
      </c>
      <c r="J94" s="914">
        <v>-4215.4629999999997</v>
      </c>
      <c r="K94" s="1115">
        <f>+I94/BS!$G$31</f>
        <v>1.5541913662988028E-2</v>
      </c>
      <c r="L94" s="1115">
        <f t="shared" si="16"/>
        <v>1.6382162932210349E-2</v>
      </c>
      <c r="M94" s="676"/>
      <c r="N94" s="676"/>
    </row>
    <row r="95" spans="1:14" s="125" customFormat="1" ht="14.4">
      <c r="A95" s="455"/>
      <c r="B95"/>
      <c r="C95" s="914"/>
      <c r="D95" s="914"/>
      <c r="E95" s="914"/>
      <c r="F95" s="914"/>
      <c r="G95" s="914"/>
      <c r="H95" s="1117">
        <f>SUM(H90:H94)</f>
        <v>210735.913</v>
      </c>
      <c r="I95" s="1117">
        <f t="shared" ref="I95:J95" si="17">SUM(I90:I94)</f>
        <v>190712.11800000002</v>
      </c>
      <c r="J95" s="1117">
        <f t="shared" si="17"/>
        <v>-20023.794999999998</v>
      </c>
      <c r="K95" s="675"/>
      <c r="L95" s="675"/>
      <c r="M95" s="676"/>
      <c r="N95" s="676"/>
    </row>
    <row r="96" spans="1:14" s="125" customFormat="1" ht="14.4">
      <c r="A96" s="455"/>
      <c r="B96" s="969" t="s">
        <v>659</v>
      </c>
      <c r="C96" s="914"/>
      <c r="D96" s="914"/>
      <c r="E96" s="914"/>
      <c r="F96" s="914"/>
      <c r="G96" s="914"/>
      <c r="H96" s="914"/>
      <c r="I96" s="914"/>
      <c r="J96" s="914"/>
      <c r="K96" s="675"/>
      <c r="L96" s="675"/>
      <c r="M96" s="676"/>
      <c r="N96" s="676"/>
    </row>
    <row r="97" spans="1:14" s="125" customFormat="1" ht="14.4">
      <c r="A97" s="455"/>
      <c r="B97" t="s">
        <v>660</v>
      </c>
      <c r="C97" s="914">
        <v>0</v>
      </c>
      <c r="D97" s="914">
        <v>50000</v>
      </c>
      <c r="E97" s="914">
        <v>0</v>
      </c>
      <c r="F97" s="914">
        <v>0</v>
      </c>
      <c r="G97" s="914">
        <v>50000</v>
      </c>
      <c r="H97" s="914">
        <v>9900</v>
      </c>
      <c r="I97" s="914">
        <v>8960</v>
      </c>
      <c r="J97" s="914">
        <v>-940</v>
      </c>
      <c r="K97" s="1115">
        <f>+I97/BS!$G$31</f>
        <v>2.6011367891735442E-3</v>
      </c>
      <c r="L97" s="1115">
        <f t="shared" ref="L97:L98" si="18">+I97/$P$19</f>
        <v>2.7417631839433995E-3</v>
      </c>
      <c r="M97" s="676"/>
      <c r="N97" s="676"/>
    </row>
    <row r="98" spans="1:14" s="125" customFormat="1" ht="14.4">
      <c r="A98" s="455"/>
      <c r="B98" t="s">
        <v>236</v>
      </c>
      <c r="C98" s="914">
        <v>130250</v>
      </c>
      <c r="D98" s="914">
        <v>0</v>
      </c>
      <c r="E98" s="914">
        <v>0</v>
      </c>
      <c r="F98" s="914">
        <v>20250</v>
      </c>
      <c r="G98" s="914">
        <v>110000</v>
      </c>
      <c r="H98" s="914">
        <v>59972</v>
      </c>
      <c r="I98" s="914">
        <v>51629.599999999999</v>
      </c>
      <c r="J98" s="914">
        <v>-8342.4</v>
      </c>
      <c r="K98" s="1115">
        <f>+I98/BS!$G$31</f>
        <v>1.4988354014544019E-2</v>
      </c>
      <c r="L98" s="1115">
        <f t="shared" si="18"/>
        <v>1.5798675946620998E-2</v>
      </c>
      <c r="M98" s="676"/>
      <c r="N98" s="676"/>
    </row>
    <row r="99" spans="1:14" s="125" customFormat="1" ht="14.4">
      <c r="A99" s="455"/>
      <c r="B99"/>
      <c r="C99" s="914"/>
      <c r="D99" s="914"/>
      <c r="E99" s="914"/>
      <c r="F99" s="914"/>
      <c r="G99" s="914"/>
      <c r="H99" s="1117">
        <f>SUM(H97:H98)</f>
        <v>69872</v>
      </c>
      <c r="I99" s="1117">
        <f t="shared" ref="I99:J99" si="19">SUM(I97:I98)</f>
        <v>60589.599999999999</v>
      </c>
      <c r="J99" s="1117">
        <f t="shared" si="19"/>
        <v>-9282.4</v>
      </c>
      <c r="K99" s="675"/>
      <c r="L99" s="675"/>
      <c r="M99" s="676"/>
      <c r="N99" s="676"/>
    </row>
    <row r="100" spans="1:14" s="125" customFormat="1" ht="14.4">
      <c r="A100" s="455"/>
      <c r="B100"/>
      <c r="C100" s="914"/>
      <c r="D100" s="914"/>
      <c r="E100" s="914"/>
      <c r="F100" s="914"/>
      <c r="G100" s="914"/>
      <c r="H100" s="914"/>
      <c r="I100" s="914"/>
      <c r="J100" s="914"/>
      <c r="K100" s="675"/>
      <c r="L100" s="675"/>
      <c r="M100" s="676"/>
      <c r="N100" s="676"/>
    </row>
    <row r="101" spans="1:14" s="125" customFormat="1" ht="14.4">
      <c r="A101" s="455"/>
      <c r="B101" s="969" t="s">
        <v>241</v>
      </c>
      <c r="C101" s="914"/>
      <c r="D101" s="914"/>
      <c r="E101" s="914"/>
      <c r="F101" s="914"/>
      <c r="G101" s="914"/>
      <c r="H101" s="914"/>
      <c r="I101" s="914"/>
      <c r="J101" s="914"/>
      <c r="K101" s="675"/>
      <c r="L101" s="675"/>
      <c r="M101" s="676"/>
      <c r="N101" s="676"/>
    </row>
    <row r="102" spans="1:14" s="125" customFormat="1" ht="14.4">
      <c r="A102" s="455"/>
      <c r="B102" t="s">
        <v>464</v>
      </c>
      <c r="C102" s="914">
        <v>86450</v>
      </c>
      <c r="D102" s="914">
        <v>0</v>
      </c>
      <c r="E102" s="914">
        <v>0</v>
      </c>
      <c r="F102" s="914">
        <v>40500</v>
      </c>
      <c r="G102" s="914">
        <v>45950</v>
      </c>
      <c r="H102" s="914">
        <v>36408.942000000003</v>
      </c>
      <c r="I102" s="914">
        <v>35512.917000000001</v>
      </c>
      <c r="J102" s="914">
        <v>-896.02499999999998</v>
      </c>
      <c r="K102" s="1115">
        <f>+I102/BS!$G$31</f>
        <v>1.0309593180755198E-2</v>
      </c>
      <c r="L102" s="1115">
        <f t="shared" ref="L102:L105" si="20">+I102/$P$19</f>
        <v>1.0866965221544385E-2</v>
      </c>
      <c r="M102" s="676"/>
      <c r="N102" s="676"/>
    </row>
    <row r="103" spans="1:14" s="125" customFormat="1" ht="14.4">
      <c r="A103" s="455"/>
      <c r="B103" t="s">
        <v>661</v>
      </c>
      <c r="C103" s="914">
        <v>0</v>
      </c>
      <c r="D103" s="914">
        <v>64000</v>
      </c>
      <c r="E103" s="914">
        <v>0</v>
      </c>
      <c r="F103" s="914">
        <v>0</v>
      </c>
      <c r="G103" s="914">
        <v>64000</v>
      </c>
      <c r="H103" s="914">
        <v>19172.544000000002</v>
      </c>
      <c r="I103" s="914">
        <v>16325.12</v>
      </c>
      <c r="J103" s="914">
        <v>-2847.424</v>
      </c>
      <c r="K103" s="1115">
        <f>+I103/BS!$G$31</f>
        <v>4.7392712298741976E-3</v>
      </c>
      <c r="L103" s="1115">
        <f t="shared" si="20"/>
        <v>4.9954925211448745E-3</v>
      </c>
      <c r="M103" s="676"/>
      <c r="N103" s="676"/>
    </row>
    <row r="104" spans="1:14" s="125" customFormat="1" ht="14.4">
      <c r="A104" s="455"/>
      <c r="B104" t="s">
        <v>662</v>
      </c>
      <c r="C104" s="914">
        <v>57400</v>
      </c>
      <c r="D104" s="914">
        <v>4100</v>
      </c>
      <c r="E104" s="914">
        <v>0</v>
      </c>
      <c r="F104" s="914">
        <v>6500</v>
      </c>
      <c r="G104" s="914">
        <v>55000</v>
      </c>
      <c r="H104" s="914">
        <v>33012.517999999996</v>
      </c>
      <c r="I104" s="914">
        <v>34081.85</v>
      </c>
      <c r="J104" s="914">
        <v>1069.3320000000001</v>
      </c>
      <c r="K104" s="1115">
        <f>+I104/BS!$G$31</f>
        <v>9.8941466381801731E-3</v>
      </c>
      <c r="L104" s="1115">
        <f t="shared" si="20"/>
        <v>1.0429058211013543E-2</v>
      </c>
      <c r="M104" s="676"/>
      <c r="N104" s="676"/>
    </row>
    <row r="105" spans="1:14" s="125" customFormat="1" ht="14.4">
      <c r="A105" s="455"/>
      <c r="B105" t="s">
        <v>242</v>
      </c>
      <c r="C105" s="914">
        <v>123000</v>
      </c>
      <c r="D105" s="914">
        <v>113002</v>
      </c>
      <c r="E105" s="914">
        <v>0</v>
      </c>
      <c r="F105" s="914">
        <v>63002</v>
      </c>
      <c r="G105" s="914">
        <v>173000</v>
      </c>
      <c r="H105" s="914">
        <v>41778.478999999999</v>
      </c>
      <c r="I105" s="914">
        <v>34861.230000000003</v>
      </c>
      <c r="J105" s="914">
        <v>-6917.2489999999998</v>
      </c>
      <c r="K105" s="1115">
        <f>+I105/BS!$G$31</f>
        <v>1.0120404896075942E-2</v>
      </c>
      <c r="L105" s="1115">
        <f t="shared" si="20"/>
        <v>1.0667548767966871E-2</v>
      </c>
      <c r="M105" s="676"/>
      <c r="N105" s="676"/>
    </row>
    <row r="106" spans="1:14" s="125" customFormat="1" ht="14.4">
      <c r="A106" s="455"/>
      <c r="B106"/>
      <c r="C106" s="914"/>
      <c r="D106" s="914"/>
      <c r="E106" s="914"/>
      <c r="F106" s="914"/>
      <c r="G106" s="914"/>
      <c r="H106" s="1117">
        <f>SUM(H102:H105)</f>
        <v>130372.48300000001</v>
      </c>
      <c r="I106" s="1117">
        <f>SUM(I102:I105)</f>
        <v>120781.117</v>
      </c>
      <c r="J106" s="1117">
        <f>SUM(J102:J105)</f>
        <v>-9591.366</v>
      </c>
      <c r="K106" s="675"/>
      <c r="L106" s="675"/>
      <c r="M106" s="676"/>
      <c r="N106" s="676"/>
    </row>
    <row r="107" spans="1:14" s="125" customFormat="1" ht="14.4">
      <c r="A107" s="455"/>
      <c r="B107"/>
      <c r="C107" s="914"/>
      <c r="D107" s="914"/>
      <c r="E107" s="914"/>
      <c r="F107" s="914"/>
      <c r="G107" s="914"/>
      <c r="H107" s="914"/>
      <c r="I107" s="914"/>
      <c r="J107" s="914"/>
      <c r="K107" s="675"/>
      <c r="L107" s="675"/>
      <c r="M107" s="676"/>
      <c r="N107" s="676"/>
    </row>
    <row r="108" spans="1:14" s="125" customFormat="1" ht="14.4">
      <c r="A108" s="455"/>
      <c r="B108" s="969" t="s">
        <v>663</v>
      </c>
      <c r="C108" s="914"/>
      <c r="D108" s="914"/>
      <c r="E108" s="914"/>
      <c r="F108" s="914"/>
      <c r="G108" s="914"/>
      <c r="H108" s="914"/>
      <c r="I108" s="914"/>
      <c r="J108" s="914"/>
      <c r="K108" s="675"/>
      <c r="L108" s="675"/>
      <c r="M108" s="676"/>
      <c r="N108" s="676"/>
    </row>
    <row r="109" spans="1:14" s="125" customFormat="1" ht="14.4">
      <c r="A109" s="455"/>
      <c r="B109" t="s">
        <v>672</v>
      </c>
      <c r="C109" s="914">
        <v>1607193</v>
      </c>
      <c r="D109" s="914">
        <v>576876</v>
      </c>
      <c r="E109" s="914">
        <v>0</v>
      </c>
      <c r="F109" s="914">
        <v>147979</v>
      </c>
      <c r="G109" s="914">
        <v>2036090</v>
      </c>
      <c r="H109" s="914">
        <v>161270.74799999999</v>
      </c>
      <c r="I109" s="914">
        <v>149713.698</v>
      </c>
      <c r="J109" s="914">
        <v>-11557.05</v>
      </c>
      <c r="K109" s="1115">
        <f>+I109/BS!$G$31</f>
        <v>4.3462701753461792E-2</v>
      </c>
      <c r="L109" s="1115">
        <f t="shared" ref="L109:L110" si="21">+I109/$P$19</f>
        <v>4.5812444788886228E-2</v>
      </c>
      <c r="M109" s="676"/>
      <c r="N109" s="676"/>
    </row>
    <row r="110" spans="1:14" s="125" customFormat="1" ht="14.4">
      <c r="A110" s="455"/>
      <c r="B110" t="s">
        <v>675</v>
      </c>
      <c r="C110" s="914">
        <v>7000000</v>
      </c>
      <c r="D110" s="914">
        <v>0</v>
      </c>
      <c r="E110" s="914">
        <v>0</v>
      </c>
      <c r="F110" s="914">
        <v>7000000</v>
      </c>
      <c r="G110" s="914">
        <v>0</v>
      </c>
      <c r="H110" s="914">
        <v>0</v>
      </c>
      <c r="I110" s="914">
        <v>0</v>
      </c>
      <c r="J110" s="914">
        <v>0</v>
      </c>
      <c r="K110" s="1115">
        <f>+I110/BS!$G$31</f>
        <v>0</v>
      </c>
      <c r="L110" s="1115">
        <f t="shared" si="21"/>
        <v>0</v>
      </c>
      <c r="M110" s="676"/>
      <c r="N110" s="676"/>
    </row>
    <row r="111" spans="1:14" s="125" customFormat="1" ht="14.4">
      <c r="A111" s="455"/>
      <c r="B111"/>
      <c r="C111" s="914"/>
      <c r="D111" s="914"/>
      <c r="E111" s="914"/>
      <c r="F111" s="914"/>
      <c r="G111" s="914"/>
      <c r="H111" s="1117">
        <f>SUM(H109:H110)</f>
        <v>161270.74799999999</v>
      </c>
      <c r="I111" s="1117">
        <f t="shared" ref="I111:J111" si="22">SUM(I109:I110)</f>
        <v>149713.698</v>
      </c>
      <c r="J111" s="1117">
        <f t="shared" si="22"/>
        <v>-11557.05</v>
      </c>
      <c r="K111" s="675"/>
      <c r="L111" s="675"/>
      <c r="M111" s="676"/>
      <c r="N111" s="676"/>
    </row>
    <row r="112" spans="1:14" s="125" customFormat="1" ht="14.4">
      <c r="A112" s="455"/>
      <c r="B112"/>
      <c r="C112" s="914"/>
      <c r="D112" s="914"/>
      <c r="E112" s="914"/>
      <c r="F112" s="914"/>
      <c r="G112" s="914"/>
      <c r="H112" s="914"/>
      <c r="I112" s="914"/>
      <c r="J112" s="914"/>
      <c r="K112" s="675"/>
      <c r="L112" s="675"/>
      <c r="M112" s="676"/>
      <c r="N112" s="676"/>
    </row>
    <row r="113" spans="1:243" s="125" customFormat="1" ht="14.4">
      <c r="A113" s="455"/>
      <c r="B113" s="969" t="s">
        <v>552</v>
      </c>
      <c r="C113" s="914"/>
      <c r="D113" s="914"/>
      <c r="E113" s="914"/>
      <c r="F113" s="914"/>
      <c r="G113" s="914"/>
      <c r="H113" s="914"/>
      <c r="I113" s="914"/>
      <c r="J113" s="914"/>
      <c r="K113" s="675"/>
      <c r="L113" s="675"/>
      <c r="M113" s="676"/>
      <c r="N113" s="676"/>
    </row>
    <row r="114" spans="1:243" s="125" customFormat="1" ht="14.4">
      <c r="A114" s="455"/>
      <c r="B114" t="s">
        <v>664</v>
      </c>
      <c r="C114" s="914">
        <v>130000</v>
      </c>
      <c r="D114" s="914">
        <v>100000</v>
      </c>
      <c r="E114" s="914">
        <v>0</v>
      </c>
      <c r="F114" s="914">
        <v>122500</v>
      </c>
      <c r="G114" s="914">
        <v>107500</v>
      </c>
      <c r="H114" s="914">
        <v>26798.643</v>
      </c>
      <c r="I114" s="914">
        <v>19218.849999999999</v>
      </c>
      <c r="J114" s="914">
        <v>-7579.7929999999997</v>
      </c>
      <c r="K114" s="1115">
        <f>+I114/BS!$G$31</f>
        <v>5.579336805871425E-3</v>
      </c>
      <c r="L114" s="1115">
        <f t="shared" ref="L114:L115" si="23">+I114/$P$19</f>
        <v>5.8809749294342186E-3</v>
      </c>
      <c r="M114" s="676"/>
      <c r="N114" s="676"/>
    </row>
    <row r="115" spans="1:243" s="125" customFormat="1" ht="14.4">
      <c r="A115" s="455"/>
      <c r="B115" t="s">
        <v>665</v>
      </c>
      <c r="C115" s="914">
        <v>0</v>
      </c>
      <c r="D115" s="914">
        <v>2000000</v>
      </c>
      <c r="E115" s="914">
        <v>0</v>
      </c>
      <c r="F115" s="914">
        <v>0</v>
      </c>
      <c r="G115" s="914">
        <v>2000000</v>
      </c>
      <c r="H115" s="914">
        <v>18920</v>
      </c>
      <c r="I115" s="914">
        <v>16360</v>
      </c>
      <c r="J115" s="914">
        <v>-2560</v>
      </c>
      <c r="K115" s="1115">
        <f>+I115/BS!$G$31</f>
        <v>4.7493970838034805E-3</v>
      </c>
      <c r="L115" s="1115">
        <f t="shared" si="23"/>
        <v>5.0061658135395109E-3</v>
      </c>
      <c r="M115" s="676"/>
      <c r="N115" s="676"/>
    </row>
    <row r="116" spans="1:243" s="125" customFormat="1" ht="14.4">
      <c r="A116" s="455"/>
      <c r="B116"/>
      <c r="C116" s="914"/>
      <c r="D116" s="914"/>
      <c r="E116" s="914"/>
      <c r="F116" s="914"/>
      <c r="G116" s="914"/>
      <c r="H116" s="1117">
        <f>SUM(H114:H115)</f>
        <v>45718.642999999996</v>
      </c>
      <c r="I116" s="1117">
        <f t="shared" ref="I116:J116" si="24">SUM(I114:I115)</f>
        <v>35578.85</v>
      </c>
      <c r="J116" s="1117">
        <f t="shared" si="24"/>
        <v>-10139.793</v>
      </c>
      <c r="K116" s="675"/>
      <c r="L116" s="675"/>
      <c r="M116" s="676"/>
      <c r="N116" s="676"/>
    </row>
    <row r="117" spans="1:243" s="125" customFormat="1" ht="14.4">
      <c r="A117" s="455"/>
      <c r="B117"/>
      <c r="C117" s="914"/>
      <c r="D117" s="914"/>
      <c r="E117" s="914"/>
      <c r="F117" s="914"/>
      <c r="G117" s="914"/>
      <c r="H117" s="914"/>
      <c r="I117" s="914"/>
      <c r="J117" s="914"/>
      <c r="K117" s="676"/>
      <c r="L117" s="676"/>
      <c r="M117" s="676"/>
      <c r="N117" s="676"/>
    </row>
    <row r="118" spans="1:243" s="127" customFormat="1" ht="14.4">
      <c r="A118" s="455"/>
      <c r="B118" s="969" t="s">
        <v>666</v>
      </c>
      <c r="C118" s="914"/>
      <c r="D118" s="914"/>
      <c r="E118" s="914"/>
      <c r="F118" s="914"/>
      <c r="G118" s="914"/>
      <c r="H118" s="914"/>
      <c r="I118" s="914"/>
      <c r="J118" s="914"/>
      <c r="K118" s="676"/>
      <c r="L118" s="676"/>
      <c r="M118" s="676"/>
      <c r="N118" s="676"/>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5"/>
      <c r="DU118" s="125"/>
      <c r="DV118" s="125"/>
      <c r="DW118" s="125"/>
      <c r="DX118" s="125"/>
      <c r="DY118" s="125"/>
      <c r="DZ118" s="125"/>
      <c r="EA118" s="125"/>
      <c r="EB118" s="125"/>
      <c r="EC118" s="125"/>
      <c r="ED118" s="125"/>
      <c r="EE118" s="125"/>
      <c r="EF118" s="125"/>
      <c r="EG118" s="125"/>
      <c r="EH118" s="125"/>
      <c r="EI118" s="125"/>
      <c r="EJ118" s="125"/>
      <c r="EK118" s="125"/>
      <c r="EL118" s="125"/>
      <c r="EM118" s="125"/>
      <c r="EN118" s="125"/>
      <c r="EO118" s="125"/>
      <c r="EP118" s="125"/>
      <c r="EQ118" s="125"/>
      <c r="ER118" s="125"/>
      <c r="ES118" s="125"/>
      <c r="ET118" s="125"/>
      <c r="EU118" s="125"/>
      <c r="EV118" s="125"/>
      <c r="EW118" s="125"/>
      <c r="EX118" s="125"/>
      <c r="EY118" s="125"/>
      <c r="EZ118" s="125"/>
      <c r="FA118" s="125"/>
      <c r="FB118" s="125"/>
      <c r="FC118" s="125"/>
      <c r="FD118" s="125"/>
      <c r="FE118" s="125"/>
      <c r="FF118" s="125"/>
      <c r="FG118" s="125"/>
      <c r="FH118" s="125"/>
      <c r="FI118" s="125"/>
      <c r="FJ118" s="125"/>
      <c r="FK118" s="125"/>
      <c r="FL118" s="125"/>
      <c r="FM118" s="125"/>
      <c r="FN118" s="125"/>
      <c r="FO118" s="125"/>
      <c r="FP118" s="125"/>
      <c r="FQ118" s="125"/>
      <c r="FR118" s="125"/>
      <c r="FS118" s="125"/>
      <c r="FT118" s="125"/>
      <c r="FU118" s="125"/>
      <c r="FV118" s="125"/>
      <c r="FW118" s="125"/>
      <c r="FX118" s="125"/>
      <c r="FY118" s="125"/>
      <c r="FZ118" s="125"/>
      <c r="GA118" s="125"/>
      <c r="GB118" s="125"/>
      <c r="GC118" s="125"/>
      <c r="GD118" s="125"/>
      <c r="GE118" s="125"/>
      <c r="GF118" s="125"/>
      <c r="GG118" s="125"/>
      <c r="GH118" s="125"/>
      <c r="GI118" s="125"/>
      <c r="GJ118" s="125"/>
      <c r="GK118" s="125"/>
      <c r="GL118" s="125"/>
      <c r="GM118" s="125"/>
      <c r="GN118" s="125"/>
      <c r="GO118" s="125"/>
      <c r="GP118" s="125"/>
      <c r="GQ118" s="125"/>
      <c r="GR118" s="125"/>
      <c r="GS118" s="125"/>
      <c r="GT118" s="125"/>
      <c r="GU118" s="125"/>
      <c r="GV118" s="125"/>
      <c r="GW118" s="125"/>
      <c r="GX118" s="125"/>
      <c r="GY118" s="125"/>
      <c r="GZ118" s="125"/>
      <c r="HA118" s="125"/>
      <c r="HB118" s="125"/>
      <c r="HC118" s="125"/>
      <c r="HD118" s="125"/>
      <c r="HE118" s="125"/>
      <c r="HF118" s="125"/>
      <c r="HG118" s="125"/>
      <c r="HH118" s="125"/>
      <c r="HI118" s="125"/>
      <c r="HJ118" s="125"/>
      <c r="HK118" s="125"/>
      <c r="HL118" s="125"/>
      <c r="HM118" s="125"/>
      <c r="HN118" s="125"/>
      <c r="HO118" s="125"/>
      <c r="HP118" s="125"/>
      <c r="HQ118" s="125"/>
      <c r="HR118" s="125"/>
      <c r="HS118" s="125"/>
      <c r="HT118" s="125"/>
      <c r="HU118" s="125"/>
      <c r="HV118" s="125"/>
      <c r="HW118" s="125"/>
      <c r="HX118" s="125"/>
      <c r="HY118" s="125"/>
      <c r="HZ118" s="125"/>
      <c r="IA118" s="125"/>
      <c r="IB118" s="125"/>
      <c r="IC118" s="125"/>
      <c r="ID118" s="125"/>
      <c r="IE118" s="125"/>
      <c r="IF118" s="125"/>
      <c r="IG118" s="125"/>
      <c r="IH118" s="125"/>
      <c r="II118" s="125"/>
    </row>
    <row r="119" spans="1:243" s="127" customFormat="1" ht="14.4">
      <c r="A119" s="455"/>
      <c r="B119" t="s">
        <v>564</v>
      </c>
      <c r="C119" s="914">
        <v>0</v>
      </c>
      <c r="D119" s="914">
        <v>472000</v>
      </c>
      <c r="E119" s="914">
        <v>0</v>
      </c>
      <c r="F119" s="914">
        <v>202000</v>
      </c>
      <c r="G119" s="914">
        <v>270000</v>
      </c>
      <c r="H119" s="914">
        <v>30410.397000000001</v>
      </c>
      <c r="I119" s="914">
        <v>33307.199999999997</v>
      </c>
      <c r="J119" s="914">
        <v>2896.8029999999999</v>
      </c>
      <c r="K119" s="1115">
        <f>+I119/BS!$G$31</f>
        <v>9.6692615250402979E-3</v>
      </c>
      <c r="L119" s="1115">
        <f t="shared" ref="L119:L122" si="25">+I119/$P$19</f>
        <v>1.0192015035741025E-2</v>
      </c>
      <c r="M119" s="675"/>
      <c r="N119" s="770" t="e">
        <f>+(G119*10)/#REF!</f>
        <v>#REF!</v>
      </c>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125"/>
      <c r="DT119" s="125"/>
      <c r="DU119" s="125"/>
      <c r="DV119" s="125"/>
      <c r="DW119" s="125"/>
      <c r="DX119" s="125"/>
      <c r="DY119" s="125"/>
      <c r="DZ119" s="125"/>
      <c r="EA119" s="125"/>
      <c r="EB119" s="125"/>
      <c r="EC119" s="125"/>
      <c r="ED119" s="125"/>
      <c r="EE119" s="125"/>
      <c r="EF119" s="125"/>
      <c r="EG119" s="125"/>
      <c r="EH119" s="125"/>
      <c r="EI119" s="125"/>
      <c r="EJ119" s="125"/>
      <c r="EK119" s="125"/>
      <c r="EL119" s="125"/>
      <c r="EM119" s="125"/>
      <c r="EN119" s="125"/>
      <c r="EO119" s="125"/>
      <c r="EP119" s="125"/>
      <c r="EQ119" s="125"/>
      <c r="ER119" s="125"/>
      <c r="ES119" s="125"/>
      <c r="ET119" s="125"/>
      <c r="EU119" s="125"/>
      <c r="EV119" s="125"/>
      <c r="EW119" s="125"/>
      <c r="EX119" s="125"/>
      <c r="EY119" s="125"/>
      <c r="EZ119" s="125"/>
      <c r="FA119" s="125"/>
      <c r="FB119" s="125"/>
      <c r="FC119" s="125"/>
      <c r="FD119" s="125"/>
      <c r="FE119" s="125"/>
      <c r="FF119" s="125"/>
      <c r="FG119" s="125"/>
      <c r="FH119" s="125"/>
      <c r="FI119" s="125"/>
      <c r="FJ119" s="125"/>
      <c r="FK119" s="125"/>
      <c r="FL119" s="125"/>
      <c r="FM119" s="125"/>
      <c r="FN119" s="125"/>
      <c r="FO119" s="125"/>
      <c r="FP119" s="125"/>
      <c r="FQ119" s="125"/>
      <c r="FR119" s="125"/>
      <c r="FS119" s="125"/>
      <c r="FT119" s="125"/>
      <c r="FU119" s="125"/>
      <c r="FV119" s="125"/>
      <c r="FW119" s="125"/>
      <c r="FX119" s="125"/>
      <c r="FY119" s="125"/>
      <c r="FZ119" s="125"/>
      <c r="GA119" s="125"/>
      <c r="GB119" s="125"/>
      <c r="GC119" s="125"/>
      <c r="GD119" s="125"/>
      <c r="GE119" s="125"/>
      <c r="GF119" s="125"/>
      <c r="GG119" s="125"/>
      <c r="GH119" s="125"/>
      <c r="GI119" s="125"/>
      <c r="GJ119" s="125"/>
      <c r="GK119" s="125"/>
      <c r="GL119" s="125"/>
      <c r="GM119" s="125"/>
      <c r="GN119" s="125"/>
      <c r="GO119" s="125"/>
      <c r="GP119" s="125"/>
      <c r="GQ119" s="125"/>
      <c r="GR119" s="125"/>
      <c r="GS119" s="125"/>
      <c r="GT119" s="125"/>
      <c r="GU119" s="125"/>
      <c r="GV119" s="125"/>
      <c r="GW119" s="125"/>
      <c r="GX119" s="125"/>
      <c r="GY119" s="125"/>
      <c r="GZ119" s="125"/>
      <c r="HA119" s="125"/>
      <c r="HB119" s="125"/>
      <c r="HC119" s="125"/>
      <c r="HD119" s="125"/>
      <c r="HE119" s="125"/>
      <c r="HF119" s="125"/>
      <c r="HG119" s="125"/>
      <c r="HH119" s="125"/>
      <c r="HI119" s="125"/>
      <c r="HJ119" s="125"/>
      <c r="HK119" s="125"/>
      <c r="HL119" s="125"/>
      <c r="HM119" s="125"/>
      <c r="HN119" s="125"/>
      <c r="HO119" s="125"/>
      <c r="HP119" s="125"/>
      <c r="HQ119" s="125"/>
      <c r="HR119" s="125"/>
      <c r="HS119" s="125"/>
      <c r="HT119" s="125"/>
      <c r="HU119" s="125"/>
      <c r="HV119" s="125"/>
      <c r="HW119" s="125"/>
      <c r="HX119" s="125"/>
      <c r="HY119" s="125"/>
      <c r="HZ119" s="125"/>
      <c r="IA119" s="125"/>
      <c r="IB119" s="125"/>
      <c r="IC119" s="125"/>
      <c r="ID119" s="125"/>
      <c r="IE119" s="125"/>
      <c r="IF119" s="125"/>
      <c r="IG119" s="125"/>
      <c r="IH119" s="125"/>
      <c r="II119" s="125"/>
    </row>
    <row r="120" spans="1:243" s="127" customFormat="1" ht="14.4">
      <c r="A120" s="455"/>
      <c r="B120" t="s">
        <v>466</v>
      </c>
      <c r="C120" s="914">
        <v>0</v>
      </c>
      <c r="D120" s="914">
        <v>2750000</v>
      </c>
      <c r="E120" s="914">
        <v>0</v>
      </c>
      <c r="F120" s="914">
        <v>0</v>
      </c>
      <c r="G120" s="914">
        <v>2750000</v>
      </c>
      <c r="H120" s="914">
        <v>32852.6</v>
      </c>
      <c r="I120" s="914">
        <v>25740</v>
      </c>
      <c r="J120" s="914">
        <v>-7112.6</v>
      </c>
      <c r="K120" s="1115">
        <f>+I120/BS!$G$31</f>
        <v>7.4724621599695342E-3</v>
      </c>
      <c r="L120" s="1115">
        <f t="shared" si="25"/>
        <v>7.8764491467302571E-3</v>
      </c>
      <c r="M120" s="676"/>
      <c r="N120" s="676"/>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c r="CI120" s="125"/>
      <c r="CJ120" s="125"/>
      <c r="CK120" s="125"/>
      <c r="CL120" s="125"/>
      <c r="CM120" s="125"/>
      <c r="CN120" s="125"/>
      <c r="CO120" s="125"/>
      <c r="CP120" s="125"/>
      <c r="CQ120" s="125"/>
      <c r="CR120" s="125"/>
      <c r="CS120" s="125"/>
      <c r="CT120" s="125"/>
      <c r="CU120" s="125"/>
      <c r="CV120" s="125"/>
      <c r="CW120" s="125"/>
      <c r="CX120" s="125"/>
      <c r="CY120" s="125"/>
      <c r="CZ120" s="125"/>
      <c r="DA120" s="125"/>
      <c r="DB120" s="125"/>
      <c r="DC120" s="125"/>
      <c r="DD120" s="125"/>
      <c r="DE120" s="125"/>
      <c r="DF120" s="125"/>
      <c r="DG120" s="125"/>
      <c r="DH120" s="125"/>
      <c r="DI120" s="125"/>
      <c r="DJ120" s="125"/>
      <c r="DK120" s="125"/>
      <c r="DL120" s="125"/>
      <c r="DM120" s="125"/>
      <c r="DN120" s="125"/>
      <c r="DO120" s="125"/>
      <c r="DP120" s="125"/>
      <c r="DQ120" s="125"/>
      <c r="DR120" s="125"/>
      <c r="DS120" s="125"/>
      <c r="DT120" s="125"/>
      <c r="DU120" s="125"/>
      <c r="DV120" s="125"/>
      <c r="DW120" s="125"/>
      <c r="DX120" s="125"/>
      <c r="DY120" s="125"/>
      <c r="DZ120" s="125"/>
      <c r="EA120" s="125"/>
      <c r="EB120" s="125"/>
      <c r="EC120" s="125"/>
      <c r="ED120" s="125"/>
      <c r="EE120" s="125"/>
      <c r="EF120" s="125"/>
      <c r="EG120" s="125"/>
      <c r="EH120" s="125"/>
      <c r="EI120" s="125"/>
      <c r="EJ120" s="125"/>
      <c r="EK120" s="125"/>
      <c r="EL120" s="125"/>
      <c r="EM120" s="125"/>
      <c r="EN120" s="125"/>
      <c r="EO120" s="125"/>
      <c r="EP120" s="125"/>
      <c r="EQ120" s="125"/>
      <c r="ER120" s="125"/>
      <c r="ES120" s="125"/>
      <c r="ET120" s="125"/>
      <c r="EU120" s="125"/>
      <c r="EV120" s="125"/>
      <c r="EW120" s="125"/>
      <c r="EX120" s="125"/>
      <c r="EY120" s="125"/>
      <c r="EZ120" s="125"/>
      <c r="FA120" s="125"/>
      <c r="FB120" s="125"/>
      <c r="FC120" s="125"/>
      <c r="FD120" s="125"/>
      <c r="FE120" s="125"/>
      <c r="FF120" s="125"/>
      <c r="FG120" s="125"/>
      <c r="FH120" s="125"/>
      <c r="FI120" s="125"/>
      <c r="FJ120" s="125"/>
      <c r="FK120" s="125"/>
      <c r="FL120" s="125"/>
      <c r="FM120" s="125"/>
      <c r="FN120" s="125"/>
      <c r="FO120" s="125"/>
      <c r="FP120" s="125"/>
      <c r="FQ120" s="125"/>
      <c r="FR120" s="125"/>
      <c r="FS120" s="125"/>
      <c r="FT120" s="125"/>
      <c r="FU120" s="125"/>
      <c r="FV120" s="125"/>
      <c r="FW120" s="125"/>
      <c r="FX120" s="125"/>
      <c r="FY120" s="125"/>
      <c r="FZ120" s="125"/>
      <c r="GA120" s="125"/>
      <c r="GB120" s="125"/>
      <c r="GC120" s="125"/>
      <c r="GD120" s="125"/>
      <c r="GE120" s="125"/>
      <c r="GF120" s="125"/>
      <c r="GG120" s="125"/>
      <c r="GH120" s="125"/>
      <c r="GI120" s="125"/>
      <c r="GJ120" s="125"/>
      <c r="GK120" s="125"/>
      <c r="GL120" s="125"/>
      <c r="GM120" s="125"/>
      <c r="GN120" s="125"/>
      <c r="GO120" s="125"/>
      <c r="GP120" s="125"/>
      <c r="GQ120" s="125"/>
      <c r="GR120" s="125"/>
      <c r="GS120" s="125"/>
      <c r="GT120" s="125"/>
      <c r="GU120" s="125"/>
      <c r="GV120" s="125"/>
      <c r="GW120" s="125"/>
      <c r="GX120" s="125"/>
      <c r="GY120" s="125"/>
      <c r="GZ120" s="125"/>
      <c r="HA120" s="125"/>
      <c r="HB120" s="125"/>
      <c r="HC120" s="125"/>
      <c r="HD120" s="125"/>
      <c r="HE120" s="125"/>
      <c r="HF120" s="125"/>
      <c r="HG120" s="125"/>
      <c r="HH120" s="125"/>
      <c r="HI120" s="125"/>
      <c r="HJ120" s="125"/>
      <c r="HK120" s="125"/>
      <c r="HL120" s="125"/>
      <c r="HM120" s="125"/>
      <c r="HN120" s="125"/>
      <c r="HO120" s="125"/>
      <c r="HP120" s="125"/>
      <c r="HQ120" s="125"/>
      <c r="HR120" s="125"/>
      <c r="HS120" s="125"/>
      <c r="HT120" s="125"/>
      <c r="HU120" s="125"/>
      <c r="HV120" s="125"/>
      <c r="HW120" s="125"/>
      <c r="HX120" s="125"/>
      <c r="HY120" s="125"/>
      <c r="HZ120" s="125"/>
      <c r="IA120" s="125"/>
      <c r="IB120" s="125"/>
      <c r="IC120" s="125"/>
      <c r="ID120" s="125"/>
      <c r="IE120" s="125"/>
      <c r="IF120" s="125"/>
      <c r="IG120" s="125"/>
      <c r="IH120" s="125"/>
      <c r="II120" s="125"/>
    </row>
    <row r="121" spans="1:243" s="127" customFormat="1" ht="14.4">
      <c r="A121" s="455"/>
      <c r="B121" t="s">
        <v>240</v>
      </c>
      <c r="C121" s="914">
        <v>115000</v>
      </c>
      <c r="D121" s="914">
        <v>0</v>
      </c>
      <c r="E121" s="914">
        <v>0</v>
      </c>
      <c r="F121" s="914">
        <v>15000</v>
      </c>
      <c r="G121" s="914">
        <v>100000</v>
      </c>
      <c r="H121" s="914">
        <v>56022</v>
      </c>
      <c r="I121" s="914">
        <v>72751</v>
      </c>
      <c r="J121" s="914">
        <v>16729</v>
      </c>
      <c r="K121" s="1115">
        <f>+I121/BS!$G$31</f>
        <v>2.1120011445219255E-2</v>
      </c>
      <c r="L121" s="1115">
        <f t="shared" si="25"/>
        <v>2.226183185212793E-2</v>
      </c>
      <c r="M121" s="676"/>
      <c r="N121" s="676"/>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c r="DI121" s="125"/>
      <c r="DJ121" s="125"/>
      <c r="DK121" s="125"/>
      <c r="DL121" s="125"/>
      <c r="DM121" s="125"/>
      <c r="DN121" s="125"/>
      <c r="DO121" s="125"/>
      <c r="DP121" s="125"/>
      <c r="DQ121" s="125"/>
      <c r="DR121" s="125"/>
      <c r="DS121" s="125"/>
      <c r="DT121" s="125"/>
      <c r="DU121" s="125"/>
      <c r="DV121" s="125"/>
      <c r="DW121" s="125"/>
      <c r="DX121" s="125"/>
      <c r="DY121" s="125"/>
      <c r="DZ121" s="125"/>
      <c r="EA121" s="125"/>
      <c r="EB121" s="125"/>
      <c r="EC121" s="125"/>
      <c r="ED121" s="125"/>
      <c r="EE121" s="125"/>
      <c r="EF121" s="125"/>
      <c r="EG121" s="125"/>
      <c r="EH121" s="125"/>
      <c r="EI121" s="125"/>
      <c r="EJ121" s="125"/>
      <c r="EK121" s="125"/>
      <c r="EL121" s="125"/>
      <c r="EM121" s="125"/>
      <c r="EN121" s="125"/>
      <c r="EO121" s="125"/>
      <c r="EP121" s="125"/>
      <c r="EQ121" s="125"/>
      <c r="ER121" s="125"/>
      <c r="ES121" s="125"/>
      <c r="ET121" s="125"/>
      <c r="EU121" s="125"/>
      <c r="EV121" s="125"/>
      <c r="EW121" s="125"/>
      <c r="EX121" s="125"/>
      <c r="EY121" s="125"/>
      <c r="EZ121" s="125"/>
      <c r="FA121" s="125"/>
      <c r="FB121" s="125"/>
      <c r="FC121" s="125"/>
      <c r="FD121" s="125"/>
      <c r="FE121" s="125"/>
      <c r="FF121" s="125"/>
      <c r="FG121" s="125"/>
      <c r="FH121" s="125"/>
      <c r="FI121" s="125"/>
      <c r="FJ121" s="125"/>
      <c r="FK121" s="125"/>
      <c r="FL121" s="125"/>
      <c r="FM121" s="125"/>
      <c r="FN121" s="125"/>
      <c r="FO121" s="125"/>
      <c r="FP121" s="125"/>
      <c r="FQ121" s="125"/>
      <c r="FR121" s="125"/>
      <c r="FS121" s="125"/>
      <c r="FT121" s="125"/>
      <c r="FU121" s="125"/>
      <c r="FV121" s="125"/>
      <c r="FW121" s="125"/>
      <c r="FX121" s="125"/>
      <c r="FY121" s="125"/>
      <c r="FZ121" s="125"/>
      <c r="GA121" s="125"/>
      <c r="GB121" s="125"/>
      <c r="GC121" s="125"/>
      <c r="GD121" s="125"/>
      <c r="GE121" s="125"/>
      <c r="GF121" s="125"/>
      <c r="GG121" s="125"/>
      <c r="GH121" s="125"/>
      <c r="GI121" s="125"/>
      <c r="GJ121" s="125"/>
      <c r="GK121" s="125"/>
      <c r="GL121" s="125"/>
      <c r="GM121" s="125"/>
      <c r="GN121" s="125"/>
      <c r="GO121" s="125"/>
      <c r="GP121" s="125"/>
      <c r="GQ121" s="125"/>
      <c r="GR121" s="125"/>
      <c r="GS121" s="125"/>
      <c r="GT121" s="125"/>
      <c r="GU121" s="125"/>
      <c r="GV121" s="125"/>
      <c r="GW121" s="125"/>
      <c r="GX121" s="125"/>
      <c r="GY121" s="125"/>
      <c r="GZ121" s="125"/>
      <c r="HA121" s="125"/>
      <c r="HB121" s="125"/>
      <c r="HC121" s="125"/>
      <c r="HD121" s="125"/>
      <c r="HE121" s="125"/>
      <c r="HF121" s="125"/>
      <c r="HG121" s="125"/>
      <c r="HH121" s="125"/>
      <c r="HI121" s="125"/>
      <c r="HJ121" s="125"/>
      <c r="HK121" s="125"/>
      <c r="HL121" s="125"/>
      <c r="HM121" s="125"/>
      <c r="HN121" s="125"/>
      <c r="HO121" s="125"/>
      <c r="HP121" s="125"/>
      <c r="HQ121" s="125"/>
      <c r="HR121" s="125"/>
      <c r="HS121" s="125"/>
      <c r="HT121" s="125"/>
      <c r="HU121" s="125"/>
      <c r="HV121" s="125"/>
      <c r="HW121" s="125"/>
      <c r="HX121" s="125"/>
      <c r="HY121" s="125"/>
      <c r="HZ121" s="125"/>
      <c r="IA121" s="125"/>
      <c r="IB121" s="125"/>
      <c r="IC121" s="125"/>
      <c r="ID121" s="125"/>
      <c r="IE121" s="125"/>
      <c r="IF121" s="125"/>
      <c r="IG121" s="125"/>
      <c r="IH121" s="125"/>
      <c r="II121" s="125"/>
    </row>
    <row r="122" spans="1:243" s="127" customFormat="1" ht="14.4">
      <c r="A122" s="455"/>
      <c r="B122" t="s">
        <v>667</v>
      </c>
      <c r="C122" s="914">
        <v>200000</v>
      </c>
      <c r="D122" s="914">
        <v>325000</v>
      </c>
      <c r="E122" s="914">
        <v>0</v>
      </c>
      <c r="F122" s="914">
        <v>325000</v>
      </c>
      <c r="G122" s="914">
        <v>200000</v>
      </c>
      <c r="H122" s="914">
        <v>32222.22</v>
      </c>
      <c r="I122" s="914">
        <v>32334</v>
      </c>
      <c r="J122" s="914">
        <v>111.78</v>
      </c>
      <c r="K122" s="1115">
        <f>+I122/BS!$G$31</f>
        <v>9.3867362657519392E-3</v>
      </c>
      <c r="L122" s="1115">
        <f t="shared" si="25"/>
        <v>9.8942154899136023E-3</v>
      </c>
      <c r="M122" s="676"/>
      <c r="N122" s="676"/>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125"/>
      <c r="CC122" s="125"/>
      <c r="CD122" s="125"/>
      <c r="CE122" s="125"/>
      <c r="CF122" s="125"/>
      <c r="CG122" s="125"/>
      <c r="CH122" s="125"/>
      <c r="CI122" s="125"/>
      <c r="CJ122" s="125"/>
      <c r="CK122" s="125"/>
      <c r="CL122" s="125"/>
      <c r="CM122" s="125"/>
      <c r="CN122" s="125"/>
      <c r="CO122" s="125"/>
      <c r="CP122" s="125"/>
      <c r="CQ122" s="125"/>
      <c r="CR122" s="125"/>
      <c r="CS122" s="125"/>
      <c r="CT122" s="125"/>
      <c r="CU122" s="125"/>
      <c r="CV122" s="125"/>
      <c r="CW122" s="125"/>
      <c r="CX122" s="125"/>
      <c r="CY122" s="125"/>
      <c r="CZ122" s="125"/>
      <c r="DA122" s="125"/>
      <c r="DB122" s="125"/>
      <c r="DC122" s="125"/>
      <c r="DD122" s="125"/>
      <c r="DE122" s="125"/>
      <c r="DF122" s="125"/>
      <c r="DG122" s="125"/>
      <c r="DH122" s="125"/>
      <c r="DI122" s="125"/>
      <c r="DJ122" s="125"/>
      <c r="DK122" s="125"/>
      <c r="DL122" s="125"/>
      <c r="DM122" s="125"/>
      <c r="DN122" s="125"/>
      <c r="DO122" s="125"/>
      <c r="DP122" s="125"/>
      <c r="DQ122" s="125"/>
      <c r="DR122" s="125"/>
      <c r="DS122" s="125"/>
      <c r="DT122" s="125"/>
      <c r="DU122" s="125"/>
      <c r="DV122" s="125"/>
      <c r="DW122" s="125"/>
      <c r="DX122" s="125"/>
      <c r="DY122" s="125"/>
      <c r="DZ122" s="125"/>
      <c r="EA122" s="125"/>
      <c r="EB122" s="125"/>
      <c r="EC122" s="125"/>
      <c r="ED122" s="125"/>
      <c r="EE122" s="125"/>
      <c r="EF122" s="125"/>
      <c r="EG122" s="125"/>
      <c r="EH122" s="125"/>
      <c r="EI122" s="125"/>
      <c r="EJ122" s="125"/>
      <c r="EK122" s="125"/>
      <c r="EL122" s="125"/>
      <c r="EM122" s="125"/>
      <c r="EN122" s="125"/>
      <c r="EO122" s="125"/>
      <c r="EP122" s="125"/>
      <c r="EQ122" s="125"/>
      <c r="ER122" s="125"/>
      <c r="ES122" s="125"/>
      <c r="ET122" s="125"/>
      <c r="EU122" s="125"/>
      <c r="EV122" s="125"/>
      <c r="EW122" s="125"/>
      <c r="EX122" s="125"/>
      <c r="EY122" s="125"/>
      <c r="EZ122" s="125"/>
      <c r="FA122" s="125"/>
      <c r="FB122" s="125"/>
      <c r="FC122" s="125"/>
      <c r="FD122" s="125"/>
      <c r="FE122" s="125"/>
      <c r="FF122" s="125"/>
      <c r="FG122" s="125"/>
      <c r="FH122" s="125"/>
      <c r="FI122" s="125"/>
      <c r="FJ122" s="125"/>
      <c r="FK122" s="125"/>
      <c r="FL122" s="125"/>
      <c r="FM122" s="125"/>
      <c r="FN122" s="125"/>
      <c r="FO122" s="125"/>
      <c r="FP122" s="125"/>
      <c r="FQ122" s="125"/>
      <c r="FR122" s="125"/>
      <c r="FS122" s="125"/>
      <c r="FT122" s="125"/>
      <c r="FU122" s="125"/>
      <c r="FV122" s="125"/>
      <c r="FW122" s="125"/>
      <c r="FX122" s="125"/>
      <c r="FY122" s="125"/>
      <c r="FZ122" s="125"/>
      <c r="GA122" s="125"/>
      <c r="GB122" s="125"/>
      <c r="GC122" s="125"/>
      <c r="GD122" s="125"/>
      <c r="GE122" s="125"/>
      <c r="GF122" s="125"/>
      <c r="GG122" s="125"/>
      <c r="GH122" s="125"/>
      <c r="GI122" s="125"/>
      <c r="GJ122" s="125"/>
      <c r="GK122" s="125"/>
      <c r="GL122" s="125"/>
      <c r="GM122" s="125"/>
      <c r="GN122" s="125"/>
      <c r="GO122" s="125"/>
      <c r="GP122" s="125"/>
      <c r="GQ122" s="125"/>
      <c r="GR122" s="125"/>
      <c r="GS122" s="125"/>
      <c r="GT122" s="125"/>
      <c r="GU122" s="125"/>
      <c r="GV122" s="125"/>
      <c r="GW122" s="125"/>
      <c r="GX122" s="125"/>
      <c r="GY122" s="125"/>
      <c r="GZ122" s="125"/>
      <c r="HA122" s="125"/>
      <c r="HB122" s="125"/>
      <c r="HC122" s="125"/>
      <c r="HD122" s="125"/>
      <c r="HE122" s="125"/>
      <c r="HF122" s="125"/>
      <c r="HG122" s="125"/>
      <c r="HH122" s="125"/>
      <c r="HI122" s="125"/>
      <c r="HJ122" s="125"/>
      <c r="HK122" s="125"/>
      <c r="HL122" s="125"/>
      <c r="HM122" s="125"/>
      <c r="HN122" s="125"/>
      <c r="HO122" s="125"/>
      <c r="HP122" s="125"/>
      <c r="HQ122" s="125"/>
      <c r="HR122" s="125"/>
      <c r="HS122" s="125"/>
      <c r="HT122" s="125"/>
      <c r="HU122" s="125"/>
      <c r="HV122" s="125"/>
      <c r="HW122" s="125"/>
      <c r="HX122" s="125"/>
      <c r="HY122" s="125"/>
      <c r="HZ122" s="125"/>
      <c r="IA122" s="125"/>
      <c r="IB122" s="125"/>
      <c r="IC122" s="125"/>
      <c r="ID122" s="125"/>
      <c r="IE122" s="125"/>
      <c r="IF122" s="125"/>
      <c r="IG122" s="125"/>
      <c r="IH122" s="125"/>
      <c r="II122" s="125"/>
    </row>
    <row r="123" spans="1:243" s="127" customFormat="1" ht="14.4">
      <c r="A123" s="455"/>
      <c r="B123"/>
      <c r="C123" s="914"/>
      <c r="D123" s="914"/>
      <c r="E123" s="914"/>
      <c r="F123" s="914"/>
      <c r="G123" s="914"/>
      <c r="H123" s="1117">
        <f>SUM(H119:H122)</f>
        <v>151507.217</v>
      </c>
      <c r="I123" s="1117">
        <f>SUM(I119:I122)</f>
        <v>164132.20000000001</v>
      </c>
      <c r="J123" s="1117">
        <f>SUM(J119:J122)</f>
        <v>12624.983</v>
      </c>
      <c r="K123" s="676"/>
      <c r="L123" s="676"/>
      <c r="M123" s="676"/>
      <c r="N123" s="676"/>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125"/>
      <c r="DT123" s="125"/>
      <c r="DU123" s="125"/>
      <c r="DV123" s="125"/>
      <c r="DW123" s="125"/>
      <c r="DX123" s="125"/>
      <c r="DY123" s="125"/>
      <c r="DZ123" s="125"/>
      <c r="EA123" s="125"/>
      <c r="EB123" s="125"/>
      <c r="EC123" s="125"/>
      <c r="ED123" s="125"/>
      <c r="EE123" s="125"/>
      <c r="EF123" s="125"/>
      <c r="EG123" s="125"/>
      <c r="EH123" s="125"/>
      <c r="EI123" s="125"/>
      <c r="EJ123" s="125"/>
      <c r="EK123" s="125"/>
      <c r="EL123" s="125"/>
      <c r="EM123" s="125"/>
      <c r="EN123" s="125"/>
      <c r="EO123" s="125"/>
      <c r="EP123" s="125"/>
      <c r="EQ123" s="125"/>
      <c r="ER123" s="125"/>
      <c r="ES123" s="125"/>
      <c r="ET123" s="125"/>
      <c r="EU123" s="125"/>
      <c r="EV123" s="125"/>
      <c r="EW123" s="125"/>
      <c r="EX123" s="125"/>
      <c r="EY123" s="125"/>
      <c r="EZ123" s="125"/>
      <c r="FA123" s="125"/>
      <c r="FB123" s="125"/>
      <c r="FC123" s="125"/>
      <c r="FD123" s="125"/>
      <c r="FE123" s="125"/>
      <c r="FF123" s="125"/>
      <c r="FG123" s="125"/>
      <c r="FH123" s="125"/>
      <c r="FI123" s="125"/>
      <c r="FJ123" s="125"/>
      <c r="FK123" s="125"/>
      <c r="FL123" s="125"/>
      <c r="FM123" s="125"/>
      <c r="FN123" s="125"/>
      <c r="FO123" s="125"/>
      <c r="FP123" s="125"/>
      <c r="FQ123" s="125"/>
      <c r="FR123" s="125"/>
      <c r="FS123" s="125"/>
      <c r="FT123" s="125"/>
      <c r="FU123" s="125"/>
      <c r="FV123" s="125"/>
      <c r="FW123" s="125"/>
      <c r="FX123" s="125"/>
      <c r="FY123" s="125"/>
      <c r="FZ123" s="125"/>
      <c r="GA123" s="125"/>
      <c r="GB123" s="125"/>
      <c r="GC123" s="125"/>
      <c r="GD123" s="125"/>
      <c r="GE123" s="125"/>
      <c r="GF123" s="125"/>
      <c r="GG123" s="125"/>
      <c r="GH123" s="125"/>
      <c r="GI123" s="125"/>
      <c r="GJ123" s="125"/>
      <c r="GK123" s="125"/>
      <c r="GL123" s="125"/>
      <c r="GM123" s="125"/>
      <c r="GN123" s="125"/>
      <c r="GO123" s="125"/>
      <c r="GP123" s="125"/>
      <c r="GQ123" s="125"/>
      <c r="GR123" s="125"/>
      <c r="GS123" s="125"/>
      <c r="GT123" s="125"/>
      <c r="GU123" s="125"/>
      <c r="GV123" s="125"/>
      <c r="GW123" s="125"/>
      <c r="GX123" s="125"/>
      <c r="GY123" s="125"/>
      <c r="GZ123" s="125"/>
      <c r="HA123" s="125"/>
      <c r="HB123" s="125"/>
      <c r="HC123" s="125"/>
      <c r="HD123" s="125"/>
      <c r="HE123" s="125"/>
      <c r="HF123" s="125"/>
      <c r="HG123" s="125"/>
      <c r="HH123" s="125"/>
      <c r="HI123" s="125"/>
      <c r="HJ123" s="125"/>
      <c r="HK123" s="125"/>
      <c r="HL123" s="125"/>
      <c r="HM123" s="125"/>
      <c r="HN123" s="125"/>
      <c r="HO123" s="125"/>
      <c r="HP123" s="125"/>
      <c r="HQ123" s="125"/>
      <c r="HR123" s="125"/>
      <c r="HS123" s="125"/>
      <c r="HT123" s="125"/>
      <c r="HU123" s="125"/>
      <c r="HV123" s="125"/>
      <c r="HW123" s="125"/>
      <c r="HX123" s="125"/>
      <c r="HY123" s="125"/>
      <c r="HZ123" s="125"/>
      <c r="IA123" s="125"/>
      <c r="IB123" s="125"/>
      <c r="IC123" s="125"/>
      <c r="ID123" s="125"/>
      <c r="IE123" s="125"/>
      <c r="IF123" s="125"/>
      <c r="IG123" s="125"/>
      <c r="IH123" s="125"/>
      <c r="II123" s="125"/>
    </row>
    <row r="124" spans="1:243" s="127" customFormat="1" ht="14.4">
      <c r="A124" s="455"/>
      <c r="B124"/>
      <c r="C124" s="914"/>
      <c r="D124" s="914"/>
      <c r="E124" s="914"/>
      <c r="F124" s="914"/>
      <c r="G124" s="914"/>
      <c r="H124" s="914"/>
      <c r="I124" s="914"/>
      <c r="J124" s="914"/>
      <c r="K124" s="676"/>
      <c r="L124" s="676"/>
      <c r="M124" s="676"/>
      <c r="N124" s="771"/>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125"/>
      <c r="DF124" s="125"/>
      <c r="DG124" s="125"/>
      <c r="DH124" s="125"/>
      <c r="DI124" s="125"/>
      <c r="DJ124" s="125"/>
      <c r="DK124" s="125"/>
      <c r="DL124" s="125"/>
      <c r="DM124" s="125"/>
      <c r="DN124" s="125"/>
      <c r="DO124" s="125"/>
      <c r="DP124" s="125"/>
      <c r="DQ124" s="125"/>
      <c r="DR124" s="125"/>
      <c r="DS124" s="125"/>
      <c r="DT124" s="125"/>
      <c r="DU124" s="125"/>
      <c r="DV124" s="125"/>
      <c r="DW124" s="125"/>
      <c r="DX124" s="125"/>
      <c r="DY124" s="125"/>
      <c r="DZ124" s="125"/>
      <c r="EA124" s="125"/>
      <c r="EB124" s="125"/>
      <c r="EC124" s="125"/>
      <c r="ED124" s="125"/>
      <c r="EE124" s="125"/>
      <c r="EF124" s="125"/>
      <c r="EG124" s="125"/>
      <c r="EH124" s="125"/>
      <c r="EI124" s="125"/>
      <c r="EJ124" s="125"/>
      <c r="EK124" s="125"/>
      <c r="EL124" s="125"/>
      <c r="EM124" s="125"/>
      <c r="EN124" s="125"/>
      <c r="EO124" s="125"/>
      <c r="EP124" s="125"/>
      <c r="EQ124" s="125"/>
      <c r="ER124" s="125"/>
      <c r="ES124" s="125"/>
      <c r="ET124" s="125"/>
      <c r="EU124" s="125"/>
      <c r="EV124" s="125"/>
      <c r="EW124" s="125"/>
      <c r="EX124" s="125"/>
      <c r="EY124" s="125"/>
      <c r="EZ124" s="125"/>
      <c r="FA124" s="125"/>
      <c r="FB124" s="125"/>
      <c r="FC124" s="125"/>
      <c r="FD124" s="125"/>
      <c r="FE124" s="125"/>
      <c r="FF124" s="125"/>
      <c r="FG124" s="125"/>
      <c r="FH124" s="125"/>
      <c r="FI124" s="125"/>
      <c r="FJ124" s="125"/>
      <c r="FK124" s="125"/>
      <c r="FL124" s="125"/>
      <c r="FM124" s="125"/>
      <c r="FN124" s="125"/>
      <c r="FO124" s="125"/>
      <c r="FP124" s="125"/>
      <c r="FQ124" s="125"/>
      <c r="FR124" s="125"/>
      <c r="FS124" s="125"/>
      <c r="FT124" s="125"/>
      <c r="FU124" s="125"/>
      <c r="FV124" s="125"/>
      <c r="FW124" s="125"/>
      <c r="FX124" s="125"/>
      <c r="FY124" s="125"/>
      <c r="FZ124" s="125"/>
      <c r="GA124" s="125"/>
      <c r="GB124" s="125"/>
      <c r="GC124" s="125"/>
      <c r="GD124" s="125"/>
      <c r="GE124" s="125"/>
      <c r="GF124" s="125"/>
      <c r="GG124" s="125"/>
      <c r="GH124" s="125"/>
      <c r="GI124" s="125"/>
      <c r="GJ124" s="125"/>
      <c r="GK124" s="125"/>
      <c r="GL124" s="125"/>
      <c r="GM124" s="125"/>
      <c r="GN124" s="125"/>
      <c r="GO124" s="125"/>
      <c r="GP124" s="125"/>
      <c r="GQ124" s="125"/>
      <c r="GR124" s="125"/>
      <c r="GS124" s="125"/>
      <c r="GT124" s="125"/>
      <c r="GU124" s="125"/>
      <c r="GV124" s="125"/>
      <c r="GW124" s="125"/>
      <c r="GX124" s="125"/>
      <c r="GY124" s="125"/>
      <c r="GZ124" s="125"/>
      <c r="HA124" s="125"/>
      <c r="HB124" s="125"/>
      <c r="HC124" s="125"/>
      <c r="HD124" s="125"/>
      <c r="HE124" s="125"/>
      <c r="HF124" s="125"/>
      <c r="HG124" s="125"/>
      <c r="HH124" s="125"/>
      <c r="HI124" s="125"/>
      <c r="HJ124" s="125"/>
      <c r="HK124" s="125"/>
      <c r="HL124" s="125"/>
      <c r="HM124" s="125"/>
      <c r="HN124" s="125"/>
      <c r="HO124" s="125"/>
      <c r="HP124" s="125"/>
      <c r="HQ124" s="125"/>
      <c r="HR124" s="125"/>
      <c r="HS124" s="125"/>
      <c r="HT124" s="125"/>
      <c r="HU124" s="125"/>
      <c r="HV124" s="125"/>
      <c r="HW124" s="125"/>
      <c r="HX124" s="125"/>
      <c r="HY124" s="125"/>
      <c r="HZ124" s="125"/>
      <c r="IA124" s="125"/>
      <c r="IB124" s="125"/>
      <c r="IC124" s="125"/>
      <c r="ID124" s="125"/>
      <c r="IE124" s="125"/>
      <c r="IF124" s="125"/>
      <c r="IG124" s="125"/>
      <c r="IH124" s="125"/>
      <c r="II124" s="125"/>
    </row>
    <row r="125" spans="1:243" s="127" customFormat="1" ht="14.4">
      <c r="A125" s="455"/>
      <c r="B125" s="969" t="s">
        <v>668</v>
      </c>
      <c r="C125" s="914"/>
      <c r="D125" s="914"/>
      <c r="E125" s="914"/>
      <c r="F125" s="914"/>
      <c r="G125" s="914"/>
      <c r="H125" s="914"/>
      <c r="I125" s="914"/>
      <c r="J125" s="914"/>
      <c r="K125" s="675"/>
      <c r="L125" s="675"/>
      <c r="M125" s="675"/>
      <c r="N125" s="770" t="e">
        <f>+(G125*5)/#REF!</f>
        <v>#REF!</v>
      </c>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c r="CE125" s="125"/>
      <c r="CF125" s="125"/>
      <c r="CG125" s="125"/>
      <c r="CH125" s="125"/>
      <c r="CI125" s="125"/>
      <c r="CJ125" s="125"/>
      <c r="CK125" s="125"/>
      <c r="CL125" s="125"/>
      <c r="CM125" s="125"/>
      <c r="CN125" s="125"/>
      <c r="CO125" s="125"/>
      <c r="CP125" s="125"/>
      <c r="CQ125" s="125"/>
      <c r="CR125" s="125"/>
      <c r="CS125" s="125"/>
      <c r="CT125" s="125"/>
      <c r="CU125" s="125"/>
      <c r="CV125" s="125"/>
      <c r="CW125" s="125"/>
      <c r="CX125" s="125"/>
      <c r="CY125" s="125"/>
      <c r="CZ125" s="125"/>
      <c r="DA125" s="125"/>
      <c r="DB125" s="125"/>
      <c r="DC125" s="125"/>
      <c r="DD125" s="125"/>
      <c r="DE125" s="125"/>
      <c r="DF125" s="125"/>
      <c r="DG125" s="125"/>
      <c r="DH125" s="125"/>
      <c r="DI125" s="125"/>
      <c r="DJ125" s="125"/>
      <c r="DK125" s="125"/>
      <c r="DL125" s="125"/>
      <c r="DM125" s="125"/>
      <c r="DN125" s="125"/>
      <c r="DO125" s="125"/>
      <c r="DP125" s="125"/>
      <c r="DQ125" s="125"/>
      <c r="DR125" s="125"/>
      <c r="DS125" s="125"/>
      <c r="DT125" s="125"/>
      <c r="DU125" s="125"/>
      <c r="DV125" s="125"/>
      <c r="DW125" s="125"/>
      <c r="DX125" s="125"/>
      <c r="DY125" s="125"/>
      <c r="DZ125" s="125"/>
      <c r="EA125" s="125"/>
      <c r="EB125" s="125"/>
      <c r="EC125" s="125"/>
      <c r="ED125" s="125"/>
      <c r="EE125" s="125"/>
      <c r="EF125" s="125"/>
      <c r="EG125" s="125"/>
      <c r="EH125" s="125"/>
      <c r="EI125" s="125"/>
      <c r="EJ125" s="125"/>
      <c r="EK125" s="125"/>
      <c r="EL125" s="125"/>
      <c r="EM125" s="125"/>
      <c r="EN125" s="125"/>
      <c r="EO125" s="125"/>
      <c r="EP125" s="125"/>
      <c r="EQ125" s="125"/>
      <c r="ER125" s="125"/>
      <c r="ES125" s="125"/>
      <c r="ET125" s="125"/>
      <c r="EU125" s="125"/>
      <c r="EV125" s="125"/>
      <c r="EW125" s="125"/>
      <c r="EX125" s="125"/>
      <c r="EY125" s="125"/>
      <c r="EZ125" s="125"/>
      <c r="FA125" s="125"/>
      <c r="FB125" s="125"/>
      <c r="FC125" s="125"/>
      <c r="FD125" s="125"/>
      <c r="FE125" s="125"/>
      <c r="FF125" s="125"/>
      <c r="FG125" s="125"/>
      <c r="FH125" s="125"/>
      <c r="FI125" s="125"/>
      <c r="FJ125" s="125"/>
      <c r="FK125" s="125"/>
      <c r="FL125" s="125"/>
      <c r="FM125" s="125"/>
      <c r="FN125" s="125"/>
      <c r="FO125" s="125"/>
      <c r="FP125" s="125"/>
      <c r="FQ125" s="125"/>
      <c r="FR125" s="125"/>
      <c r="FS125" s="125"/>
      <c r="FT125" s="125"/>
      <c r="FU125" s="125"/>
      <c r="FV125" s="125"/>
      <c r="FW125" s="125"/>
      <c r="FX125" s="125"/>
      <c r="FY125" s="125"/>
      <c r="FZ125" s="125"/>
      <c r="GA125" s="125"/>
      <c r="GB125" s="125"/>
      <c r="GC125" s="125"/>
      <c r="GD125" s="125"/>
      <c r="GE125" s="125"/>
      <c r="GF125" s="125"/>
      <c r="GG125" s="125"/>
      <c r="GH125" s="125"/>
      <c r="GI125" s="125"/>
      <c r="GJ125" s="125"/>
      <c r="GK125" s="125"/>
      <c r="GL125" s="125"/>
      <c r="GM125" s="125"/>
      <c r="GN125" s="125"/>
      <c r="GO125" s="125"/>
      <c r="GP125" s="125"/>
      <c r="GQ125" s="125"/>
      <c r="GR125" s="125"/>
      <c r="GS125" s="125"/>
      <c r="GT125" s="125"/>
      <c r="GU125" s="125"/>
      <c r="GV125" s="125"/>
      <c r="GW125" s="125"/>
      <c r="GX125" s="125"/>
      <c r="GY125" s="125"/>
      <c r="GZ125" s="125"/>
      <c r="HA125" s="125"/>
      <c r="HB125" s="125"/>
      <c r="HC125" s="125"/>
      <c r="HD125" s="125"/>
      <c r="HE125" s="125"/>
      <c r="HF125" s="125"/>
      <c r="HG125" s="125"/>
      <c r="HH125" s="125"/>
      <c r="HI125" s="125"/>
      <c r="HJ125" s="125"/>
      <c r="HK125" s="125"/>
      <c r="HL125" s="125"/>
      <c r="HM125" s="125"/>
      <c r="HN125" s="125"/>
      <c r="HO125" s="125"/>
      <c r="HP125" s="125"/>
      <c r="HQ125" s="125"/>
      <c r="HR125" s="125"/>
      <c r="HS125" s="125"/>
      <c r="HT125" s="125"/>
      <c r="HU125" s="125"/>
      <c r="HV125" s="125"/>
      <c r="HW125" s="125"/>
      <c r="HX125" s="125"/>
      <c r="HY125" s="125"/>
      <c r="HZ125" s="125"/>
      <c r="IA125" s="125"/>
      <c r="IB125" s="125"/>
      <c r="IC125" s="125"/>
      <c r="ID125" s="125"/>
      <c r="IE125" s="125"/>
      <c r="IF125" s="125"/>
      <c r="IG125" s="125"/>
      <c r="IH125" s="125"/>
      <c r="II125" s="125"/>
    </row>
    <row r="126" spans="1:243" s="127" customFormat="1" ht="14.4">
      <c r="A126" s="455"/>
      <c r="B126" t="s">
        <v>508</v>
      </c>
      <c r="C126" s="914">
        <v>900172</v>
      </c>
      <c r="D126" s="914">
        <v>162500</v>
      </c>
      <c r="E126" s="914">
        <v>0</v>
      </c>
      <c r="F126" s="914">
        <v>91172</v>
      </c>
      <c r="G126" s="914">
        <v>971500</v>
      </c>
      <c r="H126" s="914">
        <v>68289.066999999995</v>
      </c>
      <c r="I126" s="914">
        <v>69141.654999999999</v>
      </c>
      <c r="J126" s="914">
        <v>852.58799999999997</v>
      </c>
      <c r="K126" s="1115">
        <f>+I126/BS!$G$31</f>
        <v>2.0072198938040728E-2</v>
      </c>
      <c r="L126" s="1115">
        <f t="shared" ref="L126:L128" si="26">+I126/$P$19</f>
        <v>2.1157370999544203E-2</v>
      </c>
      <c r="M126" s="675"/>
      <c r="N126" s="770"/>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c r="CL126" s="125"/>
      <c r="CM126" s="125"/>
      <c r="CN126" s="125"/>
      <c r="CO126" s="125"/>
      <c r="CP126" s="125"/>
      <c r="CQ126" s="125"/>
      <c r="CR126" s="125"/>
      <c r="CS126" s="125"/>
      <c r="CT126" s="125"/>
      <c r="CU126" s="125"/>
      <c r="CV126" s="125"/>
      <c r="CW126" s="125"/>
      <c r="CX126" s="125"/>
      <c r="CY126" s="125"/>
      <c r="CZ126" s="125"/>
      <c r="DA126" s="125"/>
      <c r="DB126" s="125"/>
      <c r="DC126" s="125"/>
      <c r="DD126" s="125"/>
      <c r="DE126" s="125"/>
      <c r="DF126" s="125"/>
      <c r="DG126" s="125"/>
      <c r="DH126" s="125"/>
      <c r="DI126" s="125"/>
      <c r="DJ126" s="125"/>
      <c r="DK126" s="125"/>
      <c r="DL126" s="125"/>
      <c r="DM126" s="125"/>
      <c r="DN126" s="125"/>
      <c r="DO126" s="125"/>
      <c r="DP126" s="125"/>
      <c r="DQ126" s="125"/>
      <c r="DR126" s="125"/>
      <c r="DS126" s="125"/>
      <c r="DT126" s="125"/>
      <c r="DU126" s="125"/>
      <c r="DV126" s="125"/>
      <c r="DW126" s="125"/>
      <c r="DX126" s="125"/>
      <c r="DY126" s="125"/>
      <c r="DZ126" s="125"/>
      <c r="EA126" s="125"/>
      <c r="EB126" s="125"/>
      <c r="EC126" s="125"/>
      <c r="ED126" s="125"/>
      <c r="EE126" s="125"/>
      <c r="EF126" s="125"/>
      <c r="EG126" s="125"/>
      <c r="EH126" s="125"/>
      <c r="EI126" s="125"/>
      <c r="EJ126" s="125"/>
      <c r="EK126" s="125"/>
      <c r="EL126" s="125"/>
      <c r="EM126" s="125"/>
      <c r="EN126" s="125"/>
      <c r="EO126" s="125"/>
      <c r="EP126" s="125"/>
      <c r="EQ126" s="125"/>
      <c r="ER126" s="125"/>
      <c r="ES126" s="125"/>
      <c r="ET126" s="125"/>
      <c r="EU126" s="125"/>
      <c r="EV126" s="125"/>
      <c r="EW126" s="125"/>
      <c r="EX126" s="125"/>
      <c r="EY126" s="125"/>
      <c r="EZ126" s="125"/>
      <c r="FA126" s="125"/>
      <c r="FB126" s="125"/>
      <c r="FC126" s="125"/>
      <c r="FD126" s="125"/>
      <c r="FE126" s="125"/>
      <c r="FF126" s="125"/>
      <c r="FG126" s="125"/>
      <c r="FH126" s="125"/>
      <c r="FI126" s="125"/>
      <c r="FJ126" s="125"/>
      <c r="FK126" s="125"/>
      <c r="FL126" s="125"/>
      <c r="FM126" s="125"/>
      <c r="FN126" s="125"/>
      <c r="FO126" s="125"/>
      <c r="FP126" s="125"/>
      <c r="FQ126" s="125"/>
      <c r="FR126" s="125"/>
      <c r="FS126" s="125"/>
      <c r="FT126" s="125"/>
      <c r="FU126" s="125"/>
      <c r="FV126" s="125"/>
      <c r="FW126" s="125"/>
      <c r="FX126" s="125"/>
      <c r="FY126" s="125"/>
      <c r="FZ126" s="125"/>
      <c r="GA126" s="125"/>
      <c r="GB126" s="125"/>
      <c r="GC126" s="125"/>
      <c r="GD126" s="125"/>
      <c r="GE126" s="125"/>
      <c r="GF126" s="125"/>
      <c r="GG126" s="125"/>
      <c r="GH126" s="125"/>
      <c r="GI126" s="125"/>
      <c r="GJ126" s="125"/>
      <c r="GK126" s="125"/>
      <c r="GL126" s="125"/>
      <c r="GM126" s="125"/>
      <c r="GN126" s="125"/>
      <c r="GO126" s="125"/>
      <c r="GP126" s="125"/>
      <c r="GQ126" s="125"/>
      <c r="GR126" s="125"/>
      <c r="GS126" s="125"/>
      <c r="GT126" s="125"/>
      <c r="GU126" s="125"/>
      <c r="GV126" s="125"/>
      <c r="GW126" s="125"/>
      <c r="GX126" s="125"/>
      <c r="GY126" s="125"/>
      <c r="GZ126" s="125"/>
      <c r="HA126" s="125"/>
      <c r="HB126" s="125"/>
      <c r="HC126" s="125"/>
      <c r="HD126" s="125"/>
      <c r="HE126" s="125"/>
      <c r="HF126" s="125"/>
      <c r="HG126" s="125"/>
      <c r="HH126" s="125"/>
      <c r="HI126" s="125"/>
      <c r="HJ126" s="125"/>
      <c r="HK126" s="125"/>
      <c r="HL126" s="125"/>
      <c r="HM126" s="125"/>
      <c r="HN126" s="125"/>
      <c r="HO126" s="125"/>
      <c r="HP126" s="125"/>
      <c r="HQ126" s="125"/>
      <c r="HR126" s="125"/>
      <c r="HS126" s="125"/>
      <c r="HT126" s="125"/>
      <c r="HU126" s="125"/>
      <c r="HV126" s="125"/>
      <c r="HW126" s="125"/>
      <c r="HX126" s="125"/>
      <c r="HY126" s="125"/>
      <c r="HZ126" s="125"/>
      <c r="IA126" s="125"/>
      <c r="IB126" s="125"/>
      <c r="IC126" s="125"/>
      <c r="ID126" s="125"/>
      <c r="IE126" s="125"/>
      <c r="IF126" s="125"/>
      <c r="IG126" s="125"/>
      <c r="IH126" s="125"/>
      <c r="II126" s="125"/>
    </row>
    <row r="127" spans="1:243" s="127" customFormat="1" ht="14.4">
      <c r="A127" s="455"/>
      <c r="B127" t="s">
        <v>244</v>
      </c>
      <c r="C127" s="914">
        <v>450300</v>
      </c>
      <c r="D127" s="914">
        <v>438500</v>
      </c>
      <c r="E127" s="914">
        <v>0</v>
      </c>
      <c r="F127" s="914">
        <v>0</v>
      </c>
      <c r="G127" s="914">
        <v>888800</v>
      </c>
      <c r="H127" s="914">
        <v>69637.48</v>
      </c>
      <c r="I127" s="914">
        <v>61727.16</v>
      </c>
      <c r="J127" s="914">
        <v>-7910.32</v>
      </c>
      <c r="K127" s="1115">
        <f>+I127/BS!$G$31</f>
        <v>1.7919730665982327E-2</v>
      </c>
      <c r="L127" s="1115">
        <f t="shared" si="26"/>
        <v>1.8888532894797284E-2</v>
      </c>
      <c r="M127" s="676"/>
      <c r="N127" s="676"/>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125"/>
      <c r="DF127" s="125"/>
      <c r="DG127" s="125"/>
      <c r="DH127" s="125"/>
      <c r="DI127" s="125"/>
      <c r="DJ127" s="125"/>
      <c r="DK127" s="125"/>
      <c r="DL127" s="125"/>
      <c r="DM127" s="125"/>
      <c r="DN127" s="125"/>
      <c r="DO127" s="125"/>
      <c r="DP127" s="125"/>
      <c r="DQ127" s="125"/>
      <c r="DR127" s="125"/>
      <c r="DS127" s="125"/>
      <c r="DT127" s="125"/>
      <c r="DU127" s="125"/>
      <c r="DV127" s="125"/>
      <c r="DW127" s="125"/>
      <c r="DX127" s="125"/>
      <c r="DY127" s="125"/>
      <c r="DZ127" s="125"/>
      <c r="EA127" s="125"/>
      <c r="EB127" s="125"/>
      <c r="EC127" s="125"/>
      <c r="ED127" s="125"/>
      <c r="EE127" s="125"/>
      <c r="EF127" s="125"/>
      <c r="EG127" s="125"/>
      <c r="EH127" s="125"/>
      <c r="EI127" s="125"/>
      <c r="EJ127" s="125"/>
      <c r="EK127" s="125"/>
      <c r="EL127" s="125"/>
      <c r="EM127" s="125"/>
      <c r="EN127" s="125"/>
      <c r="EO127" s="125"/>
      <c r="EP127" s="125"/>
      <c r="EQ127" s="125"/>
      <c r="ER127" s="125"/>
      <c r="ES127" s="125"/>
      <c r="ET127" s="125"/>
      <c r="EU127" s="125"/>
      <c r="EV127" s="125"/>
      <c r="EW127" s="125"/>
      <c r="EX127" s="125"/>
      <c r="EY127" s="125"/>
      <c r="EZ127" s="125"/>
      <c r="FA127" s="125"/>
      <c r="FB127" s="125"/>
      <c r="FC127" s="125"/>
      <c r="FD127" s="125"/>
      <c r="FE127" s="125"/>
      <c r="FF127" s="125"/>
      <c r="FG127" s="125"/>
      <c r="FH127" s="125"/>
      <c r="FI127" s="125"/>
      <c r="FJ127" s="125"/>
      <c r="FK127" s="125"/>
      <c r="FL127" s="125"/>
      <c r="FM127" s="125"/>
      <c r="FN127" s="125"/>
      <c r="FO127" s="125"/>
      <c r="FP127" s="125"/>
      <c r="FQ127" s="125"/>
      <c r="FR127" s="125"/>
      <c r="FS127" s="125"/>
      <c r="FT127" s="125"/>
      <c r="FU127" s="125"/>
      <c r="FV127" s="125"/>
      <c r="FW127" s="125"/>
      <c r="FX127" s="125"/>
      <c r="FY127" s="125"/>
      <c r="FZ127" s="125"/>
      <c r="GA127" s="125"/>
      <c r="GB127" s="125"/>
      <c r="GC127" s="125"/>
      <c r="GD127" s="125"/>
      <c r="GE127" s="125"/>
      <c r="GF127" s="125"/>
      <c r="GG127" s="125"/>
      <c r="GH127" s="125"/>
      <c r="GI127" s="125"/>
      <c r="GJ127" s="125"/>
      <c r="GK127" s="125"/>
      <c r="GL127" s="125"/>
      <c r="GM127" s="125"/>
      <c r="GN127" s="125"/>
      <c r="GO127" s="125"/>
      <c r="GP127" s="125"/>
      <c r="GQ127" s="125"/>
      <c r="GR127" s="125"/>
      <c r="GS127" s="125"/>
      <c r="GT127" s="125"/>
      <c r="GU127" s="125"/>
      <c r="GV127" s="125"/>
      <c r="GW127" s="125"/>
      <c r="GX127" s="125"/>
      <c r="GY127" s="125"/>
      <c r="GZ127" s="125"/>
      <c r="HA127" s="125"/>
      <c r="HB127" s="125"/>
      <c r="HC127" s="125"/>
      <c r="HD127" s="125"/>
      <c r="HE127" s="125"/>
      <c r="HF127" s="125"/>
      <c r="HG127" s="125"/>
      <c r="HH127" s="125"/>
      <c r="HI127" s="125"/>
      <c r="HJ127" s="125"/>
      <c r="HK127" s="125"/>
      <c r="HL127" s="125"/>
      <c r="HM127" s="125"/>
      <c r="HN127" s="125"/>
      <c r="HO127" s="125"/>
      <c r="HP127" s="125"/>
      <c r="HQ127" s="125"/>
      <c r="HR127" s="125"/>
      <c r="HS127" s="125"/>
      <c r="HT127" s="125"/>
      <c r="HU127" s="125"/>
      <c r="HV127" s="125"/>
      <c r="HW127" s="125"/>
      <c r="HX127" s="125"/>
      <c r="HY127" s="125"/>
      <c r="HZ127" s="125"/>
      <c r="IA127" s="125"/>
      <c r="IB127" s="125"/>
      <c r="IC127" s="125"/>
      <c r="ID127" s="125"/>
      <c r="IE127" s="125"/>
      <c r="IF127" s="125"/>
      <c r="IG127" s="125"/>
      <c r="IH127" s="125"/>
      <c r="II127" s="125"/>
    </row>
    <row r="128" spans="1:243" s="127" customFormat="1" ht="14.4">
      <c r="A128" s="455"/>
      <c r="B128" t="s">
        <v>274</v>
      </c>
      <c r="C128" s="914">
        <v>0</v>
      </c>
      <c r="D128" s="914">
        <v>395700</v>
      </c>
      <c r="E128" s="914">
        <v>0</v>
      </c>
      <c r="F128" s="914">
        <v>17000</v>
      </c>
      <c r="G128" s="914">
        <v>378700</v>
      </c>
      <c r="H128" s="914">
        <v>36547.995999999999</v>
      </c>
      <c r="I128" s="914">
        <v>34408.682000000001</v>
      </c>
      <c r="J128" s="914">
        <v>-2139.3139999999999</v>
      </c>
      <c r="K128" s="1115">
        <f>+I128/BS!$G$31</f>
        <v>9.9890277474524031E-3</v>
      </c>
      <c r="L128" s="1115">
        <f t="shared" si="26"/>
        <v>1.0529068919153565E-2</v>
      </c>
      <c r="M128" s="676"/>
      <c r="N128" s="676"/>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c r="CX128" s="125"/>
      <c r="CY128" s="125"/>
      <c r="CZ128" s="125"/>
      <c r="DA128" s="125"/>
      <c r="DB128" s="125"/>
      <c r="DC128" s="125"/>
      <c r="DD128" s="125"/>
      <c r="DE128" s="125"/>
      <c r="DF128" s="125"/>
      <c r="DG128" s="125"/>
      <c r="DH128" s="125"/>
      <c r="DI128" s="125"/>
      <c r="DJ128" s="125"/>
      <c r="DK128" s="125"/>
      <c r="DL128" s="125"/>
      <c r="DM128" s="125"/>
      <c r="DN128" s="125"/>
      <c r="DO128" s="125"/>
      <c r="DP128" s="125"/>
      <c r="DQ128" s="125"/>
      <c r="DR128" s="125"/>
      <c r="DS128" s="125"/>
      <c r="DT128" s="125"/>
      <c r="DU128" s="125"/>
      <c r="DV128" s="125"/>
      <c r="DW128" s="125"/>
      <c r="DX128" s="125"/>
      <c r="DY128" s="125"/>
      <c r="DZ128" s="125"/>
      <c r="EA128" s="125"/>
      <c r="EB128" s="125"/>
      <c r="EC128" s="125"/>
      <c r="ED128" s="125"/>
      <c r="EE128" s="125"/>
      <c r="EF128" s="125"/>
      <c r="EG128" s="125"/>
      <c r="EH128" s="125"/>
      <c r="EI128" s="125"/>
      <c r="EJ128" s="125"/>
      <c r="EK128" s="125"/>
      <c r="EL128" s="125"/>
      <c r="EM128" s="125"/>
      <c r="EN128" s="125"/>
      <c r="EO128" s="125"/>
      <c r="EP128" s="125"/>
      <c r="EQ128" s="125"/>
      <c r="ER128" s="125"/>
      <c r="ES128" s="125"/>
      <c r="ET128" s="125"/>
      <c r="EU128" s="125"/>
      <c r="EV128" s="125"/>
      <c r="EW128" s="125"/>
      <c r="EX128" s="125"/>
      <c r="EY128" s="125"/>
      <c r="EZ128" s="125"/>
      <c r="FA128" s="125"/>
      <c r="FB128" s="125"/>
      <c r="FC128" s="125"/>
      <c r="FD128" s="125"/>
      <c r="FE128" s="125"/>
      <c r="FF128" s="125"/>
      <c r="FG128" s="125"/>
      <c r="FH128" s="125"/>
      <c r="FI128" s="125"/>
      <c r="FJ128" s="125"/>
      <c r="FK128" s="125"/>
      <c r="FL128" s="125"/>
      <c r="FM128" s="125"/>
      <c r="FN128" s="125"/>
      <c r="FO128" s="125"/>
      <c r="FP128" s="125"/>
      <c r="FQ128" s="125"/>
      <c r="FR128" s="125"/>
      <c r="FS128" s="125"/>
      <c r="FT128" s="125"/>
      <c r="FU128" s="125"/>
      <c r="FV128" s="125"/>
      <c r="FW128" s="125"/>
      <c r="FX128" s="125"/>
      <c r="FY128" s="125"/>
      <c r="FZ128" s="125"/>
      <c r="GA128" s="125"/>
      <c r="GB128" s="125"/>
      <c r="GC128" s="125"/>
      <c r="GD128" s="125"/>
      <c r="GE128" s="125"/>
      <c r="GF128" s="125"/>
      <c r="GG128" s="125"/>
      <c r="GH128" s="125"/>
      <c r="GI128" s="125"/>
      <c r="GJ128" s="125"/>
      <c r="GK128" s="125"/>
      <c r="GL128" s="125"/>
      <c r="GM128" s="125"/>
      <c r="GN128" s="125"/>
      <c r="GO128" s="125"/>
      <c r="GP128" s="125"/>
      <c r="GQ128" s="125"/>
      <c r="GR128" s="125"/>
      <c r="GS128" s="125"/>
      <c r="GT128" s="125"/>
      <c r="GU128" s="125"/>
      <c r="GV128" s="125"/>
      <c r="GW128" s="125"/>
      <c r="GX128" s="125"/>
      <c r="GY128" s="125"/>
      <c r="GZ128" s="125"/>
      <c r="HA128" s="125"/>
      <c r="HB128" s="125"/>
      <c r="HC128" s="125"/>
      <c r="HD128" s="125"/>
      <c r="HE128" s="125"/>
      <c r="HF128" s="125"/>
      <c r="HG128" s="125"/>
      <c r="HH128" s="125"/>
      <c r="HI128" s="125"/>
      <c r="HJ128" s="125"/>
      <c r="HK128" s="125"/>
      <c r="HL128" s="125"/>
      <c r="HM128" s="125"/>
      <c r="HN128" s="125"/>
      <c r="HO128" s="125"/>
      <c r="HP128" s="125"/>
      <c r="HQ128" s="125"/>
      <c r="HR128" s="125"/>
      <c r="HS128" s="125"/>
      <c r="HT128" s="125"/>
      <c r="HU128" s="125"/>
      <c r="HV128" s="125"/>
      <c r="HW128" s="125"/>
      <c r="HX128" s="125"/>
      <c r="HY128" s="125"/>
      <c r="HZ128" s="125"/>
      <c r="IA128" s="125"/>
      <c r="IB128" s="125"/>
      <c r="IC128" s="125"/>
      <c r="ID128" s="125"/>
      <c r="IE128" s="125"/>
      <c r="IF128" s="125"/>
      <c r="IG128" s="125"/>
      <c r="IH128" s="125"/>
      <c r="II128" s="125"/>
    </row>
    <row r="129" spans="1:243" s="127" customFormat="1" ht="14.4">
      <c r="A129" s="455"/>
      <c r="B129"/>
      <c r="C129" s="914"/>
      <c r="D129" s="914"/>
      <c r="E129" s="914"/>
      <c r="F129" s="914"/>
      <c r="G129" s="914"/>
      <c r="H129" s="1117">
        <f>SUM(H126:H128)</f>
        <v>174474.54300000001</v>
      </c>
      <c r="I129" s="1117">
        <f t="shared" ref="I129:J129" si="27">SUM(I126:I128)</f>
        <v>165277.497</v>
      </c>
      <c r="J129" s="1117">
        <f t="shared" si="27"/>
        <v>-9197.0460000000003</v>
      </c>
      <c r="K129" s="675"/>
      <c r="L129" s="675"/>
      <c r="M129" s="675"/>
      <c r="N129" s="770" t="e">
        <f>+(G129*10)/#REF!</f>
        <v>#REF!</v>
      </c>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c r="CL129" s="125"/>
      <c r="CM129" s="125"/>
      <c r="CN129" s="125"/>
      <c r="CO129" s="125"/>
      <c r="CP129" s="125"/>
      <c r="CQ129" s="125"/>
      <c r="CR129" s="125"/>
      <c r="CS129" s="125"/>
      <c r="CT129" s="125"/>
      <c r="CU129" s="125"/>
      <c r="CV129" s="125"/>
      <c r="CW129" s="125"/>
      <c r="CX129" s="125"/>
      <c r="CY129" s="125"/>
      <c r="CZ129" s="125"/>
      <c r="DA129" s="125"/>
      <c r="DB129" s="125"/>
      <c r="DC129" s="125"/>
      <c r="DD129" s="125"/>
      <c r="DE129" s="125"/>
      <c r="DF129" s="125"/>
      <c r="DG129" s="125"/>
      <c r="DH129" s="125"/>
      <c r="DI129" s="125"/>
      <c r="DJ129" s="125"/>
      <c r="DK129" s="125"/>
      <c r="DL129" s="125"/>
      <c r="DM129" s="125"/>
      <c r="DN129" s="125"/>
      <c r="DO129" s="125"/>
      <c r="DP129" s="125"/>
      <c r="DQ129" s="125"/>
      <c r="DR129" s="125"/>
      <c r="DS129" s="125"/>
      <c r="DT129" s="125"/>
      <c r="DU129" s="125"/>
      <c r="DV129" s="125"/>
      <c r="DW129" s="125"/>
      <c r="DX129" s="125"/>
      <c r="DY129" s="125"/>
      <c r="DZ129" s="125"/>
      <c r="EA129" s="125"/>
      <c r="EB129" s="125"/>
      <c r="EC129" s="125"/>
      <c r="ED129" s="125"/>
      <c r="EE129" s="125"/>
      <c r="EF129" s="125"/>
      <c r="EG129" s="125"/>
      <c r="EH129" s="125"/>
      <c r="EI129" s="125"/>
      <c r="EJ129" s="125"/>
      <c r="EK129" s="125"/>
      <c r="EL129" s="125"/>
      <c r="EM129" s="125"/>
      <c r="EN129" s="125"/>
      <c r="EO129" s="125"/>
      <c r="EP129" s="125"/>
      <c r="EQ129" s="125"/>
      <c r="ER129" s="125"/>
      <c r="ES129" s="125"/>
      <c r="ET129" s="125"/>
      <c r="EU129" s="125"/>
      <c r="EV129" s="125"/>
      <c r="EW129" s="125"/>
      <c r="EX129" s="125"/>
      <c r="EY129" s="125"/>
      <c r="EZ129" s="125"/>
      <c r="FA129" s="125"/>
      <c r="FB129" s="125"/>
      <c r="FC129" s="125"/>
      <c r="FD129" s="125"/>
      <c r="FE129" s="125"/>
      <c r="FF129" s="125"/>
      <c r="FG129" s="125"/>
      <c r="FH129" s="125"/>
      <c r="FI129" s="125"/>
      <c r="FJ129" s="125"/>
      <c r="FK129" s="125"/>
      <c r="FL129" s="125"/>
      <c r="FM129" s="125"/>
      <c r="FN129" s="125"/>
      <c r="FO129" s="125"/>
      <c r="FP129" s="125"/>
      <c r="FQ129" s="125"/>
      <c r="FR129" s="125"/>
      <c r="FS129" s="125"/>
      <c r="FT129" s="125"/>
      <c r="FU129" s="125"/>
      <c r="FV129" s="125"/>
      <c r="FW129" s="125"/>
      <c r="FX129" s="125"/>
      <c r="FY129" s="125"/>
      <c r="FZ129" s="125"/>
      <c r="GA129" s="125"/>
      <c r="GB129" s="125"/>
      <c r="GC129" s="125"/>
      <c r="GD129" s="125"/>
      <c r="GE129" s="125"/>
      <c r="GF129" s="125"/>
      <c r="GG129" s="125"/>
      <c r="GH129" s="125"/>
      <c r="GI129" s="125"/>
      <c r="GJ129" s="125"/>
      <c r="GK129" s="125"/>
      <c r="GL129" s="125"/>
      <c r="GM129" s="125"/>
      <c r="GN129" s="125"/>
      <c r="GO129" s="125"/>
      <c r="GP129" s="125"/>
      <c r="GQ129" s="125"/>
      <c r="GR129" s="125"/>
      <c r="GS129" s="125"/>
      <c r="GT129" s="125"/>
      <c r="GU129" s="125"/>
      <c r="GV129" s="125"/>
      <c r="GW129" s="125"/>
      <c r="GX129" s="125"/>
      <c r="GY129" s="125"/>
      <c r="GZ129" s="125"/>
      <c r="HA129" s="125"/>
      <c r="HB129" s="125"/>
      <c r="HC129" s="125"/>
      <c r="HD129" s="125"/>
      <c r="HE129" s="125"/>
      <c r="HF129" s="125"/>
      <c r="HG129" s="125"/>
      <c r="HH129" s="125"/>
      <c r="HI129" s="125"/>
      <c r="HJ129" s="125"/>
      <c r="HK129" s="125"/>
      <c r="HL129" s="125"/>
      <c r="HM129" s="125"/>
      <c r="HN129" s="125"/>
      <c r="HO129" s="125"/>
      <c r="HP129" s="125"/>
      <c r="HQ129" s="125"/>
      <c r="HR129" s="125"/>
      <c r="HS129" s="125"/>
      <c r="HT129" s="125"/>
      <c r="HU129" s="125"/>
      <c r="HV129" s="125"/>
      <c r="HW129" s="125"/>
      <c r="HX129" s="125"/>
      <c r="HY129" s="125"/>
      <c r="HZ129" s="125"/>
      <c r="IA129" s="125"/>
      <c r="IB129" s="125"/>
      <c r="IC129" s="125"/>
      <c r="ID129" s="125"/>
      <c r="IE129" s="125"/>
      <c r="IF129" s="125"/>
      <c r="IG129" s="125"/>
      <c r="IH129" s="125"/>
      <c r="II129" s="125"/>
    </row>
    <row r="130" spans="1:243" s="127" customFormat="1" ht="14.4">
      <c r="A130" s="455"/>
      <c r="B130"/>
      <c r="C130" s="914"/>
      <c r="D130" s="914"/>
      <c r="E130" s="914"/>
      <c r="F130" s="914"/>
      <c r="G130" s="914"/>
      <c r="H130" s="914"/>
      <c r="I130" s="914"/>
      <c r="J130" s="914"/>
      <c r="K130" s="676"/>
      <c r="L130" s="676"/>
      <c r="M130" s="676"/>
      <c r="N130" s="676"/>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c r="CA130" s="125"/>
      <c r="CB130" s="125"/>
      <c r="CC130" s="125"/>
      <c r="CD130" s="125"/>
      <c r="CE130" s="125"/>
      <c r="CF130" s="125"/>
      <c r="CG130" s="125"/>
      <c r="CH130" s="125"/>
      <c r="CI130" s="125"/>
      <c r="CJ130" s="125"/>
      <c r="CK130" s="125"/>
      <c r="CL130" s="125"/>
      <c r="CM130" s="125"/>
      <c r="CN130" s="125"/>
      <c r="CO130" s="125"/>
      <c r="CP130" s="125"/>
      <c r="CQ130" s="125"/>
      <c r="CR130" s="125"/>
      <c r="CS130" s="125"/>
      <c r="CT130" s="125"/>
      <c r="CU130" s="125"/>
      <c r="CV130" s="125"/>
      <c r="CW130" s="125"/>
      <c r="CX130" s="125"/>
      <c r="CY130" s="125"/>
      <c r="CZ130" s="125"/>
      <c r="DA130" s="125"/>
      <c r="DB130" s="125"/>
      <c r="DC130" s="125"/>
      <c r="DD130" s="125"/>
      <c r="DE130" s="125"/>
      <c r="DF130" s="125"/>
      <c r="DG130" s="125"/>
      <c r="DH130" s="125"/>
      <c r="DI130" s="125"/>
      <c r="DJ130" s="125"/>
      <c r="DK130" s="125"/>
      <c r="DL130" s="125"/>
      <c r="DM130" s="125"/>
      <c r="DN130" s="125"/>
      <c r="DO130" s="125"/>
      <c r="DP130" s="125"/>
      <c r="DQ130" s="125"/>
      <c r="DR130" s="125"/>
      <c r="DS130" s="125"/>
      <c r="DT130" s="125"/>
      <c r="DU130" s="125"/>
      <c r="DV130" s="125"/>
      <c r="DW130" s="125"/>
      <c r="DX130" s="125"/>
      <c r="DY130" s="125"/>
      <c r="DZ130" s="125"/>
      <c r="EA130" s="125"/>
      <c r="EB130" s="125"/>
      <c r="EC130" s="125"/>
      <c r="ED130" s="125"/>
      <c r="EE130" s="125"/>
      <c r="EF130" s="125"/>
      <c r="EG130" s="125"/>
      <c r="EH130" s="125"/>
      <c r="EI130" s="125"/>
      <c r="EJ130" s="125"/>
      <c r="EK130" s="125"/>
      <c r="EL130" s="125"/>
      <c r="EM130" s="125"/>
      <c r="EN130" s="125"/>
      <c r="EO130" s="125"/>
      <c r="EP130" s="125"/>
      <c r="EQ130" s="125"/>
      <c r="ER130" s="125"/>
      <c r="ES130" s="125"/>
      <c r="ET130" s="125"/>
      <c r="EU130" s="125"/>
      <c r="EV130" s="125"/>
      <c r="EW130" s="125"/>
      <c r="EX130" s="125"/>
      <c r="EY130" s="125"/>
      <c r="EZ130" s="125"/>
      <c r="FA130" s="125"/>
      <c r="FB130" s="125"/>
      <c r="FC130" s="125"/>
      <c r="FD130" s="125"/>
      <c r="FE130" s="125"/>
      <c r="FF130" s="125"/>
      <c r="FG130" s="125"/>
      <c r="FH130" s="125"/>
      <c r="FI130" s="125"/>
      <c r="FJ130" s="125"/>
      <c r="FK130" s="125"/>
      <c r="FL130" s="125"/>
      <c r="FM130" s="125"/>
      <c r="FN130" s="125"/>
      <c r="FO130" s="125"/>
      <c r="FP130" s="125"/>
      <c r="FQ130" s="125"/>
      <c r="FR130" s="125"/>
      <c r="FS130" s="125"/>
      <c r="FT130" s="125"/>
      <c r="FU130" s="125"/>
      <c r="FV130" s="125"/>
      <c r="FW130" s="125"/>
      <c r="FX130" s="125"/>
      <c r="FY130" s="125"/>
      <c r="FZ130" s="125"/>
      <c r="GA130" s="125"/>
      <c r="GB130" s="125"/>
      <c r="GC130" s="125"/>
      <c r="GD130" s="125"/>
      <c r="GE130" s="125"/>
      <c r="GF130" s="125"/>
      <c r="GG130" s="125"/>
      <c r="GH130" s="125"/>
      <c r="GI130" s="125"/>
      <c r="GJ130" s="125"/>
      <c r="GK130" s="125"/>
      <c r="GL130" s="125"/>
      <c r="GM130" s="125"/>
      <c r="GN130" s="125"/>
      <c r="GO130" s="125"/>
      <c r="GP130" s="125"/>
      <c r="GQ130" s="125"/>
      <c r="GR130" s="125"/>
      <c r="GS130" s="125"/>
      <c r="GT130" s="125"/>
      <c r="GU130" s="125"/>
      <c r="GV130" s="125"/>
      <c r="GW130" s="125"/>
      <c r="GX130" s="125"/>
      <c r="GY130" s="125"/>
      <c r="GZ130" s="125"/>
      <c r="HA130" s="125"/>
      <c r="HB130" s="125"/>
      <c r="HC130" s="125"/>
      <c r="HD130" s="125"/>
      <c r="HE130" s="125"/>
      <c r="HF130" s="125"/>
      <c r="HG130" s="125"/>
      <c r="HH130" s="125"/>
      <c r="HI130" s="125"/>
      <c r="HJ130" s="125"/>
      <c r="HK130" s="125"/>
      <c r="HL130" s="125"/>
      <c r="HM130" s="125"/>
      <c r="HN130" s="125"/>
      <c r="HO130" s="125"/>
      <c r="HP130" s="125"/>
      <c r="HQ130" s="125"/>
      <c r="HR130" s="125"/>
      <c r="HS130" s="125"/>
      <c r="HT130" s="125"/>
      <c r="HU130" s="125"/>
      <c r="HV130" s="125"/>
      <c r="HW130" s="125"/>
      <c r="HX130" s="125"/>
      <c r="HY130" s="125"/>
      <c r="HZ130" s="125"/>
      <c r="IA130" s="125"/>
      <c r="IB130" s="125"/>
      <c r="IC130" s="125"/>
      <c r="ID130" s="125"/>
      <c r="IE130" s="125"/>
      <c r="IF130" s="125"/>
      <c r="IG130" s="125"/>
      <c r="IH130" s="125"/>
      <c r="II130" s="125"/>
    </row>
    <row r="131" spans="1:243" s="127" customFormat="1" ht="14.4">
      <c r="A131" s="455"/>
      <c r="B131" s="969" t="s">
        <v>669</v>
      </c>
      <c r="C131" s="914"/>
      <c r="D131" s="914"/>
      <c r="E131" s="914"/>
      <c r="F131" s="914"/>
      <c r="G131" s="914"/>
      <c r="H131" s="914"/>
      <c r="I131" s="914"/>
      <c r="J131" s="914"/>
      <c r="K131" s="675"/>
      <c r="L131" s="675"/>
      <c r="M131" s="675"/>
      <c r="N131" s="770" t="e">
        <f>+(G131*10)/#REF!</f>
        <v>#REF!</v>
      </c>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125"/>
      <c r="CH131" s="125"/>
      <c r="CI131" s="125"/>
      <c r="CJ131" s="125"/>
      <c r="CK131" s="125"/>
      <c r="CL131" s="125"/>
      <c r="CM131" s="125"/>
      <c r="CN131" s="125"/>
      <c r="CO131" s="125"/>
      <c r="CP131" s="125"/>
      <c r="CQ131" s="125"/>
      <c r="CR131" s="125"/>
      <c r="CS131" s="125"/>
      <c r="CT131" s="125"/>
      <c r="CU131" s="125"/>
      <c r="CV131" s="125"/>
      <c r="CW131" s="125"/>
      <c r="CX131" s="125"/>
      <c r="CY131" s="125"/>
      <c r="CZ131" s="125"/>
      <c r="DA131" s="125"/>
      <c r="DB131" s="125"/>
      <c r="DC131" s="125"/>
      <c r="DD131" s="125"/>
      <c r="DE131" s="125"/>
      <c r="DF131" s="125"/>
      <c r="DG131" s="125"/>
      <c r="DH131" s="125"/>
      <c r="DI131" s="125"/>
      <c r="DJ131" s="125"/>
      <c r="DK131" s="125"/>
      <c r="DL131" s="125"/>
      <c r="DM131" s="125"/>
      <c r="DN131" s="125"/>
      <c r="DO131" s="125"/>
      <c r="DP131" s="125"/>
      <c r="DQ131" s="125"/>
      <c r="DR131" s="125"/>
      <c r="DS131" s="125"/>
      <c r="DT131" s="125"/>
      <c r="DU131" s="125"/>
      <c r="DV131" s="125"/>
      <c r="DW131" s="125"/>
      <c r="DX131" s="125"/>
      <c r="DY131" s="125"/>
      <c r="DZ131" s="125"/>
      <c r="EA131" s="125"/>
      <c r="EB131" s="125"/>
      <c r="EC131" s="125"/>
      <c r="ED131" s="125"/>
      <c r="EE131" s="125"/>
      <c r="EF131" s="125"/>
      <c r="EG131" s="125"/>
      <c r="EH131" s="125"/>
      <c r="EI131" s="125"/>
      <c r="EJ131" s="125"/>
      <c r="EK131" s="125"/>
      <c r="EL131" s="125"/>
      <c r="EM131" s="125"/>
      <c r="EN131" s="125"/>
      <c r="EO131" s="125"/>
      <c r="EP131" s="125"/>
      <c r="EQ131" s="125"/>
      <c r="ER131" s="125"/>
      <c r="ES131" s="125"/>
      <c r="ET131" s="125"/>
      <c r="EU131" s="125"/>
      <c r="EV131" s="125"/>
      <c r="EW131" s="125"/>
      <c r="EX131" s="125"/>
      <c r="EY131" s="125"/>
      <c r="EZ131" s="125"/>
      <c r="FA131" s="125"/>
      <c r="FB131" s="125"/>
      <c r="FC131" s="125"/>
      <c r="FD131" s="125"/>
      <c r="FE131" s="125"/>
      <c r="FF131" s="125"/>
      <c r="FG131" s="125"/>
      <c r="FH131" s="125"/>
      <c r="FI131" s="125"/>
      <c r="FJ131" s="125"/>
      <c r="FK131" s="125"/>
      <c r="FL131" s="125"/>
      <c r="FM131" s="125"/>
      <c r="FN131" s="125"/>
      <c r="FO131" s="125"/>
      <c r="FP131" s="125"/>
      <c r="FQ131" s="125"/>
      <c r="FR131" s="125"/>
      <c r="FS131" s="125"/>
      <c r="FT131" s="125"/>
      <c r="FU131" s="125"/>
      <c r="FV131" s="125"/>
      <c r="FW131" s="125"/>
      <c r="FX131" s="125"/>
      <c r="FY131" s="125"/>
      <c r="FZ131" s="125"/>
      <c r="GA131" s="125"/>
      <c r="GB131" s="125"/>
      <c r="GC131" s="125"/>
      <c r="GD131" s="125"/>
      <c r="GE131" s="125"/>
      <c r="GF131" s="125"/>
      <c r="GG131" s="125"/>
      <c r="GH131" s="125"/>
      <c r="GI131" s="125"/>
      <c r="GJ131" s="125"/>
      <c r="GK131" s="125"/>
      <c r="GL131" s="125"/>
      <c r="GM131" s="125"/>
      <c r="GN131" s="125"/>
      <c r="GO131" s="125"/>
      <c r="GP131" s="125"/>
      <c r="GQ131" s="125"/>
      <c r="GR131" s="125"/>
      <c r="GS131" s="125"/>
      <c r="GT131" s="125"/>
      <c r="GU131" s="125"/>
      <c r="GV131" s="125"/>
      <c r="GW131" s="125"/>
      <c r="GX131" s="125"/>
      <c r="GY131" s="125"/>
      <c r="GZ131" s="125"/>
      <c r="HA131" s="125"/>
      <c r="HB131" s="125"/>
      <c r="HC131" s="125"/>
      <c r="HD131" s="125"/>
      <c r="HE131" s="125"/>
      <c r="HF131" s="125"/>
      <c r="HG131" s="125"/>
      <c r="HH131" s="125"/>
      <c r="HI131" s="125"/>
      <c r="HJ131" s="125"/>
      <c r="HK131" s="125"/>
      <c r="HL131" s="125"/>
      <c r="HM131" s="125"/>
      <c r="HN131" s="125"/>
      <c r="HO131" s="125"/>
      <c r="HP131" s="125"/>
      <c r="HQ131" s="125"/>
      <c r="HR131" s="125"/>
      <c r="HS131" s="125"/>
      <c r="HT131" s="125"/>
      <c r="HU131" s="125"/>
      <c r="HV131" s="125"/>
      <c r="HW131" s="125"/>
      <c r="HX131" s="125"/>
      <c r="HY131" s="125"/>
      <c r="HZ131" s="125"/>
      <c r="IA131" s="125"/>
      <c r="IB131" s="125"/>
      <c r="IC131" s="125"/>
      <c r="ID131" s="125"/>
      <c r="IE131" s="125"/>
      <c r="IF131" s="125"/>
      <c r="IG131" s="125"/>
      <c r="IH131" s="125"/>
      <c r="II131" s="125"/>
    </row>
    <row r="132" spans="1:243" s="127" customFormat="1" ht="14.4">
      <c r="A132" s="455"/>
      <c r="B132" t="s">
        <v>670</v>
      </c>
      <c r="C132" s="914">
        <v>2850000</v>
      </c>
      <c r="D132" s="914">
        <v>900000</v>
      </c>
      <c r="E132" s="914">
        <v>0</v>
      </c>
      <c r="F132" s="914">
        <v>0</v>
      </c>
      <c r="G132" s="914">
        <v>3750000</v>
      </c>
      <c r="H132" s="914">
        <v>41846.625</v>
      </c>
      <c r="I132" s="914">
        <v>33412.5</v>
      </c>
      <c r="J132" s="914">
        <v>-8434.125</v>
      </c>
      <c r="K132" s="1115">
        <f>+I132/BS!$G$31</f>
        <v>9.6998306884219909E-3</v>
      </c>
      <c r="L132" s="1115">
        <f t="shared" ref="L132" si="28">+I132/$P$19</f>
        <v>1.0224236873159468E-2</v>
      </c>
      <c r="M132" s="775"/>
      <c r="N132" s="77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c r="BV132" s="125"/>
      <c r="BW132" s="125"/>
      <c r="BX132" s="125"/>
      <c r="BY132" s="125"/>
      <c r="BZ132" s="125"/>
      <c r="CA132" s="125"/>
      <c r="CB132" s="125"/>
      <c r="CC132" s="125"/>
      <c r="CD132" s="125"/>
      <c r="CE132" s="125"/>
      <c r="CF132" s="125"/>
      <c r="CG132" s="125"/>
      <c r="CH132" s="125"/>
      <c r="CI132" s="125"/>
      <c r="CJ132" s="125"/>
      <c r="CK132" s="125"/>
      <c r="CL132" s="125"/>
      <c r="CM132" s="125"/>
      <c r="CN132" s="125"/>
      <c r="CO132" s="125"/>
      <c r="CP132" s="125"/>
      <c r="CQ132" s="125"/>
      <c r="CR132" s="125"/>
      <c r="CS132" s="125"/>
      <c r="CT132" s="125"/>
      <c r="CU132" s="125"/>
      <c r="CV132" s="125"/>
      <c r="CW132" s="125"/>
      <c r="CX132" s="125"/>
      <c r="CY132" s="125"/>
      <c r="CZ132" s="125"/>
      <c r="DA132" s="125"/>
      <c r="DB132" s="125"/>
      <c r="DC132" s="125"/>
      <c r="DD132" s="125"/>
      <c r="DE132" s="125"/>
      <c r="DF132" s="125"/>
      <c r="DG132" s="125"/>
      <c r="DH132" s="125"/>
      <c r="DI132" s="125"/>
      <c r="DJ132" s="125"/>
      <c r="DK132" s="125"/>
      <c r="DL132" s="125"/>
      <c r="DM132" s="125"/>
      <c r="DN132" s="125"/>
      <c r="DO132" s="125"/>
      <c r="DP132" s="125"/>
      <c r="DQ132" s="125"/>
      <c r="DR132" s="125"/>
      <c r="DS132" s="125"/>
      <c r="DT132" s="125"/>
      <c r="DU132" s="125"/>
      <c r="DV132" s="125"/>
      <c r="DW132" s="125"/>
      <c r="DX132" s="125"/>
      <c r="DY132" s="125"/>
      <c r="DZ132" s="125"/>
      <c r="EA132" s="125"/>
      <c r="EB132" s="125"/>
      <c r="EC132" s="125"/>
      <c r="ED132" s="125"/>
      <c r="EE132" s="125"/>
      <c r="EF132" s="125"/>
      <c r="EG132" s="125"/>
      <c r="EH132" s="125"/>
      <c r="EI132" s="125"/>
      <c r="EJ132" s="125"/>
      <c r="EK132" s="125"/>
      <c r="EL132" s="125"/>
      <c r="EM132" s="125"/>
      <c r="EN132" s="125"/>
      <c r="EO132" s="125"/>
      <c r="EP132" s="125"/>
      <c r="EQ132" s="125"/>
      <c r="ER132" s="125"/>
      <c r="ES132" s="125"/>
      <c r="ET132" s="125"/>
      <c r="EU132" s="125"/>
      <c r="EV132" s="125"/>
      <c r="EW132" s="125"/>
      <c r="EX132" s="125"/>
      <c r="EY132" s="125"/>
      <c r="EZ132" s="125"/>
      <c r="FA132" s="125"/>
      <c r="FB132" s="125"/>
      <c r="FC132" s="125"/>
      <c r="FD132" s="125"/>
      <c r="FE132" s="125"/>
      <c r="FF132" s="125"/>
      <c r="FG132" s="125"/>
      <c r="FH132" s="125"/>
      <c r="FI132" s="125"/>
      <c r="FJ132" s="125"/>
      <c r="FK132" s="125"/>
      <c r="FL132" s="125"/>
      <c r="FM132" s="125"/>
      <c r="FN132" s="125"/>
      <c r="FO132" s="125"/>
      <c r="FP132" s="125"/>
      <c r="FQ132" s="125"/>
      <c r="FR132" s="125"/>
      <c r="FS132" s="125"/>
      <c r="FT132" s="125"/>
      <c r="FU132" s="125"/>
      <c r="FV132" s="125"/>
      <c r="FW132" s="125"/>
      <c r="FX132" s="125"/>
      <c r="FY132" s="125"/>
      <c r="FZ132" s="125"/>
      <c r="GA132" s="125"/>
      <c r="GB132" s="125"/>
      <c r="GC132" s="125"/>
      <c r="GD132" s="125"/>
      <c r="GE132" s="125"/>
      <c r="GF132" s="125"/>
      <c r="GG132" s="125"/>
      <c r="GH132" s="125"/>
      <c r="GI132" s="125"/>
      <c r="GJ132" s="125"/>
      <c r="GK132" s="125"/>
      <c r="GL132" s="125"/>
      <c r="GM132" s="125"/>
      <c r="GN132" s="125"/>
      <c r="GO132" s="125"/>
      <c r="GP132" s="125"/>
      <c r="GQ132" s="125"/>
      <c r="GR132" s="125"/>
      <c r="GS132" s="125"/>
      <c r="GT132" s="125"/>
      <c r="GU132" s="125"/>
      <c r="GV132" s="125"/>
      <c r="GW132" s="125"/>
      <c r="GX132" s="125"/>
      <c r="GY132" s="125"/>
      <c r="GZ132" s="125"/>
      <c r="HA132" s="125"/>
      <c r="HB132" s="125"/>
      <c r="HC132" s="125"/>
      <c r="HD132" s="125"/>
      <c r="HE132" s="125"/>
      <c r="HF132" s="125"/>
      <c r="HG132" s="125"/>
      <c r="HH132" s="125"/>
      <c r="HI132" s="125"/>
      <c r="HJ132" s="125"/>
      <c r="HK132" s="125"/>
      <c r="HL132" s="125"/>
      <c r="HM132" s="125"/>
      <c r="HN132" s="125"/>
      <c r="HO132" s="125"/>
      <c r="HP132" s="125"/>
      <c r="HQ132" s="125"/>
      <c r="HR132" s="125"/>
      <c r="HS132" s="125"/>
      <c r="HT132" s="125"/>
      <c r="HU132" s="125"/>
      <c r="HV132" s="125"/>
      <c r="HW132" s="125"/>
      <c r="HX132" s="125"/>
      <c r="HY132" s="125"/>
      <c r="HZ132" s="125"/>
      <c r="IA132" s="125"/>
      <c r="IB132" s="125"/>
      <c r="IC132" s="125"/>
      <c r="ID132" s="125"/>
      <c r="IE132" s="125"/>
      <c r="IF132" s="125"/>
      <c r="IG132" s="125"/>
      <c r="IH132" s="125"/>
      <c r="II132" s="125"/>
    </row>
    <row r="133" spans="1:243" s="127" customFormat="1" ht="14.4">
      <c r="A133" s="455"/>
      <c r="B133"/>
      <c r="C133" s="914"/>
      <c r="D133" s="914"/>
      <c r="E133" s="914"/>
      <c r="F133" s="914"/>
      <c r="G133" s="914"/>
      <c r="H133" s="1117">
        <f>SUM(H132)</f>
        <v>41846.625</v>
      </c>
      <c r="I133" s="1117">
        <f t="shared" ref="I133:J133" si="29">SUM(I132)</f>
        <v>33412.5</v>
      </c>
      <c r="J133" s="1117">
        <f t="shared" si="29"/>
        <v>-8434.125</v>
      </c>
      <c r="K133" s="775"/>
      <c r="L133" s="775"/>
      <c r="M133" s="775"/>
      <c r="N133" s="77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c r="BV133" s="125"/>
      <c r="BW133" s="125"/>
      <c r="BX133" s="125"/>
      <c r="BY133" s="125"/>
      <c r="BZ133" s="125"/>
      <c r="CA133" s="125"/>
      <c r="CB133" s="125"/>
      <c r="CC133" s="125"/>
      <c r="CD133" s="125"/>
      <c r="CE133" s="125"/>
      <c r="CF133" s="125"/>
      <c r="CG133" s="125"/>
      <c r="CH133" s="125"/>
      <c r="CI133" s="125"/>
      <c r="CJ133" s="125"/>
      <c r="CK133" s="125"/>
      <c r="CL133" s="125"/>
      <c r="CM133" s="125"/>
      <c r="CN133" s="125"/>
      <c r="CO133" s="125"/>
      <c r="CP133" s="125"/>
      <c r="CQ133" s="125"/>
      <c r="CR133" s="125"/>
      <c r="CS133" s="125"/>
      <c r="CT133" s="125"/>
      <c r="CU133" s="125"/>
      <c r="CV133" s="125"/>
      <c r="CW133" s="125"/>
      <c r="CX133" s="125"/>
      <c r="CY133" s="125"/>
      <c r="CZ133" s="125"/>
      <c r="DA133" s="125"/>
      <c r="DB133" s="125"/>
      <c r="DC133" s="125"/>
      <c r="DD133" s="125"/>
      <c r="DE133" s="125"/>
      <c r="DF133" s="125"/>
      <c r="DG133" s="125"/>
      <c r="DH133" s="125"/>
      <c r="DI133" s="125"/>
      <c r="DJ133" s="125"/>
      <c r="DK133" s="125"/>
      <c r="DL133" s="125"/>
      <c r="DM133" s="125"/>
      <c r="DN133" s="125"/>
      <c r="DO133" s="125"/>
      <c r="DP133" s="125"/>
      <c r="DQ133" s="125"/>
      <c r="DR133" s="125"/>
      <c r="DS133" s="125"/>
      <c r="DT133" s="125"/>
      <c r="DU133" s="125"/>
      <c r="DV133" s="125"/>
      <c r="DW133" s="125"/>
      <c r="DX133" s="125"/>
      <c r="DY133" s="125"/>
      <c r="DZ133" s="125"/>
      <c r="EA133" s="125"/>
      <c r="EB133" s="125"/>
      <c r="EC133" s="125"/>
      <c r="ED133" s="125"/>
      <c r="EE133" s="125"/>
      <c r="EF133" s="125"/>
      <c r="EG133" s="125"/>
      <c r="EH133" s="125"/>
      <c r="EI133" s="125"/>
      <c r="EJ133" s="125"/>
      <c r="EK133" s="125"/>
      <c r="EL133" s="125"/>
      <c r="EM133" s="125"/>
      <c r="EN133" s="125"/>
      <c r="EO133" s="125"/>
      <c r="EP133" s="125"/>
      <c r="EQ133" s="125"/>
      <c r="ER133" s="125"/>
      <c r="ES133" s="125"/>
      <c r="ET133" s="125"/>
      <c r="EU133" s="125"/>
      <c r="EV133" s="125"/>
      <c r="EW133" s="125"/>
      <c r="EX133" s="125"/>
      <c r="EY133" s="125"/>
      <c r="EZ133" s="125"/>
      <c r="FA133" s="125"/>
      <c r="FB133" s="125"/>
      <c r="FC133" s="125"/>
      <c r="FD133" s="125"/>
      <c r="FE133" s="125"/>
      <c r="FF133" s="125"/>
      <c r="FG133" s="125"/>
      <c r="FH133" s="125"/>
      <c r="FI133" s="125"/>
      <c r="FJ133" s="125"/>
      <c r="FK133" s="125"/>
      <c r="FL133" s="125"/>
      <c r="FM133" s="125"/>
      <c r="FN133" s="125"/>
      <c r="FO133" s="125"/>
      <c r="FP133" s="125"/>
      <c r="FQ133" s="125"/>
      <c r="FR133" s="125"/>
      <c r="FS133" s="125"/>
      <c r="FT133" s="125"/>
      <c r="FU133" s="125"/>
      <c r="FV133" s="125"/>
      <c r="FW133" s="125"/>
      <c r="FX133" s="125"/>
      <c r="FY133" s="125"/>
      <c r="FZ133" s="125"/>
      <c r="GA133" s="125"/>
      <c r="GB133" s="125"/>
      <c r="GC133" s="125"/>
      <c r="GD133" s="125"/>
      <c r="GE133" s="125"/>
      <c r="GF133" s="125"/>
      <c r="GG133" s="125"/>
      <c r="GH133" s="125"/>
      <c r="GI133" s="125"/>
      <c r="GJ133" s="125"/>
      <c r="GK133" s="125"/>
      <c r="GL133" s="125"/>
      <c r="GM133" s="125"/>
      <c r="GN133" s="125"/>
      <c r="GO133" s="125"/>
      <c r="GP133" s="125"/>
      <c r="GQ133" s="125"/>
      <c r="GR133" s="125"/>
      <c r="GS133" s="125"/>
      <c r="GT133" s="125"/>
      <c r="GU133" s="125"/>
      <c r="GV133" s="125"/>
      <c r="GW133" s="125"/>
      <c r="GX133" s="125"/>
      <c r="GY133" s="125"/>
      <c r="GZ133" s="125"/>
      <c r="HA133" s="125"/>
      <c r="HB133" s="125"/>
      <c r="HC133" s="125"/>
      <c r="HD133" s="125"/>
      <c r="HE133" s="125"/>
      <c r="HF133" s="125"/>
      <c r="HG133" s="125"/>
      <c r="HH133" s="125"/>
      <c r="HI133" s="125"/>
      <c r="HJ133" s="125"/>
      <c r="HK133" s="125"/>
      <c r="HL133" s="125"/>
      <c r="HM133" s="125"/>
      <c r="HN133" s="125"/>
      <c r="HO133" s="125"/>
      <c r="HP133" s="125"/>
      <c r="HQ133" s="125"/>
      <c r="HR133" s="125"/>
      <c r="HS133" s="125"/>
      <c r="HT133" s="125"/>
      <c r="HU133" s="125"/>
      <c r="HV133" s="125"/>
      <c r="HW133" s="125"/>
      <c r="HX133" s="125"/>
      <c r="HY133" s="125"/>
      <c r="HZ133" s="125"/>
      <c r="IA133" s="125"/>
      <c r="IB133" s="125"/>
      <c r="IC133" s="125"/>
      <c r="ID133" s="125"/>
      <c r="IE133" s="125"/>
      <c r="IF133" s="125"/>
      <c r="IG133" s="125"/>
      <c r="IH133" s="125"/>
      <c r="II133" s="125"/>
    </row>
    <row r="134" spans="1:243" s="127" customFormat="1">
      <c r="A134" s="455"/>
      <c r="B134" s="772"/>
      <c r="C134" s="457"/>
      <c r="D134" s="457"/>
      <c r="E134" s="457"/>
      <c r="F134" s="457"/>
      <c r="G134" s="457"/>
      <c r="H134" s="457"/>
      <c r="I134" s="457"/>
      <c r="J134" s="457"/>
      <c r="K134" s="458"/>
      <c r="L134" s="458"/>
      <c r="M134" s="458"/>
      <c r="N134" s="776"/>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c r="BO134" s="125"/>
      <c r="BP134" s="125"/>
      <c r="BQ134" s="125"/>
      <c r="BR134" s="125"/>
      <c r="BS134" s="125"/>
      <c r="BT134" s="125"/>
      <c r="BU134" s="125"/>
      <c r="BV134" s="125"/>
      <c r="BW134" s="125"/>
      <c r="BX134" s="125"/>
      <c r="BY134" s="125"/>
      <c r="BZ134" s="125"/>
      <c r="CA134" s="125"/>
      <c r="CB134" s="125"/>
      <c r="CC134" s="125"/>
      <c r="CD134" s="125"/>
      <c r="CE134" s="125"/>
      <c r="CF134" s="125"/>
      <c r="CG134" s="125"/>
      <c r="CH134" s="125"/>
      <c r="CI134" s="125"/>
      <c r="CJ134" s="125"/>
      <c r="CK134" s="125"/>
      <c r="CL134" s="125"/>
      <c r="CM134" s="125"/>
      <c r="CN134" s="125"/>
      <c r="CO134" s="125"/>
      <c r="CP134" s="125"/>
      <c r="CQ134" s="125"/>
      <c r="CR134" s="125"/>
      <c r="CS134" s="125"/>
      <c r="CT134" s="125"/>
      <c r="CU134" s="125"/>
      <c r="CV134" s="125"/>
      <c r="CW134" s="125"/>
      <c r="CX134" s="125"/>
      <c r="CY134" s="125"/>
      <c r="CZ134" s="125"/>
      <c r="DA134" s="125"/>
      <c r="DB134" s="125"/>
      <c r="DC134" s="125"/>
      <c r="DD134" s="125"/>
      <c r="DE134" s="125"/>
      <c r="DF134" s="125"/>
      <c r="DG134" s="125"/>
      <c r="DH134" s="125"/>
      <c r="DI134" s="125"/>
      <c r="DJ134" s="125"/>
      <c r="DK134" s="125"/>
      <c r="DL134" s="125"/>
      <c r="DM134" s="125"/>
      <c r="DN134" s="125"/>
      <c r="DO134" s="125"/>
      <c r="DP134" s="125"/>
      <c r="DQ134" s="125"/>
      <c r="DR134" s="125"/>
      <c r="DS134" s="125"/>
      <c r="DT134" s="125"/>
      <c r="DU134" s="125"/>
      <c r="DV134" s="125"/>
      <c r="DW134" s="125"/>
      <c r="DX134" s="125"/>
      <c r="DY134" s="125"/>
      <c r="DZ134" s="125"/>
      <c r="EA134" s="125"/>
      <c r="EB134" s="125"/>
      <c r="EC134" s="125"/>
      <c r="ED134" s="125"/>
      <c r="EE134" s="125"/>
      <c r="EF134" s="125"/>
      <c r="EG134" s="125"/>
      <c r="EH134" s="125"/>
      <c r="EI134" s="125"/>
      <c r="EJ134" s="125"/>
      <c r="EK134" s="125"/>
      <c r="EL134" s="125"/>
      <c r="EM134" s="125"/>
      <c r="EN134" s="125"/>
      <c r="EO134" s="125"/>
      <c r="EP134" s="125"/>
      <c r="EQ134" s="125"/>
      <c r="ER134" s="125"/>
      <c r="ES134" s="125"/>
      <c r="ET134" s="125"/>
      <c r="EU134" s="125"/>
      <c r="EV134" s="125"/>
      <c r="EW134" s="125"/>
      <c r="EX134" s="125"/>
      <c r="EY134" s="125"/>
      <c r="EZ134" s="125"/>
      <c r="FA134" s="125"/>
      <c r="FB134" s="125"/>
      <c r="FC134" s="125"/>
      <c r="FD134" s="125"/>
      <c r="FE134" s="125"/>
      <c r="FF134" s="125"/>
      <c r="FG134" s="125"/>
      <c r="FH134" s="125"/>
      <c r="FI134" s="125"/>
      <c r="FJ134" s="125"/>
      <c r="FK134" s="125"/>
      <c r="FL134" s="125"/>
      <c r="FM134" s="125"/>
      <c r="FN134" s="125"/>
      <c r="FO134" s="125"/>
      <c r="FP134" s="125"/>
      <c r="FQ134" s="125"/>
      <c r="FR134" s="125"/>
      <c r="FS134" s="125"/>
      <c r="FT134" s="125"/>
      <c r="FU134" s="125"/>
      <c r="FV134" s="125"/>
      <c r="FW134" s="125"/>
      <c r="FX134" s="125"/>
      <c r="FY134" s="125"/>
      <c r="FZ134" s="125"/>
      <c r="GA134" s="125"/>
      <c r="GB134" s="125"/>
      <c r="GC134" s="125"/>
      <c r="GD134" s="125"/>
      <c r="GE134" s="125"/>
      <c r="GF134" s="125"/>
      <c r="GG134" s="125"/>
      <c r="GH134" s="125"/>
      <c r="GI134" s="125"/>
      <c r="GJ134" s="125"/>
      <c r="GK134" s="125"/>
      <c r="GL134" s="125"/>
      <c r="GM134" s="125"/>
      <c r="GN134" s="125"/>
      <c r="GO134" s="125"/>
      <c r="GP134" s="125"/>
      <c r="GQ134" s="125"/>
      <c r="GR134" s="125"/>
      <c r="GS134" s="125"/>
      <c r="GT134" s="125"/>
      <c r="GU134" s="125"/>
      <c r="GV134" s="125"/>
      <c r="GW134" s="125"/>
      <c r="GX134" s="125"/>
      <c r="GY134" s="125"/>
      <c r="GZ134" s="125"/>
      <c r="HA134" s="125"/>
      <c r="HB134" s="125"/>
      <c r="HC134" s="125"/>
      <c r="HD134" s="125"/>
      <c r="HE134" s="125"/>
      <c r="HF134" s="125"/>
      <c r="HG134" s="125"/>
      <c r="HH134" s="125"/>
      <c r="HI134" s="125"/>
      <c r="HJ134" s="125"/>
      <c r="HK134" s="125"/>
      <c r="HL134" s="125"/>
      <c r="HM134" s="125"/>
      <c r="HN134" s="125"/>
      <c r="HO134" s="125"/>
      <c r="HP134" s="125"/>
      <c r="HQ134" s="125"/>
      <c r="HR134" s="125"/>
      <c r="HS134" s="125"/>
      <c r="HT134" s="125"/>
      <c r="HU134" s="125"/>
      <c r="HV134" s="125"/>
      <c r="HW134" s="125"/>
      <c r="HX134" s="125"/>
      <c r="HY134" s="125"/>
      <c r="HZ134" s="125"/>
      <c r="IA134" s="125"/>
      <c r="IB134" s="125"/>
      <c r="IC134" s="125"/>
      <c r="ID134" s="125"/>
      <c r="IE134" s="125"/>
      <c r="IF134" s="125"/>
      <c r="IG134" s="125"/>
      <c r="IH134" s="125"/>
      <c r="II134" s="125"/>
    </row>
    <row r="135" spans="1:243" s="125" customFormat="1" ht="14.4" thickBot="1">
      <c r="A135" s="455"/>
      <c r="B135" s="491" t="s">
        <v>621</v>
      </c>
      <c r="C135" s="457"/>
      <c r="D135" s="457"/>
      <c r="E135" s="457"/>
      <c r="F135" s="457"/>
      <c r="G135" s="457"/>
      <c r="H135" s="735">
        <f>+H133+H129+H123+H116+H111+H106+H99+H95+H87+H80+H74+H70+H64+H59+H52+H47+H42+H33+H29+H23</f>
        <v>3543218.8130000001</v>
      </c>
      <c r="I135" s="735">
        <f t="shared" ref="I135:J135" si="30">+I133+I129+I123+I116+I111+I106+I99+I95+I87+I80+I74+I70+I64+I59+I52+I47+I42+I33+I29+I23</f>
        <v>3267970.2880000002</v>
      </c>
      <c r="J135" s="735">
        <f t="shared" si="30"/>
        <v>-275248.52500000002</v>
      </c>
      <c r="K135" s="495"/>
      <c r="L135" s="495"/>
      <c r="M135" s="495"/>
      <c r="N135" s="77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c r="CL135" s="127"/>
      <c r="CM135" s="127"/>
      <c r="CN135" s="127"/>
      <c r="CO135" s="127"/>
      <c r="CP135" s="127"/>
      <c r="CQ135" s="127"/>
      <c r="CR135" s="127"/>
      <c r="CS135" s="127"/>
      <c r="CT135" s="127"/>
      <c r="CU135" s="127"/>
      <c r="CV135" s="127"/>
      <c r="CW135" s="127"/>
      <c r="CX135" s="127"/>
      <c r="CY135" s="127"/>
      <c r="CZ135" s="127"/>
      <c r="DA135" s="127"/>
      <c r="DB135" s="127"/>
      <c r="DC135" s="127"/>
      <c r="DD135" s="127"/>
      <c r="DE135" s="127"/>
      <c r="DF135" s="127"/>
      <c r="DG135" s="127"/>
      <c r="DH135" s="127"/>
      <c r="DI135" s="127"/>
      <c r="DJ135" s="127"/>
      <c r="DK135" s="127"/>
      <c r="DL135" s="127"/>
      <c r="DM135" s="127"/>
      <c r="DN135" s="127"/>
      <c r="DO135" s="127"/>
      <c r="DP135" s="127"/>
      <c r="DQ135" s="127"/>
      <c r="DR135" s="127"/>
      <c r="DS135" s="127"/>
      <c r="DT135" s="127"/>
      <c r="DU135" s="127"/>
      <c r="DV135" s="127"/>
      <c r="DW135" s="127"/>
      <c r="DX135" s="127"/>
      <c r="DY135" s="127"/>
      <c r="DZ135" s="127"/>
      <c r="EA135" s="127"/>
      <c r="EB135" s="127"/>
      <c r="EC135" s="127"/>
      <c r="ED135" s="127"/>
      <c r="EE135" s="127"/>
      <c r="EF135" s="127"/>
      <c r="EG135" s="127"/>
      <c r="EH135" s="127"/>
      <c r="EI135" s="127"/>
      <c r="EJ135" s="127"/>
      <c r="EK135" s="127"/>
      <c r="EL135" s="127"/>
      <c r="EM135" s="127"/>
      <c r="EN135" s="127"/>
      <c r="EO135" s="127"/>
      <c r="EP135" s="127"/>
      <c r="EQ135" s="127"/>
      <c r="ER135" s="127"/>
      <c r="ES135" s="127"/>
      <c r="ET135" s="127"/>
      <c r="EU135" s="127"/>
      <c r="EV135" s="127"/>
      <c r="EW135" s="127"/>
      <c r="EX135" s="127"/>
      <c r="EY135" s="127"/>
      <c r="EZ135" s="127"/>
      <c r="FA135" s="127"/>
      <c r="FB135" s="127"/>
      <c r="FC135" s="127"/>
      <c r="FD135" s="127"/>
      <c r="FE135" s="127"/>
      <c r="FF135" s="127"/>
      <c r="FG135" s="127"/>
      <c r="FH135" s="127"/>
      <c r="FI135" s="127"/>
      <c r="FJ135" s="127"/>
      <c r="FK135" s="127"/>
      <c r="FL135" s="127"/>
      <c r="FM135" s="127"/>
      <c r="FN135" s="127"/>
      <c r="FO135" s="127"/>
      <c r="FP135" s="127"/>
      <c r="FQ135" s="127"/>
      <c r="FR135" s="127"/>
      <c r="FS135" s="127"/>
      <c r="FT135" s="127"/>
      <c r="FU135" s="127"/>
      <c r="FV135" s="127"/>
      <c r="FW135" s="127"/>
      <c r="FX135" s="127"/>
      <c r="FY135" s="127"/>
      <c r="FZ135" s="127"/>
      <c r="GA135" s="127"/>
      <c r="GB135" s="127"/>
      <c r="GC135" s="127"/>
      <c r="GD135" s="127"/>
      <c r="GE135" s="127"/>
      <c r="GF135" s="127"/>
      <c r="GG135" s="127"/>
      <c r="GH135" s="127"/>
      <c r="GI135" s="127"/>
      <c r="GJ135" s="127"/>
      <c r="GK135" s="127"/>
      <c r="GL135" s="127"/>
      <c r="GM135" s="127"/>
      <c r="GN135" s="127"/>
      <c r="GO135" s="127"/>
      <c r="GP135" s="127"/>
      <c r="GQ135" s="127"/>
      <c r="GR135" s="127"/>
      <c r="GS135" s="127"/>
      <c r="GT135" s="127"/>
      <c r="GU135" s="127"/>
      <c r="GV135" s="127"/>
      <c r="GW135" s="127"/>
      <c r="GX135" s="127"/>
      <c r="GY135" s="127"/>
      <c r="GZ135" s="127"/>
      <c r="HA135" s="127"/>
      <c r="HB135" s="127"/>
      <c r="HC135" s="127"/>
      <c r="HD135" s="127"/>
      <c r="HE135" s="127"/>
      <c r="HF135" s="127"/>
      <c r="HG135" s="127"/>
      <c r="HH135" s="127"/>
      <c r="HI135" s="127"/>
      <c r="HJ135" s="127"/>
      <c r="HK135" s="127"/>
      <c r="HL135" s="127"/>
      <c r="HM135" s="127"/>
      <c r="HN135" s="127"/>
      <c r="HO135" s="127"/>
      <c r="HP135" s="127"/>
      <c r="HQ135" s="127"/>
      <c r="HR135" s="127"/>
      <c r="HS135" s="127"/>
      <c r="HT135" s="127"/>
      <c r="HU135" s="127"/>
      <c r="HV135" s="127"/>
      <c r="HW135" s="127"/>
      <c r="HX135" s="127"/>
      <c r="HY135" s="127"/>
      <c r="HZ135" s="127"/>
      <c r="IA135" s="127"/>
      <c r="IB135" s="127"/>
      <c r="IC135" s="127"/>
      <c r="ID135" s="127"/>
      <c r="IE135" s="127"/>
      <c r="IF135" s="127"/>
      <c r="IG135" s="127"/>
      <c r="IH135" s="127"/>
      <c r="II135" s="127"/>
    </row>
    <row r="136" spans="1:243" s="123" customFormat="1" ht="14.4" thickTop="1">
      <c r="A136" s="455"/>
      <c r="B136" s="447"/>
      <c r="C136" s="457"/>
      <c r="D136" s="457"/>
      <c r="E136" s="457"/>
      <c r="F136" s="457"/>
      <c r="G136" s="965"/>
      <c r="H136" s="457"/>
      <c r="I136" s="457"/>
      <c r="J136" s="457"/>
      <c r="K136" s="458"/>
      <c r="L136" s="458"/>
      <c r="M136" s="458"/>
      <c r="N136" s="468"/>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c r="BN136" s="125"/>
      <c r="BO136" s="125"/>
      <c r="BP136" s="125"/>
      <c r="BQ136" s="125"/>
      <c r="BR136" s="125"/>
      <c r="BS136" s="125"/>
      <c r="BT136" s="125"/>
      <c r="BU136" s="125"/>
      <c r="BV136" s="125"/>
      <c r="BW136" s="125"/>
      <c r="BX136" s="125"/>
      <c r="BY136" s="125"/>
      <c r="BZ136" s="125"/>
      <c r="CA136" s="125"/>
      <c r="CB136" s="125"/>
      <c r="CC136" s="125"/>
      <c r="CD136" s="125"/>
      <c r="CE136" s="125"/>
      <c r="CF136" s="125"/>
      <c r="CG136" s="125"/>
      <c r="CH136" s="125"/>
      <c r="CI136" s="125"/>
      <c r="CJ136" s="125"/>
      <c r="CK136" s="125"/>
      <c r="CL136" s="125"/>
      <c r="CM136" s="125"/>
      <c r="CN136" s="125"/>
      <c r="CO136" s="125"/>
      <c r="CP136" s="125"/>
      <c r="CQ136" s="125"/>
      <c r="CR136" s="125"/>
      <c r="CS136" s="125"/>
      <c r="CT136" s="125"/>
      <c r="CU136" s="125"/>
      <c r="CV136" s="125"/>
      <c r="CW136" s="125"/>
      <c r="CX136" s="125"/>
      <c r="CY136" s="125"/>
      <c r="CZ136" s="125"/>
      <c r="DA136" s="125"/>
      <c r="DB136" s="125"/>
      <c r="DC136" s="125"/>
      <c r="DD136" s="125"/>
      <c r="DE136" s="125"/>
      <c r="DF136" s="125"/>
      <c r="DG136" s="125"/>
      <c r="DH136" s="125"/>
      <c r="DI136" s="125"/>
      <c r="DJ136" s="125"/>
      <c r="DK136" s="125"/>
      <c r="DL136" s="125"/>
      <c r="DM136" s="125"/>
      <c r="DN136" s="125"/>
      <c r="DO136" s="125"/>
      <c r="DP136" s="125"/>
      <c r="DQ136" s="125"/>
      <c r="DR136" s="125"/>
      <c r="DS136" s="125"/>
      <c r="DT136" s="125"/>
      <c r="DU136" s="125"/>
      <c r="DV136" s="125"/>
      <c r="DW136" s="125"/>
      <c r="DX136" s="125"/>
      <c r="DY136" s="125"/>
      <c r="DZ136" s="125"/>
      <c r="EA136" s="125"/>
      <c r="EB136" s="125"/>
      <c r="EC136" s="125"/>
      <c r="ED136" s="125"/>
      <c r="EE136" s="125"/>
      <c r="EF136" s="125"/>
      <c r="EG136" s="125"/>
      <c r="EH136" s="125"/>
      <c r="EI136" s="125"/>
      <c r="EJ136" s="125"/>
      <c r="EK136" s="125"/>
      <c r="EL136" s="125"/>
      <c r="EM136" s="125"/>
      <c r="EN136" s="125"/>
      <c r="EO136" s="125"/>
      <c r="EP136" s="125"/>
      <c r="EQ136" s="125"/>
      <c r="ER136" s="125"/>
      <c r="ES136" s="125"/>
      <c r="ET136" s="125"/>
      <c r="EU136" s="125"/>
      <c r="EV136" s="125"/>
      <c r="EW136" s="125"/>
      <c r="EX136" s="125"/>
      <c r="EY136" s="125"/>
      <c r="EZ136" s="125"/>
      <c r="FA136" s="125"/>
      <c r="FB136" s="125"/>
      <c r="FC136" s="125"/>
      <c r="FD136" s="125"/>
      <c r="FE136" s="125"/>
      <c r="FF136" s="125"/>
      <c r="FG136" s="125"/>
      <c r="FH136" s="125"/>
      <c r="FI136" s="125"/>
      <c r="FJ136" s="125"/>
      <c r="FK136" s="125"/>
      <c r="FL136" s="125"/>
      <c r="FM136" s="125"/>
      <c r="FN136" s="125"/>
      <c r="FO136" s="125"/>
      <c r="FP136" s="125"/>
      <c r="FQ136" s="125"/>
      <c r="FR136" s="125"/>
      <c r="FS136" s="125"/>
      <c r="FT136" s="125"/>
      <c r="FU136" s="125"/>
      <c r="FV136" s="125"/>
      <c r="FW136" s="125"/>
      <c r="FX136" s="125"/>
      <c r="FY136" s="125"/>
      <c r="FZ136" s="125"/>
      <c r="GA136" s="125"/>
      <c r="GB136" s="125"/>
      <c r="GC136" s="125"/>
      <c r="GD136" s="125"/>
      <c r="GE136" s="125"/>
      <c r="GF136" s="125"/>
      <c r="GG136" s="125"/>
      <c r="GH136" s="125"/>
      <c r="GI136" s="125"/>
      <c r="GJ136" s="125"/>
      <c r="GK136" s="125"/>
      <c r="GL136" s="125"/>
      <c r="GM136" s="125"/>
      <c r="GN136" s="125"/>
      <c r="GO136" s="125"/>
      <c r="GP136" s="125"/>
      <c r="GQ136" s="125"/>
      <c r="GR136" s="125"/>
      <c r="GS136" s="125"/>
      <c r="GT136" s="125"/>
      <c r="GU136" s="125"/>
      <c r="GV136" s="125"/>
      <c r="GW136" s="125"/>
      <c r="GX136" s="125"/>
      <c r="GY136" s="125"/>
      <c r="GZ136" s="125"/>
      <c r="HA136" s="125"/>
      <c r="HB136" s="125"/>
      <c r="HC136" s="125"/>
      <c r="HD136" s="125"/>
      <c r="HE136" s="125"/>
      <c r="HF136" s="125"/>
      <c r="HG136" s="125"/>
      <c r="HH136" s="125"/>
      <c r="HI136" s="125"/>
      <c r="HJ136" s="125"/>
      <c r="HK136" s="125"/>
      <c r="HL136" s="125"/>
      <c r="HM136" s="125"/>
      <c r="HN136" s="125"/>
      <c r="HO136" s="125"/>
      <c r="HP136" s="125"/>
      <c r="HQ136" s="125"/>
      <c r="HR136" s="125"/>
      <c r="HS136" s="125"/>
      <c r="HT136" s="125"/>
      <c r="HU136" s="125"/>
      <c r="HV136" s="125"/>
      <c r="HW136" s="125"/>
      <c r="HX136" s="125"/>
      <c r="HY136" s="125"/>
      <c r="HZ136" s="125"/>
      <c r="IA136" s="125"/>
      <c r="IB136" s="125"/>
      <c r="IC136" s="125"/>
      <c r="ID136" s="125"/>
      <c r="IE136" s="125"/>
      <c r="IF136" s="125"/>
      <c r="IG136" s="125"/>
      <c r="IH136" s="125"/>
      <c r="II136" s="125"/>
    </row>
    <row r="137" spans="1:243" ht="14.4" thickBot="1">
      <c r="A137" s="464"/>
      <c r="B137" s="497" t="s">
        <v>622</v>
      </c>
      <c r="C137" s="479"/>
      <c r="D137" s="479"/>
      <c r="E137" s="479"/>
      <c r="F137" s="479"/>
      <c r="G137" s="479"/>
      <c r="H137" s="1132">
        <v>33102007</v>
      </c>
      <c r="I137" s="1132">
        <v>3343373</v>
      </c>
      <c r="J137" s="1132">
        <v>241366</v>
      </c>
      <c r="K137" s="476"/>
    </row>
    <row r="138" spans="1:243" ht="14.4" thickTop="1">
      <c r="A138" s="464"/>
      <c r="B138" s="497"/>
      <c r="C138" s="479"/>
      <c r="D138" s="479"/>
      <c r="E138" s="479"/>
      <c r="F138" s="479"/>
      <c r="G138" s="479"/>
      <c r="H138" s="479"/>
      <c r="I138" s="479"/>
      <c r="J138" s="479"/>
      <c r="K138" s="476"/>
    </row>
    <row r="139" spans="1:243" s="125" customFormat="1">
      <c r="A139" s="455" t="s">
        <v>253</v>
      </c>
      <c r="B139" s="504" t="s">
        <v>256</v>
      </c>
      <c r="C139" s="498"/>
      <c r="D139" s="498"/>
      <c r="E139" s="498"/>
      <c r="F139" s="498"/>
      <c r="G139" s="498"/>
      <c r="H139" s="502"/>
      <c r="I139" s="502"/>
      <c r="J139" s="502"/>
      <c r="K139" s="468"/>
      <c r="L139" s="468"/>
      <c r="M139" s="468"/>
      <c r="N139" s="476"/>
    </row>
    <row r="140" spans="1:243" s="125" customFormat="1">
      <c r="A140" s="505" t="s">
        <v>255</v>
      </c>
      <c r="B140" s="504" t="s">
        <v>254</v>
      </c>
      <c r="C140" s="498"/>
      <c r="D140" s="498"/>
      <c r="E140" s="498"/>
      <c r="F140" s="498"/>
      <c r="G140" s="498"/>
      <c r="H140" s="502"/>
      <c r="I140" s="502"/>
      <c r="J140" s="502"/>
      <c r="K140" s="468"/>
      <c r="L140" s="468"/>
      <c r="M140" s="468"/>
      <c r="N140" s="476"/>
    </row>
    <row r="141" spans="1:243" s="125" customFormat="1" ht="15" customHeight="1">
      <c r="A141" s="448" t="s">
        <v>257</v>
      </c>
      <c r="B141" s="497" t="s">
        <v>434</v>
      </c>
      <c r="C141" s="498"/>
      <c r="D141" s="498"/>
      <c r="E141" s="498"/>
      <c r="F141" s="498"/>
      <c r="G141" s="498"/>
      <c r="H141" s="502"/>
      <c r="I141" s="502"/>
      <c r="J141" s="502"/>
      <c r="K141" s="468"/>
      <c r="L141" s="468"/>
      <c r="M141" s="468"/>
      <c r="N141" s="476"/>
    </row>
    <row r="142" spans="1:243" s="125" customFormat="1" ht="15" customHeight="1">
      <c r="A142" s="448"/>
      <c r="B142" s="497"/>
      <c r="C142" s="498"/>
      <c r="D142" s="498"/>
      <c r="E142" s="498"/>
      <c r="F142" s="498"/>
      <c r="G142" s="498"/>
      <c r="H142" s="502"/>
      <c r="I142" s="1019" t="s">
        <v>429</v>
      </c>
      <c r="J142" s="1018" t="s">
        <v>104</v>
      </c>
      <c r="K142" s="1019" t="s">
        <v>429</v>
      </c>
      <c r="L142" s="1018" t="s">
        <v>104</v>
      </c>
      <c r="M142" s="468"/>
      <c r="N142" s="476"/>
    </row>
    <row r="143" spans="1:243" s="125" customFormat="1" ht="15" hidden="1" customHeight="1">
      <c r="A143" s="448"/>
      <c r="B143" s="1220" t="s">
        <v>482</v>
      </c>
      <c r="C143" s="1220"/>
      <c r="D143" s="1220"/>
      <c r="E143" s="1220"/>
      <c r="F143" s="1220"/>
      <c r="G143" s="1220"/>
      <c r="H143" s="1220"/>
      <c r="I143" s="1220"/>
      <c r="J143" s="1220"/>
      <c r="K143" s="1220"/>
      <c r="L143" s="1220"/>
      <c r="M143" s="1220"/>
      <c r="N143" s="1220"/>
    </row>
    <row r="144" spans="1:243" s="125" customFormat="1" ht="15" hidden="1" customHeight="1">
      <c r="A144" s="448"/>
      <c r="B144" s="1220"/>
      <c r="C144" s="1220"/>
      <c r="D144" s="1220"/>
      <c r="E144" s="1220"/>
      <c r="F144" s="1220"/>
      <c r="G144" s="1220"/>
      <c r="H144" s="1220"/>
      <c r="I144" s="1220"/>
      <c r="J144" s="1220"/>
      <c r="K144" s="1220"/>
      <c r="L144" s="1220"/>
      <c r="M144" s="1220"/>
      <c r="N144" s="1220"/>
    </row>
    <row r="145" spans="1:243">
      <c r="A145" s="464"/>
      <c r="B145" s="468"/>
      <c r="C145" s="498"/>
      <c r="D145" s="498"/>
      <c r="E145" s="498"/>
      <c r="F145" s="498"/>
      <c r="G145" s="498"/>
      <c r="H145" s="502"/>
      <c r="I145" s="455" t="s">
        <v>500</v>
      </c>
      <c r="J145" s="463" t="s">
        <v>105</v>
      </c>
      <c r="K145" s="455" t="s">
        <v>500</v>
      </c>
      <c r="L145" s="463" t="s">
        <v>105</v>
      </c>
      <c r="M145" s="455"/>
      <c r="N145" s="455" t="s">
        <v>105</v>
      </c>
    </row>
    <row r="146" spans="1:243">
      <c r="A146" s="464"/>
      <c r="B146" s="497"/>
      <c r="C146" s="498"/>
      <c r="D146" s="498"/>
      <c r="E146" s="498"/>
      <c r="F146" s="498"/>
      <c r="G146" s="498"/>
      <c r="H146" s="502"/>
      <c r="I146" s="455">
        <v>2021</v>
      </c>
      <c r="J146" s="463">
        <v>2021</v>
      </c>
      <c r="K146" s="455">
        <v>2021</v>
      </c>
      <c r="L146" s="463">
        <v>2021</v>
      </c>
      <c r="M146" s="455"/>
      <c r="N146" s="455">
        <v>2018</v>
      </c>
    </row>
    <row r="147" spans="1:243" ht="15" customHeight="1">
      <c r="A147" s="464"/>
      <c r="B147" s="990" t="s">
        <v>376</v>
      </c>
      <c r="C147" s="991"/>
      <c r="D147" s="991"/>
      <c r="E147" s="991"/>
      <c r="F147" s="991"/>
      <c r="G147" s="991"/>
      <c r="H147" s="991"/>
      <c r="I147" s="1221" t="s">
        <v>377</v>
      </c>
      <c r="J147" s="1221"/>
      <c r="K147" s="1221" t="s">
        <v>168</v>
      </c>
      <c r="L147" s="1221"/>
      <c r="M147" s="992"/>
      <c r="N147" s="992"/>
    </row>
    <row r="148" spans="1:243">
      <c r="A148" s="464"/>
      <c r="B148" s="990"/>
      <c r="C148" s="991"/>
      <c r="D148" s="991"/>
      <c r="E148" s="991"/>
      <c r="F148" s="991"/>
      <c r="G148" s="991"/>
      <c r="H148" s="991"/>
      <c r="I148" s="993"/>
      <c r="J148" s="993"/>
      <c r="K148" s="993"/>
      <c r="L148" s="993"/>
      <c r="M148" s="993"/>
      <c r="N148" s="993"/>
    </row>
    <row r="149" spans="1:243">
      <c r="A149" s="464"/>
      <c r="B149" s="497" t="s">
        <v>378</v>
      </c>
      <c r="C149" s="991"/>
      <c r="D149" s="991"/>
      <c r="E149" s="991"/>
      <c r="F149" s="991"/>
      <c r="G149" s="991"/>
      <c r="H149" s="991"/>
      <c r="I149" s="994">
        <v>650000</v>
      </c>
      <c r="J149" s="995">
        <v>650000</v>
      </c>
      <c r="K149" s="1147">
        <f>47794500/1000</f>
        <v>47794.5</v>
      </c>
      <c r="L149" s="995">
        <v>51786</v>
      </c>
      <c r="M149" s="994"/>
      <c r="N149" s="995">
        <v>59904</v>
      </c>
    </row>
    <row r="150" spans="1:243">
      <c r="A150" s="464"/>
      <c r="B150" s="991" t="s">
        <v>258</v>
      </c>
      <c r="C150" s="991"/>
      <c r="D150" s="991"/>
      <c r="E150" s="991"/>
      <c r="F150" s="991"/>
      <c r="G150" s="991"/>
      <c r="H150" s="991"/>
      <c r="I150" s="994">
        <v>700000</v>
      </c>
      <c r="J150" s="995">
        <v>700000</v>
      </c>
      <c r="K150" s="1147">
        <f>58660000/1000</f>
        <v>58660</v>
      </c>
      <c r="L150" s="995">
        <v>66521</v>
      </c>
      <c r="M150" s="994"/>
      <c r="N150" s="995">
        <v>31124</v>
      </c>
    </row>
    <row r="151" spans="1:243" ht="21" customHeight="1" thickBot="1">
      <c r="A151" s="464"/>
      <c r="B151" s="527"/>
      <c r="C151" s="527"/>
      <c r="D151" s="527"/>
      <c r="E151" s="527"/>
      <c r="F151" s="527"/>
      <c r="G151" s="527"/>
      <c r="H151" s="527"/>
      <c r="I151" s="996">
        <f>SUM(I149:I150)</f>
        <v>1350000</v>
      </c>
      <c r="J151" s="997">
        <v>1350000</v>
      </c>
      <c r="K151" s="996">
        <f>SUM(K149:K150)</f>
        <v>106454.5</v>
      </c>
      <c r="L151" s="997">
        <f>SUM(L149:L150)</f>
        <v>118307</v>
      </c>
      <c r="M151" s="996"/>
      <c r="N151" s="997">
        <f>SUM(N149:N150)</f>
        <v>91028</v>
      </c>
    </row>
    <row r="152" spans="1:243" ht="14.4" thickTop="1">
      <c r="A152" s="464"/>
      <c r="B152" s="497"/>
      <c r="C152" s="479"/>
      <c r="D152" s="479"/>
      <c r="E152" s="479"/>
      <c r="F152" s="479"/>
      <c r="G152" s="479"/>
      <c r="H152" s="479"/>
      <c r="I152" s="479"/>
      <c r="J152" s="479"/>
      <c r="K152" s="476"/>
    </row>
    <row r="153" spans="1:243" hidden="1">
      <c r="A153" s="448" t="s">
        <v>253</v>
      </c>
      <c r="B153" s="1205" t="s">
        <v>370</v>
      </c>
      <c r="C153" s="1205"/>
      <c r="D153" s="1205"/>
      <c r="E153" s="1205"/>
      <c r="F153" s="1205"/>
      <c r="G153" s="1205"/>
      <c r="H153" s="1205"/>
      <c r="I153" s="1205"/>
      <c r="J153" s="1205"/>
      <c r="K153" s="1205"/>
      <c r="L153" s="1205"/>
      <c r="M153" s="1205"/>
      <c r="N153" s="1205"/>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W153" s="123"/>
      <c r="BX153" s="123"/>
      <c r="BY153" s="123"/>
      <c r="BZ153" s="123"/>
      <c r="CA153" s="123"/>
      <c r="CB153" s="123"/>
      <c r="CC153" s="123"/>
      <c r="CD153" s="123"/>
      <c r="CE153" s="123"/>
      <c r="CF153" s="123"/>
      <c r="CG153" s="123"/>
      <c r="CH153" s="123"/>
      <c r="CI153" s="123"/>
      <c r="CJ153" s="123"/>
      <c r="CK153" s="123"/>
      <c r="CL153" s="123"/>
      <c r="CM153" s="123"/>
      <c r="CN153" s="123"/>
      <c r="CO153" s="123"/>
      <c r="CP153" s="123"/>
      <c r="CQ153" s="123"/>
      <c r="CR153" s="123"/>
      <c r="CS153" s="123"/>
      <c r="CT153" s="123"/>
      <c r="CU153" s="123"/>
      <c r="CV153" s="123"/>
      <c r="CW153" s="123"/>
      <c r="CX153" s="123"/>
      <c r="CY153" s="123"/>
      <c r="CZ153" s="123"/>
      <c r="DA153" s="123"/>
      <c r="DB153" s="123"/>
      <c r="DC153" s="123"/>
      <c r="DD153" s="123"/>
      <c r="DE153" s="123"/>
      <c r="DF153" s="123"/>
      <c r="DG153" s="123"/>
      <c r="DH153" s="123"/>
      <c r="DI153" s="123"/>
      <c r="DJ153" s="123"/>
      <c r="DK153" s="123"/>
      <c r="DL153" s="123"/>
      <c r="DM153" s="123"/>
      <c r="DN153" s="123"/>
      <c r="DO153" s="123"/>
      <c r="DP153" s="123"/>
      <c r="DQ153" s="123"/>
      <c r="DR153" s="123"/>
      <c r="DS153" s="123"/>
      <c r="DT153" s="123"/>
      <c r="DU153" s="123"/>
      <c r="DV153" s="123"/>
      <c r="DW153" s="123"/>
      <c r="DX153" s="123"/>
      <c r="DY153" s="123"/>
      <c r="DZ153" s="123"/>
      <c r="EA153" s="123"/>
      <c r="EB153" s="123"/>
      <c r="EC153" s="123"/>
      <c r="ED153" s="123"/>
      <c r="EE153" s="123"/>
      <c r="EF153" s="123"/>
      <c r="EG153" s="123"/>
      <c r="EH153" s="123"/>
      <c r="EI153" s="123"/>
      <c r="EJ153" s="123"/>
      <c r="EK153" s="123"/>
      <c r="EL153" s="123"/>
      <c r="EM153" s="123"/>
      <c r="EN153" s="123"/>
      <c r="EO153" s="123"/>
      <c r="EP153" s="123"/>
      <c r="EQ153" s="123"/>
      <c r="ER153" s="123"/>
      <c r="ES153" s="123"/>
      <c r="ET153" s="123"/>
      <c r="EU153" s="123"/>
      <c r="EV153" s="123"/>
      <c r="EW153" s="123"/>
      <c r="EX153" s="123"/>
      <c r="EY153" s="123"/>
      <c r="EZ153" s="123"/>
      <c r="FA153" s="123"/>
      <c r="FB153" s="123"/>
      <c r="FC153" s="123"/>
      <c r="FD153" s="123"/>
      <c r="FE153" s="123"/>
      <c r="FF153" s="123"/>
      <c r="FG153" s="123"/>
      <c r="FH153" s="123"/>
      <c r="FI153" s="123"/>
      <c r="FJ153" s="123"/>
      <c r="FK153" s="123"/>
      <c r="FL153" s="123"/>
      <c r="FM153" s="123"/>
      <c r="FN153" s="123"/>
      <c r="FO153" s="123"/>
      <c r="FP153" s="123"/>
      <c r="FQ153" s="123"/>
      <c r="FR153" s="123"/>
      <c r="FS153" s="123"/>
      <c r="FT153" s="123"/>
      <c r="FU153" s="123"/>
      <c r="FV153" s="123"/>
      <c r="FW153" s="123"/>
      <c r="FX153" s="123"/>
      <c r="FY153" s="123"/>
      <c r="FZ153" s="123"/>
      <c r="GA153" s="123"/>
      <c r="GB153" s="123"/>
      <c r="GC153" s="123"/>
      <c r="GD153" s="123"/>
      <c r="GE153" s="123"/>
      <c r="GF153" s="123"/>
      <c r="GG153" s="123"/>
      <c r="GH153" s="123"/>
      <c r="GI153" s="123"/>
      <c r="GJ153" s="123"/>
      <c r="GK153" s="123"/>
      <c r="GL153" s="123"/>
      <c r="GM153" s="123"/>
      <c r="GN153" s="123"/>
      <c r="GO153" s="123"/>
      <c r="GP153" s="123"/>
      <c r="GQ153" s="123"/>
      <c r="GR153" s="123"/>
      <c r="GS153" s="123"/>
      <c r="GT153" s="123"/>
      <c r="GU153" s="123"/>
      <c r="GV153" s="123"/>
      <c r="GW153" s="123"/>
      <c r="GX153" s="123"/>
      <c r="GY153" s="123"/>
      <c r="GZ153" s="123"/>
      <c r="HA153" s="123"/>
      <c r="HB153" s="123"/>
      <c r="HC153" s="123"/>
      <c r="HD153" s="123"/>
      <c r="HE153" s="123"/>
      <c r="HF153" s="123"/>
      <c r="HG153" s="123"/>
      <c r="HH153" s="123"/>
      <c r="HI153" s="123"/>
      <c r="HJ153" s="123"/>
      <c r="HK153" s="123"/>
      <c r="HL153" s="123"/>
      <c r="HM153" s="123"/>
      <c r="HN153" s="123"/>
      <c r="HO153" s="123"/>
      <c r="HP153" s="123"/>
      <c r="HQ153" s="123"/>
      <c r="HR153" s="123"/>
      <c r="HS153" s="123"/>
      <c r="HT153" s="123"/>
      <c r="HU153" s="123"/>
      <c r="HV153" s="123"/>
      <c r="HW153" s="123"/>
      <c r="HX153" s="123"/>
      <c r="HY153" s="123"/>
      <c r="HZ153" s="123"/>
      <c r="IA153" s="123"/>
      <c r="IB153" s="123"/>
      <c r="IC153" s="123"/>
      <c r="ID153" s="123"/>
      <c r="IE153" s="123"/>
      <c r="IF153" s="123"/>
      <c r="IG153" s="123"/>
      <c r="IH153" s="123"/>
      <c r="II153" s="123"/>
    </row>
    <row r="154" spans="1:243" hidden="1">
      <c r="B154" s="1205"/>
      <c r="C154" s="1205"/>
      <c r="D154" s="1205"/>
      <c r="E154" s="1205"/>
      <c r="F154" s="1205"/>
      <c r="G154" s="1205"/>
      <c r="H154" s="1205"/>
      <c r="I154" s="1205"/>
      <c r="J154" s="1205"/>
      <c r="K154" s="1205"/>
      <c r="L154" s="1205"/>
      <c r="M154" s="1205"/>
      <c r="N154" s="1205"/>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3"/>
      <c r="BR154" s="123"/>
      <c r="BS154" s="123"/>
      <c r="BT154" s="123"/>
      <c r="BU154" s="123"/>
      <c r="BV154" s="123"/>
      <c r="BW154" s="123"/>
      <c r="BX154" s="123"/>
      <c r="BY154" s="123"/>
      <c r="BZ154" s="123"/>
      <c r="CA154" s="123"/>
      <c r="CB154" s="123"/>
      <c r="CC154" s="123"/>
      <c r="CD154" s="123"/>
      <c r="CE154" s="123"/>
      <c r="CF154" s="123"/>
      <c r="CG154" s="123"/>
      <c r="CH154" s="123"/>
      <c r="CI154" s="123"/>
      <c r="CJ154" s="123"/>
      <c r="CK154" s="123"/>
      <c r="CL154" s="123"/>
      <c r="CM154" s="123"/>
      <c r="CN154" s="123"/>
      <c r="CO154" s="123"/>
      <c r="CP154" s="123"/>
      <c r="CQ154" s="123"/>
      <c r="CR154" s="123"/>
      <c r="CS154" s="123"/>
      <c r="CT154" s="123"/>
      <c r="CU154" s="123"/>
      <c r="CV154" s="123"/>
      <c r="CW154" s="123"/>
      <c r="CX154" s="123"/>
      <c r="CY154" s="123"/>
      <c r="CZ154" s="123"/>
      <c r="DA154" s="123"/>
      <c r="DB154" s="123"/>
      <c r="DC154" s="123"/>
      <c r="DD154" s="123"/>
      <c r="DE154" s="123"/>
      <c r="DF154" s="123"/>
      <c r="DG154" s="123"/>
      <c r="DH154" s="123"/>
      <c r="DI154" s="123"/>
      <c r="DJ154" s="123"/>
      <c r="DK154" s="123"/>
      <c r="DL154" s="123"/>
      <c r="DM154" s="123"/>
      <c r="DN154" s="123"/>
      <c r="DO154" s="123"/>
      <c r="DP154" s="123"/>
      <c r="DQ154" s="123"/>
      <c r="DR154" s="123"/>
      <c r="DS154" s="123"/>
      <c r="DT154" s="123"/>
      <c r="DU154" s="123"/>
      <c r="DV154" s="123"/>
      <c r="DW154" s="123"/>
      <c r="DX154" s="123"/>
      <c r="DY154" s="123"/>
      <c r="DZ154" s="123"/>
      <c r="EA154" s="123"/>
      <c r="EB154" s="123"/>
      <c r="EC154" s="123"/>
      <c r="ED154" s="123"/>
      <c r="EE154" s="123"/>
      <c r="EF154" s="123"/>
      <c r="EG154" s="123"/>
      <c r="EH154" s="123"/>
      <c r="EI154" s="123"/>
      <c r="EJ154" s="123"/>
      <c r="EK154" s="123"/>
      <c r="EL154" s="123"/>
      <c r="EM154" s="123"/>
      <c r="EN154" s="123"/>
      <c r="EO154" s="123"/>
      <c r="EP154" s="123"/>
      <c r="EQ154" s="123"/>
      <c r="ER154" s="123"/>
      <c r="ES154" s="123"/>
      <c r="ET154" s="123"/>
      <c r="EU154" s="123"/>
      <c r="EV154" s="123"/>
      <c r="EW154" s="123"/>
      <c r="EX154" s="123"/>
      <c r="EY154" s="123"/>
      <c r="EZ154" s="123"/>
      <c r="FA154" s="123"/>
      <c r="FB154" s="123"/>
      <c r="FC154" s="123"/>
      <c r="FD154" s="123"/>
      <c r="FE154" s="123"/>
      <c r="FF154" s="123"/>
      <c r="FG154" s="123"/>
      <c r="FH154" s="123"/>
      <c r="FI154" s="123"/>
      <c r="FJ154" s="123"/>
      <c r="FK154" s="123"/>
      <c r="FL154" s="123"/>
      <c r="FM154" s="123"/>
      <c r="FN154" s="123"/>
      <c r="FO154" s="123"/>
      <c r="FP154" s="123"/>
      <c r="FQ154" s="123"/>
      <c r="FR154" s="123"/>
      <c r="FS154" s="123"/>
      <c r="FT154" s="123"/>
      <c r="FU154" s="123"/>
      <c r="FV154" s="123"/>
      <c r="FW154" s="123"/>
      <c r="FX154" s="123"/>
      <c r="FY154" s="123"/>
      <c r="FZ154" s="123"/>
      <c r="GA154" s="123"/>
      <c r="GB154" s="123"/>
      <c r="GC154" s="123"/>
      <c r="GD154" s="123"/>
      <c r="GE154" s="123"/>
      <c r="GF154" s="123"/>
      <c r="GG154" s="123"/>
      <c r="GH154" s="123"/>
      <c r="GI154" s="123"/>
      <c r="GJ154" s="123"/>
      <c r="GK154" s="123"/>
      <c r="GL154" s="123"/>
      <c r="GM154" s="123"/>
      <c r="GN154" s="123"/>
      <c r="GO154" s="123"/>
      <c r="GP154" s="123"/>
      <c r="GQ154" s="123"/>
      <c r="GR154" s="123"/>
      <c r="GS154" s="123"/>
      <c r="GT154" s="123"/>
      <c r="GU154" s="123"/>
      <c r="GV154" s="123"/>
      <c r="GW154" s="123"/>
      <c r="GX154" s="123"/>
      <c r="GY154" s="123"/>
      <c r="GZ154" s="123"/>
      <c r="HA154" s="123"/>
      <c r="HB154" s="123"/>
      <c r="HC154" s="123"/>
      <c r="HD154" s="123"/>
      <c r="HE154" s="123"/>
      <c r="HF154" s="123"/>
      <c r="HG154" s="123"/>
      <c r="HH154" s="123"/>
      <c r="HI154" s="123"/>
      <c r="HJ154" s="123"/>
      <c r="HK154" s="123"/>
      <c r="HL154" s="123"/>
      <c r="HM154" s="123"/>
      <c r="HN154" s="123"/>
      <c r="HO154" s="123"/>
      <c r="HP154" s="123"/>
      <c r="HQ154" s="123"/>
      <c r="HR154" s="123"/>
      <c r="HS154" s="123"/>
      <c r="HT154" s="123"/>
      <c r="HU154" s="123"/>
      <c r="HV154" s="123"/>
      <c r="HW154" s="123"/>
      <c r="HX154" s="123"/>
      <c r="HY154" s="123"/>
      <c r="HZ154" s="123"/>
      <c r="IA154" s="123"/>
      <c r="IB154" s="123"/>
      <c r="IC154" s="123"/>
      <c r="ID154" s="123"/>
      <c r="IE154" s="123"/>
      <c r="IF154" s="123"/>
      <c r="IG154" s="123"/>
      <c r="IH154" s="123"/>
      <c r="II154" s="123"/>
    </row>
    <row r="155" spans="1:243" hidden="1">
      <c r="B155" s="453"/>
      <c r="C155" s="465"/>
      <c r="D155" s="465"/>
      <c r="E155" s="465"/>
      <c r="F155" s="465"/>
      <c r="G155" s="465"/>
      <c r="H155" s="457"/>
      <c r="I155" s="457"/>
      <c r="J155" s="457"/>
      <c r="K155" s="458"/>
      <c r="L155" s="466"/>
      <c r="M155" s="466"/>
      <c r="N155" s="467"/>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123"/>
      <c r="BL155" s="123"/>
      <c r="BM155" s="123"/>
      <c r="BN155" s="123"/>
      <c r="BO155" s="123"/>
      <c r="BP155" s="123"/>
      <c r="BQ155" s="123"/>
      <c r="BR155" s="123"/>
      <c r="BS155" s="123"/>
      <c r="BT155" s="123"/>
      <c r="BU155" s="123"/>
      <c r="BV155" s="123"/>
      <c r="BW155" s="123"/>
      <c r="BX155" s="123"/>
      <c r="BY155" s="123"/>
      <c r="BZ155" s="123"/>
      <c r="CA155" s="123"/>
      <c r="CB155" s="123"/>
      <c r="CC155" s="123"/>
      <c r="CD155" s="123"/>
      <c r="CE155" s="123"/>
      <c r="CF155" s="123"/>
      <c r="CG155" s="123"/>
      <c r="CH155" s="123"/>
      <c r="CI155" s="123"/>
      <c r="CJ155" s="123"/>
      <c r="CK155" s="123"/>
      <c r="CL155" s="123"/>
      <c r="CM155" s="123"/>
      <c r="CN155" s="123"/>
      <c r="CO155" s="123"/>
      <c r="CP155" s="123"/>
      <c r="CQ155" s="123"/>
      <c r="CR155" s="123"/>
      <c r="CS155" s="123"/>
      <c r="CT155" s="123"/>
      <c r="CU155" s="123"/>
      <c r="CV155" s="123"/>
      <c r="CW155" s="123"/>
      <c r="CX155" s="123"/>
      <c r="CY155" s="123"/>
      <c r="CZ155" s="123"/>
      <c r="DA155" s="123"/>
      <c r="DB155" s="123"/>
      <c r="DC155" s="123"/>
      <c r="DD155" s="123"/>
      <c r="DE155" s="123"/>
      <c r="DF155" s="123"/>
      <c r="DG155" s="123"/>
      <c r="DH155" s="123"/>
      <c r="DI155" s="123"/>
      <c r="DJ155" s="123"/>
      <c r="DK155" s="123"/>
      <c r="DL155" s="123"/>
      <c r="DM155" s="123"/>
      <c r="DN155" s="123"/>
      <c r="DO155" s="123"/>
      <c r="DP155" s="123"/>
      <c r="DQ155" s="123"/>
      <c r="DR155" s="123"/>
      <c r="DS155" s="123"/>
      <c r="DT155" s="123"/>
      <c r="DU155" s="123"/>
      <c r="DV155" s="123"/>
      <c r="DW155" s="123"/>
      <c r="DX155" s="123"/>
      <c r="DY155" s="123"/>
      <c r="DZ155" s="123"/>
      <c r="EA155" s="123"/>
      <c r="EB155" s="123"/>
      <c r="EC155" s="123"/>
      <c r="ED155" s="123"/>
      <c r="EE155" s="123"/>
      <c r="EF155" s="123"/>
      <c r="EG155" s="123"/>
      <c r="EH155" s="123"/>
      <c r="EI155" s="123"/>
      <c r="EJ155" s="123"/>
      <c r="EK155" s="123"/>
      <c r="EL155" s="123"/>
      <c r="EM155" s="123"/>
      <c r="EN155" s="123"/>
      <c r="EO155" s="123"/>
      <c r="EP155" s="123"/>
      <c r="EQ155" s="123"/>
      <c r="ER155" s="123"/>
      <c r="ES155" s="123"/>
      <c r="ET155" s="123"/>
      <c r="EU155" s="123"/>
      <c r="EV155" s="123"/>
      <c r="EW155" s="123"/>
      <c r="EX155" s="123"/>
      <c r="EY155" s="123"/>
      <c r="EZ155" s="123"/>
      <c r="FA155" s="123"/>
      <c r="FB155" s="123"/>
      <c r="FC155" s="123"/>
      <c r="FD155" s="123"/>
      <c r="FE155" s="123"/>
      <c r="FF155" s="123"/>
      <c r="FG155" s="123"/>
      <c r="FH155" s="123"/>
      <c r="FI155" s="123"/>
      <c r="FJ155" s="123"/>
      <c r="FK155" s="123"/>
      <c r="FL155" s="123"/>
      <c r="FM155" s="123"/>
      <c r="FN155" s="123"/>
      <c r="FO155" s="123"/>
      <c r="FP155" s="123"/>
      <c r="FQ155" s="123"/>
      <c r="FR155" s="123"/>
      <c r="FS155" s="123"/>
      <c r="FT155" s="123"/>
      <c r="FU155" s="123"/>
      <c r="FV155" s="123"/>
      <c r="FW155" s="123"/>
      <c r="FX155" s="123"/>
      <c r="FY155" s="123"/>
      <c r="FZ155" s="123"/>
      <c r="GA155" s="123"/>
      <c r="GB155" s="123"/>
      <c r="GC155" s="123"/>
      <c r="GD155" s="123"/>
      <c r="GE155" s="123"/>
      <c r="GF155" s="123"/>
      <c r="GG155" s="123"/>
      <c r="GH155" s="123"/>
      <c r="GI155" s="123"/>
      <c r="GJ155" s="123"/>
      <c r="GK155" s="123"/>
      <c r="GL155" s="123"/>
      <c r="GM155" s="123"/>
      <c r="GN155" s="123"/>
      <c r="GO155" s="123"/>
      <c r="GP155" s="123"/>
      <c r="GQ155" s="123"/>
      <c r="GR155" s="123"/>
      <c r="GS155" s="123"/>
      <c r="GT155" s="123"/>
      <c r="GU155" s="123"/>
      <c r="GV155" s="123"/>
      <c r="GW155" s="123"/>
      <c r="GX155" s="123"/>
      <c r="GY155" s="123"/>
      <c r="GZ155" s="123"/>
      <c r="HA155" s="123"/>
      <c r="HB155" s="123"/>
      <c r="HC155" s="123"/>
      <c r="HD155" s="123"/>
      <c r="HE155" s="123"/>
      <c r="HF155" s="123"/>
      <c r="HG155" s="123"/>
      <c r="HH155" s="123"/>
      <c r="HI155" s="123"/>
      <c r="HJ155" s="123"/>
      <c r="HK155" s="123"/>
      <c r="HL155" s="123"/>
      <c r="HM155" s="123"/>
      <c r="HN155" s="123"/>
      <c r="HO155" s="123"/>
      <c r="HP155" s="123"/>
      <c r="HQ155" s="123"/>
      <c r="HR155" s="123"/>
      <c r="HS155" s="123"/>
      <c r="HT155" s="123"/>
      <c r="HU155" s="123"/>
      <c r="HV155" s="123"/>
      <c r="HW155" s="123"/>
      <c r="HX155" s="123"/>
      <c r="HY155" s="123"/>
      <c r="HZ155" s="123"/>
      <c r="IA155" s="123"/>
      <c r="IB155" s="123"/>
      <c r="IC155" s="123"/>
      <c r="ID155" s="123"/>
      <c r="IE155" s="123"/>
      <c r="IF155" s="123"/>
      <c r="IG155" s="123"/>
      <c r="IH155" s="123"/>
      <c r="II155" s="123"/>
    </row>
    <row r="156" spans="1:243" hidden="1">
      <c r="C156" s="468"/>
      <c r="D156" s="468"/>
      <c r="E156" s="468"/>
      <c r="F156" s="468"/>
      <c r="G156" s="468"/>
    </row>
    <row r="157" spans="1:243">
      <c r="A157" s="448" t="s">
        <v>719</v>
      </c>
      <c r="B157" s="446" t="s">
        <v>720</v>
      </c>
      <c r="C157" s="468"/>
      <c r="D157" s="468"/>
      <c r="E157" s="468"/>
      <c r="F157" s="468"/>
      <c r="G157" s="468"/>
    </row>
    <row r="158" spans="1:243">
      <c r="C158" s="468"/>
      <c r="D158" s="468"/>
      <c r="E158" s="468"/>
      <c r="F158" s="468"/>
      <c r="G158" s="468"/>
      <c r="I158" s="778"/>
    </row>
  </sheetData>
  <mergeCells count="12">
    <mergeCell ref="K5:L5"/>
    <mergeCell ref="B153:N154"/>
    <mergeCell ref="B15:B16"/>
    <mergeCell ref="C15:G15"/>
    <mergeCell ref="H15:J15"/>
    <mergeCell ref="K15:L15"/>
    <mergeCell ref="N15:N16"/>
    <mergeCell ref="H17:J17"/>
    <mergeCell ref="K17:N17"/>
    <mergeCell ref="B143:N144"/>
    <mergeCell ref="I147:J147"/>
    <mergeCell ref="K147:L147"/>
  </mergeCells>
  <pageMargins left="0.7" right="0.7" top="0.75" bottom="0.75" header="0.3" footer="0.3"/>
  <pageSetup paperSize="9" scale="67" firstPageNumber="2" fitToHeight="0" orientation="landscape" useFirstPageNumber="1" horizontalDpi="300" verticalDpi="300" r:id="rId1"/>
  <rowBreaks count="3" manualBreakCount="3">
    <brk id="43" max="13" man="1"/>
    <brk id="81" max="13" man="1"/>
    <brk id="112"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sheetPr>
  <dimension ref="A1:IX155"/>
  <sheetViews>
    <sheetView showGridLines="0" view="pageBreakPreview" zoomScale="80" zoomScaleNormal="85" zoomScaleSheetLayoutView="80" workbookViewId="0"/>
  </sheetViews>
  <sheetFormatPr defaultColWidth="9.109375" defaultRowHeight="13.8"/>
  <cols>
    <col min="1" max="1" width="4.6640625" style="448" customWidth="1"/>
    <col min="2" max="2" width="37.6640625" style="446" customWidth="1"/>
    <col min="3" max="7" width="12.109375" style="446" customWidth="1"/>
    <col min="8" max="8" width="12.44140625" style="446" customWidth="1"/>
    <col min="9" max="9" width="9.5546875" style="444" customWidth="1"/>
    <col min="10" max="10" width="9.33203125" style="444" customWidth="1"/>
    <col min="11" max="11" width="13.88671875" style="444" customWidth="1"/>
    <col min="12" max="12" width="15" style="445" hidden="1" customWidth="1"/>
    <col min="13" max="13" width="13.6640625" style="445" hidden="1" customWidth="1"/>
    <col min="14" max="14" width="13.109375" style="444" customWidth="1"/>
    <col min="15" max="15" width="15.109375" style="446" bestFit="1" customWidth="1"/>
    <col min="16" max="16" width="19.44140625" style="446" customWidth="1"/>
    <col min="17" max="17" width="1.44140625" style="121" customWidth="1"/>
    <col min="18" max="18" width="23.109375" style="121" customWidth="1"/>
    <col min="19" max="19" width="19.33203125" style="121" customWidth="1"/>
    <col min="20" max="21" width="19.33203125" style="128" customWidth="1"/>
    <col min="22" max="22" width="18.33203125" style="121" bestFit="1" customWidth="1"/>
    <col min="23" max="23" width="12.33203125" style="120" customWidth="1"/>
    <col min="24" max="24" width="15.109375" style="120" customWidth="1"/>
    <col min="25" max="25" width="10" style="121" bestFit="1" customWidth="1"/>
    <col min="26" max="16384" width="9.109375" style="121"/>
  </cols>
  <sheetData>
    <row r="1" spans="1:25" ht="15" customHeight="1">
      <c r="A1" s="441" t="s">
        <v>475</v>
      </c>
      <c r="B1" s="442" t="s">
        <v>438</v>
      </c>
      <c r="C1" s="443"/>
      <c r="D1" s="443"/>
      <c r="E1" s="443"/>
      <c r="F1" s="443"/>
      <c r="G1" s="443"/>
      <c r="H1" s="443"/>
    </row>
    <row r="2" spans="1:25" ht="15" customHeight="1">
      <c r="A2" s="441"/>
      <c r="B2" s="442"/>
      <c r="C2" s="443"/>
      <c r="D2" s="443"/>
      <c r="E2" s="443"/>
      <c r="F2" s="443"/>
      <c r="G2" s="443"/>
      <c r="H2" s="443"/>
    </row>
    <row r="3" spans="1:25" ht="15" customHeight="1">
      <c r="A3" s="441"/>
      <c r="B3" s="447" t="s">
        <v>355</v>
      </c>
      <c r="C3" s="443"/>
      <c r="D3" s="443"/>
      <c r="E3" s="443"/>
      <c r="F3" s="443"/>
      <c r="G3" s="443"/>
      <c r="H3" s="443"/>
    </row>
    <row r="4" spans="1:25" ht="15" customHeight="1">
      <c r="B4" s="442"/>
      <c r="C4" s="469"/>
      <c r="D4" s="443"/>
      <c r="E4" s="443"/>
      <c r="F4" s="443"/>
      <c r="G4" s="443"/>
      <c r="H4" s="443"/>
    </row>
    <row r="5" spans="1:25" ht="17.25" customHeight="1" thickBot="1">
      <c r="B5" s="1206" t="s">
        <v>356</v>
      </c>
      <c r="C5" s="1222" t="s">
        <v>357</v>
      </c>
      <c r="D5" s="1223"/>
      <c r="E5" s="1224"/>
      <c r="F5" s="1224"/>
      <c r="G5" s="1224"/>
      <c r="H5" s="1225"/>
      <c r="I5" s="1226" t="s">
        <v>456</v>
      </c>
      <c r="J5" s="1227"/>
      <c r="K5" s="1228"/>
      <c r="L5" s="449"/>
      <c r="M5" s="449"/>
      <c r="N5" s="1229" t="s">
        <v>223</v>
      </c>
      <c r="O5" s="1229"/>
      <c r="P5" s="470"/>
    </row>
    <row r="6" spans="1:25" ht="93" customHeight="1" thickBot="1">
      <c r="B6" s="1207"/>
      <c r="C6" s="643" t="s">
        <v>436</v>
      </c>
      <c r="D6" s="669" t="s">
        <v>439</v>
      </c>
      <c r="E6" s="669" t="s">
        <v>379</v>
      </c>
      <c r="F6" s="669" t="s">
        <v>441</v>
      </c>
      <c r="G6" s="669" t="s">
        <v>440</v>
      </c>
      <c r="H6" s="669" t="s">
        <v>458</v>
      </c>
      <c r="I6" s="670" t="s">
        <v>222</v>
      </c>
      <c r="J6" s="670" t="s">
        <v>223</v>
      </c>
      <c r="K6" s="670" t="s">
        <v>371</v>
      </c>
      <c r="L6" s="671" t="s">
        <v>361</v>
      </c>
      <c r="M6" s="671" t="s">
        <v>362</v>
      </c>
      <c r="N6" s="673" t="s">
        <v>372</v>
      </c>
      <c r="O6" s="673" t="s">
        <v>364</v>
      </c>
      <c r="P6" s="674" t="s">
        <v>358</v>
      </c>
      <c r="R6" s="129" t="s">
        <v>221</v>
      </c>
      <c r="S6" s="130" t="s">
        <v>373</v>
      </c>
      <c r="T6" s="131" t="s">
        <v>373</v>
      </c>
      <c r="U6" s="132"/>
      <c r="V6" s="122"/>
    </row>
    <row r="7" spans="1:25">
      <c r="B7" s="450"/>
      <c r="C7" s="451"/>
      <c r="D7" s="451"/>
      <c r="E7" s="451"/>
      <c r="F7" s="451"/>
      <c r="G7" s="451"/>
      <c r="H7" s="451"/>
      <c r="I7" s="1217" t="s">
        <v>420</v>
      </c>
      <c r="J7" s="1217"/>
      <c r="K7" s="1217"/>
      <c r="L7" s="452"/>
      <c r="M7" s="452"/>
      <c r="N7" s="1218" t="s">
        <v>366</v>
      </c>
      <c r="O7" s="1218"/>
      <c r="P7" s="1218"/>
      <c r="S7" s="133"/>
      <c r="T7" s="134">
        <v>1000</v>
      </c>
      <c r="U7" s="134"/>
      <c r="V7" s="123" t="s">
        <v>221</v>
      </c>
      <c r="W7" s="124"/>
      <c r="X7" s="124">
        <v>3550156</v>
      </c>
    </row>
    <row r="8" spans="1:25" ht="3" hidden="1" customHeight="1">
      <c r="B8" s="453"/>
      <c r="C8" s="451"/>
      <c r="D8" s="451"/>
      <c r="E8" s="451"/>
      <c r="F8" s="451"/>
      <c r="G8" s="451"/>
      <c r="H8" s="451"/>
      <c r="I8" s="471"/>
      <c r="J8" s="472"/>
      <c r="K8" s="473"/>
      <c r="L8" s="452"/>
      <c r="M8" s="452"/>
      <c r="O8" s="470"/>
      <c r="P8" s="470"/>
      <c r="R8" s="121">
        <v>1000</v>
      </c>
      <c r="S8" s="133"/>
      <c r="T8" s="134"/>
      <c r="U8" s="134"/>
      <c r="V8" s="123" t="s">
        <v>367</v>
      </c>
      <c r="W8" s="124"/>
      <c r="X8" s="124">
        <v>3144338</v>
      </c>
    </row>
    <row r="9" spans="1:25" s="125" customFormat="1">
      <c r="A9" s="455"/>
      <c r="B9" s="442" t="s">
        <v>374</v>
      </c>
      <c r="C9" s="474"/>
      <c r="D9" s="474"/>
      <c r="E9" s="474"/>
      <c r="F9" s="474"/>
      <c r="G9" s="474"/>
      <c r="H9" s="454"/>
      <c r="I9" s="475"/>
      <c r="J9" s="475"/>
      <c r="K9" s="457"/>
      <c r="L9" s="458"/>
      <c r="M9" s="458"/>
      <c r="N9" s="458"/>
      <c r="O9" s="458"/>
      <c r="P9" s="476"/>
      <c r="S9" s="124"/>
      <c r="T9" s="124"/>
      <c r="U9" s="124"/>
      <c r="V9" s="124"/>
      <c r="W9" s="126"/>
      <c r="X9" s="126"/>
    </row>
    <row r="10" spans="1:25" s="125" customFormat="1">
      <c r="A10" s="455"/>
      <c r="B10" s="477" t="s">
        <v>435</v>
      </c>
      <c r="C10" s="478">
        <v>21200</v>
      </c>
      <c r="D10" s="478">
        <v>21200</v>
      </c>
      <c r="E10" s="478">
        <f>C10-D10</f>
        <v>0</v>
      </c>
      <c r="F10" s="478">
        <v>0</v>
      </c>
      <c r="G10" s="478">
        <v>0</v>
      </c>
      <c r="H10" s="479">
        <f>E10+F10-G10</f>
        <v>0</v>
      </c>
      <c r="I10" s="444">
        <v>0</v>
      </c>
      <c r="J10" s="444">
        <v>0</v>
      </c>
      <c r="K10" s="480">
        <f>+J10-I10</f>
        <v>0</v>
      </c>
      <c r="L10" s="476">
        <v>47.534500000000001</v>
      </c>
      <c r="M10" s="476">
        <v>42.61</v>
      </c>
      <c r="N10" s="675">
        <f>+ROUND(J10/$X$7,5)</f>
        <v>0</v>
      </c>
      <c r="O10" s="675">
        <f>+ROUND(J10/$X$8,5)</f>
        <v>0</v>
      </c>
      <c r="P10" s="675">
        <f>(H10*5)/T10</f>
        <v>0</v>
      </c>
      <c r="R10" s="135"/>
      <c r="S10" s="136"/>
      <c r="T10" s="134">
        <v>144000000</v>
      </c>
      <c r="U10" s="137"/>
      <c r="V10" s="124">
        <f>T10*1000</f>
        <v>144000000000</v>
      </c>
      <c r="W10" s="126"/>
      <c r="X10" s="126"/>
      <c r="Y10" s="138">
        <v>535285</v>
      </c>
    </row>
    <row r="11" spans="1:25" s="125" customFormat="1" ht="15" customHeight="1">
      <c r="A11" s="455"/>
      <c r="B11" s="481"/>
      <c r="C11" s="478"/>
      <c r="D11" s="478"/>
      <c r="E11" s="478"/>
      <c r="F11" s="478"/>
      <c r="G11" s="478"/>
      <c r="H11" s="479"/>
      <c r="I11" s="482">
        <f>SUM(I10:I10)</f>
        <v>0</v>
      </c>
      <c r="J11" s="482">
        <f>SUM(J10:J10)</f>
        <v>0</v>
      </c>
      <c r="K11" s="483">
        <f>SUM(K10:K10)</f>
        <v>0</v>
      </c>
      <c r="L11" s="458"/>
      <c r="M11" s="458"/>
      <c r="N11" s="676"/>
      <c r="O11" s="676"/>
      <c r="P11" s="676"/>
      <c r="R11" s="136"/>
      <c r="S11" s="136"/>
      <c r="T11" s="134">
        <v>0</v>
      </c>
      <c r="U11" s="137"/>
      <c r="V11" s="124"/>
      <c r="W11" s="126"/>
      <c r="X11" s="126"/>
      <c r="Y11" s="139"/>
    </row>
    <row r="12" spans="1:25" s="125" customFormat="1">
      <c r="A12" s="455"/>
      <c r="B12" s="456" t="s">
        <v>259</v>
      </c>
      <c r="C12" s="478"/>
      <c r="D12" s="478"/>
      <c r="E12" s="478"/>
      <c r="F12" s="478"/>
      <c r="G12" s="478"/>
      <c r="H12" s="479"/>
      <c r="I12" s="484"/>
      <c r="J12" s="484"/>
      <c r="K12" s="484"/>
      <c r="L12" s="458"/>
      <c r="M12" s="458"/>
      <c r="N12" s="676"/>
      <c r="O12" s="676"/>
      <c r="P12" s="676"/>
      <c r="R12" s="136"/>
      <c r="S12" s="136"/>
      <c r="T12" s="134">
        <v>0</v>
      </c>
      <c r="U12" s="137"/>
      <c r="V12" s="124"/>
      <c r="W12" s="126"/>
      <c r="X12" s="126"/>
      <c r="Y12" s="139"/>
    </row>
    <row r="13" spans="1:25" s="125" customFormat="1">
      <c r="A13" s="455"/>
      <c r="B13" s="486" t="s">
        <v>247</v>
      </c>
      <c r="C13" s="478">
        <v>18950</v>
      </c>
      <c r="D13" s="478">
        <v>18950</v>
      </c>
      <c r="E13" s="478">
        <f>C13-D13</f>
        <v>0</v>
      </c>
      <c r="F13" s="478">
        <v>0</v>
      </c>
      <c r="G13" s="478">
        <v>0</v>
      </c>
      <c r="H13" s="479">
        <f>E13+F13-G13</f>
        <v>0</v>
      </c>
      <c r="I13" s="478">
        <v>0</v>
      </c>
      <c r="J13" s="478">
        <v>0</v>
      </c>
      <c r="K13" s="487">
        <f>+J13-I13</f>
        <v>0</v>
      </c>
      <c r="L13" s="476"/>
      <c r="M13" s="476"/>
      <c r="N13" s="675">
        <f>+ROUND(J13/$X$7,5)</f>
        <v>0</v>
      </c>
      <c r="O13" s="675">
        <f>+ROUND(J13/$X$8,5)</f>
        <v>0</v>
      </c>
      <c r="P13" s="675">
        <f>(H13*10)/T13</f>
        <v>0</v>
      </c>
      <c r="R13" s="136"/>
      <c r="S13" s="136"/>
      <c r="T13" s="134">
        <f>(341.182*1000)*1000</f>
        <v>341182000</v>
      </c>
      <c r="U13" s="137"/>
      <c r="V13" s="124"/>
      <c r="W13" s="126"/>
      <c r="X13" s="126"/>
      <c r="Y13" s="139"/>
    </row>
    <row r="14" spans="1:25" s="125" customFormat="1">
      <c r="A14" s="455"/>
      <c r="B14" s="486" t="s">
        <v>248</v>
      </c>
      <c r="C14" s="478">
        <v>16800</v>
      </c>
      <c r="D14" s="478">
        <v>16800</v>
      </c>
      <c r="E14" s="478">
        <f>C14-D14</f>
        <v>0</v>
      </c>
      <c r="F14" s="478">
        <v>0</v>
      </c>
      <c r="G14" s="478">
        <v>0</v>
      </c>
      <c r="H14" s="479">
        <f>E14+F14-G14</f>
        <v>0</v>
      </c>
      <c r="I14" s="478">
        <v>0</v>
      </c>
      <c r="J14" s="478">
        <v>0</v>
      </c>
      <c r="K14" s="487">
        <f>+J14-I14</f>
        <v>0</v>
      </c>
      <c r="L14" s="476"/>
      <c r="M14" s="476"/>
      <c r="N14" s="675">
        <f>+ROUND(J14/$X$7,5)</f>
        <v>0</v>
      </c>
      <c r="O14" s="675">
        <f>+ROUND(J14/$X$8,5)</f>
        <v>0</v>
      </c>
      <c r="P14" s="675">
        <f>(H14*10)/T14</f>
        <v>0</v>
      </c>
      <c r="R14" s="136"/>
      <c r="S14" s="136"/>
      <c r="T14" s="134">
        <f>(923.59*1000)*1000</f>
        <v>923590000</v>
      </c>
      <c r="U14" s="137"/>
      <c r="V14" s="124"/>
      <c r="W14" s="126"/>
      <c r="X14" s="126"/>
      <c r="Y14" s="139"/>
    </row>
    <row r="15" spans="1:25" s="125" customFormat="1">
      <c r="A15" s="455"/>
      <c r="B15" s="477"/>
      <c r="C15" s="478"/>
      <c r="D15" s="478"/>
      <c r="E15" s="478"/>
      <c r="F15" s="478"/>
      <c r="G15" s="478"/>
      <c r="H15" s="457"/>
      <c r="I15" s="488">
        <f>SUM(I13:I14)</f>
        <v>0</v>
      </c>
      <c r="J15" s="488">
        <f>SUM(J13:J14)</f>
        <v>0</v>
      </c>
      <c r="K15" s="488">
        <f>SUM(K13:K14)</f>
        <v>0</v>
      </c>
      <c r="L15" s="488">
        <f>SUM(L13:L14)</f>
        <v>0</v>
      </c>
      <c r="M15" s="488">
        <f>SUM(M13:M14)</f>
        <v>0</v>
      </c>
      <c r="N15" s="677"/>
      <c r="O15" s="677"/>
      <c r="P15" s="677"/>
      <c r="R15" s="136"/>
      <c r="S15" s="136"/>
      <c r="T15" s="134">
        <v>0</v>
      </c>
      <c r="U15" s="137"/>
      <c r="V15" s="124"/>
      <c r="W15" s="126"/>
      <c r="X15" s="126"/>
      <c r="Y15" s="139"/>
    </row>
    <row r="16" spans="1:25" s="125" customFormat="1">
      <c r="A16" s="455"/>
      <c r="B16" s="456" t="s">
        <v>245</v>
      </c>
      <c r="C16" s="478"/>
      <c r="D16" s="478"/>
      <c r="E16" s="478"/>
      <c r="F16" s="478"/>
      <c r="G16" s="478"/>
      <c r="H16" s="479"/>
      <c r="I16" s="489"/>
      <c r="J16" s="489"/>
      <c r="K16" s="489"/>
      <c r="L16" s="458"/>
      <c r="M16" s="458"/>
      <c r="N16" s="676"/>
      <c r="O16" s="676"/>
      <c r="P16" s="676"/>
      <c r="R16" s="136"/>
      <c r="S16" s="136"/>
      <c r="T16" s="134">
        <v>0</v>
      </c>
      <c r="U16" s="137"/>
      <c r="V16" s="124"/>
      <c r="W16" s="126"/>
      <c r="X16" s="126"/>
      <c r="Y16" s="139"/>
    </row>
    <row r="17" spans="1:25" s="125" customFormat="1">
      <c r="A17" s="455"/>
      <c r="B17" s="486" t="s">
        <v>260</v>
      </c>
      <c r="C17" s="478">
        <v>520</v>
      </c>
      <c r="D17" s="478">
        <v>520</v>
      </c>
      <c r="E17" s="478">
        <f>C17-D17</f>
        <v>0</v>
      </c>
      <c r="F17" s="478">
        <v>0</v>
      </c>
      <c r="G17" s="478">
        <v>0</v>
      </c>
      <c r="H17" s="479">
        <f>E17+F17-G17</f>
        <v>0</v>
      </c>
      <c r="I17" s="478">
        <v>0</v>
      </c>
      <c r="J17" s="478">
        <v>0</v>
      </c>
      <c r="K17" s="478">
        <f>+J17-I17</f>
        <v>0</v>
      </c>
      <c r="L17" s="476"/>
      <c r="M17" s="476"/>
      <c r="N17" s="675">
        <f>+ROUND(J17/$X$7,5)</f>
        <v>0</v>
      </c>
      <c r="O17" s="675">
        <f>+ROUND(J17/$X$8,5)</f>
        <v>0</v>
      </c>
      <c r="P17" s="675">
        <f>(H17*10)/T17</f>
        <v>0</v>
      </c>
      <c r="R17" s="136"/>
      <c r="S17" s="136"/>
      <c r="T17" s="134">
        <f>(545.379*1000)*1000</f>
        <v>545379000</v>
      </c>
      <c r="U17" s="137"/>
      <c r="V17" s="124"/>
      <c r="W17" s="126"/>
      <c r="X17" s="126"/>
      <c r="Y17" s="139"/>
    </row>
    <row r="18" spans="1:25" s="125" customFormat="1">
      <c r="A18" s="455"/>
      <c r="B18" s="481"/>
      <c r="C18" s="478"/>
      <c r="D18" s="478"/>
      <c r="E18" s="478"/>
      <c r="F18" s="478"/>
      <c r="G18" s="478"/>
      <c r="H18" s="479"/>
      <c r="I18" s="489">
        <f t="shared" ref="I18:P18" si="0">SUM(I17:I17)</f>
        <v>0</v>
      </c>
      <c r="J18" s="489">
        <f t="shared" si="0"/>
        <v>0</v>
      </c>
      <c r="K18" s="489">
        <f t="shared" si="0"/>
        <v>0</v>
      </c>
      <c r="L18" s="489">
        <f t="shared" si="0"/>
        <v>0</v>
      </c>
      <c r="M18" s="489">
        <f t="shared" si="0"/>
        <v>0</v>
      </c>
      <c r="N18" s="677">
        <f t="shared" si="0"/>
        <v>0</v>
      </c>
      <c r="O18" s="677">
        <f t="shared" si="0"/>
        <v>0</v>
      </c>
      <c r="P18" s="677">
        <f t="shared" si="0"/>
        <v>0</v>
      </c>
      <c r="R18" s="136"/>
      <c r="S18" s="136"/>
      <c r="T18" s="134">
        <v>0</v>
      </c>
      <c r="U18" s="137"/>
      <c r="V18" s="124"/>
      <c r="W18" s="126"/>
      <c r="X18" s="126"/>
      <c r="Y18" s="139"/>
    </row>
    <row r="19" spans="1:25" s="125" customFormat="1">
      <c r="A19" s="455"/>
      <c r="B19" s="456" t="s">
        <v>224</v>
      </c>
      <c r="C19" s="478"/>
      <c r="D19" s="478"/>
      <c r="E19" s="478"/>
      <c r="F19" s="478"/>
      <c r="G19" s="478"/>
      <c r="H19" s="479"/>
      <c r="I19" s="489"/>
      <c r="J19" s="489"/>
      <c r="K19" s="489"/>
      <c r="L19" s="458"/>
      <c r="M19" s="458"/>
      <c r="N19" s="676"/>
      <c r="O19" s="676"/>
      <c r="P19" s="676"/>
      <c r="R19" s="136"/>
      <c r="S19" s="136"/>
      <c r="T19" s="134">
        <v>0</v>
      </c>
      <c r="U19" s="137"/>
      <c r="V19" s="124"/>
      <c r="W19" s="126"/>
      <c r="X19" s="126"/>
      <c r="Y19" s="139"/>
    </row>
    <row r="20" spans="1:25" s="125" customFormat="1">
      <c r="A20" s="455"/>
      <c r="B20" s="486" t="s">
        <v>226</v>
      </c>
      <c r="C20" s="478">
        <v>49050</v>
      </c>
      <c r="D20" s="478">
        <v>49050</v>
      </c>
      <c r="E20" s="478">
        <f>C20-D20</f>
        <v>0</v>
      </c>
      <c r="F20" s="478">
        <v>0</v>
      </c>
      <c r="G20" s="478">
        <v>0</v>
      </c>
      <c r="H20" s="479">
        <f>E20+F20-G20</f>
        <v>0</v>
      </c>
      <c r="I20" s="478">
        <v>0</v>
      </c>
      <c r="J20" s="478">
        <v>0</v>
      </c>
      <c r="K20" s="487">
        <f>+J20-I20</f>
        <v>0</v>
      </c>
      <c r="L20" s="476"/>
      <c r="M20" s="476"/>
      <c r="N20" s="675">
        <f>+ROUND(J20/$X$7,5)</f>
        <v>0</v>
      </c>
      <c r="O20" s="675">
        <f>+ROUND(J20/$X$8,5)</f>
        <v>0</v>
      </c>
      <c r="P20" s="675">
        <f>(H20*10)/T20</f>
        <v>0</v>
      </c>
      <c r="R20" s="136"/>
      <c r="S20" s="136"/>
      <c r="T20" s="134">
        <v>1102500000</v>
      </c>
      <c r="U20" s="137"/>
      <c r="V20" s="124"/>
      <c r="W20" s="126"/>
      <c r="X20" s="126"/>
      <c r="Y20" s="139"/>
    </row>
    <row r="21" spans="1:25" s="125" customFormat="1">
      <c r="A21" s="455"/>
      <c r="B21" s="486" t="s">
        <v>258</v>
      </c>
      <c r="C21" s="478">
        <v>160100</v>
      </c>
      <c r="D21" s="478">
        <v>160100</v>
      </c>
      <c r="E21" s="478">
        <f>C21-D21</f>
        <v>0</v>
      </c>
      <c r="F21" s="478">
        <v>0</v>
      </c>
      <c r="G21" s="478">
        <v>0</v>
      </c>
      <c r="H21" s="479">
        <f>E21+F21-G21</f>
        <v>0</v>
      </c>
      <c r="I21" s="478">
        <v>0</v>
      </c>
      <c r="J21" s="478">
        <v>0</v>
      </c>
      <c r="K21" s="487">
        <f>+J21-I21</f>
        <v>0</v>
      </c>
      <c r="L21" s="476"/>
      <c r="M21" s="476"/>
      <c r="N21" s="675">
        <f>+ROUND(J21/$X$7,5)</f>
        <v>0</v>
      </c>
      <c r="O21" s="675">
        <f>+ROUND(J21/$X$8,5)</f>
        <v>0</v>
      </c>
      <c r="P21" s="675">
        <f>(H21*10)/T21</f>
        <v>0</v>
      </c>
      <c r="R21" s="135">
        <v>665893073</v>
      </c>
      <c r="S21" s="136"/>
      <c r="T21" s="134">
        <v>43009284000</v>
      </c>
      <c r="U21" s="137"/>
      <c r="V21" s="124"/>
      <c r="W21" s="126"/>
      <c r="X21" s="126"/>
      <c r="Y21" s="139">
        <v>0</v>
      </c>
    </row>
    <row r="22" spans="1:25" s="125" customFormat="1">
      <c r="A22" s="455"/>
      <c r="B22" s="477" t="s">
        <v>261</v>
      </c>
      <c r="C22" s="478">
        <v>44700</v>
      </c>
      <c r="D22" s="478">
        <v>44700</v>
      </c>
      <c r="E22" s="478">
        <f>C22-D22</f>
        <v>0</v>
      </c>
      <c r="F22" s="478">
        <v>0</v>
      </c>
      <c r="G22" s="478">
        <v>0</v>
      </c>
      <c r="H22" s="479">
        <f>E22+F22-G22</f>
        <v>0</v>
      </c>
      <c r="I22" s="478">
        <v>0</v>
      </c>
      <c r="J22" s="478">
        <v>0</v>
      </c>
      <c r="K22" s="487">
        <f>+J22-I22</f>
        <v>0</v>
      </c>
      <c r="L22" s="476"/>
      <c r="M22" s="476"/>
      <c r="N22" s="675">
        <f>+ROUND(J22/$X$7,5)</f>
        <v>0</v>
      </c>
      <c r="O22" s="675">
        <f>+ROUND(J22/$X$8,5)</f>
        <v>0</v>
      </c>
      <c r="P22" s="675">
        <f>(H22*10)/T22</f>
        <v>0</v>
      </c>
      <c r="R22" s="135">
        <v>665893073</v>
      </c>
      <c r="S22" s="136">
        <v>2365.4589999999998</v>
      </c>
      <c r="T22" s="134">
        <v>2365459000</v>
      </c>
      <c r="U22" s="137"/>
      <c r="V22" s="124"/>
      <c r="W22" s="126"/>
      <c r="X22" s="126"/>
      <c r="Y22" s="139" t="e">
        <f>K22/I22</f>
        <v>#DIV/0!</v>
      </c>
    </row>
    <row r="23" spans="1:25" s="125" customFormat="1">
      <c r="A23" s="455"/>
      <c r="B23" s="477" t="s">
        <v>225</v>
      </c>
      <c r="C23" s="478">
        <v>142100</v>
      </c>
      <c r="D23" s="478">
        <v>142100</v>
      </c>
      <c r="E23" s="478">
        <f>C23-D23</f>
        <v>0</v>
      </c>
      <c r="F23" s="478">
        <v>0</v>
      </c>
      <c r="G23" s="478">
        <v>0</v>
      </c>
      <c r="H23" s="479">
        <f>E23+F23-G23</f>
        <v>0</v>
      </c>
      <c r="I23" s="478">
        <v>0</v>
      </c>
      <c r="J23" s="478">
        <v>0</v>
      </c>
      <c r="K23" s="487">
        <f>+J23-I23</f>
        <v>0</v>
      </c>
      <c r="L23" s="476"/>
      <c r="M23" s="476"/>
      <c r="N23" s="675">
        <f>+ROUND(J23/$X$7,5)</f>
        <v>0</v>
      </c>
      <c r="O23" s="675">
        <f>+ROUND(J23/$X$8,5)</f>
        <v>0</v>
      </c>
      <c r="P23" s="675">
        <f>(H23*10)/T23</f>
        <v>0</v>
      </c>
      <c r="R23" s="135">
        <v>665893073</v>
      </c>
      <c r="S23" s="136">
        <v>19717.155999999999</v>
      </c>
      <c r="T23" s="134">
        <v>19717156000</v>
      </c>
      <c r="U23" s="137"/>
      <c r="V23" s="124"/>
      <c r="W23" s="126"/>
      <c r="X23" s="126"/>
      <c r="Y23" s="139" t="e">
        <f>K23/I23</f>
        <v>#DIV/0!</v>
      </c>
    </row>
    <row r="24" spans="1:25" s="125" customFormat="1">
      <c r="A24" s="455"/>
      <c r="B24" s="481"/>
      <c r="C24" s="478"/>
      <c r="D24" s="478"/>
      <c r="E24" s="478"/>
      <c r="F24" s="478"/>
      <c r="G24" s="478"/>
      <c r="H24" s="479"/>
      <c r="I24" s="488">
        <f>SUM(I20:I23)</f>
        <v>0</v>
      </c>
      <c r="J24" s="488">
        <f>SUM(J20:J23)</f>
        <v>0</v>
      </c>
      <c r="K24" s="488">
        <f>SUM(K20:K23)</f>
        <v>0</v>
      </c>
      <c r="L24" s="458"/>
      <c r="M24" s="458"/>
      <c r="N24" s="676"/>
      <c r="O24" s="676"/>
      <c r="P24" s="676"/>
      <c r="R24" s="136"/>
      <c r="S24" s="136"/>
      <c r="T24" s="134">
        <v>0</v>
      </c>
      <c r="U24" s="137"/>
      <c r="V24" s="124"/>
      <c r="W24" s="126"/>
      <c r="X24" s="126"/>
      <c r="Y24" s="139"/>
    </row>
    <row r="25" spans="1:25" s="125" customFormat="1">
      <c r="A25" s="455"/>
      <c r="B25" s="456" t="s">
        <v>227</v>
      </c>
      <c r="C25" s="478"/>
      <c r="D25" s="478"/>
      <c r="E25" s="478"/>
      <c r="F25" s="478"/>
      <c r="G25" s="478"/>
      <c r="H25" s="479"/>
      <c r="I25" s="484"/>
      <c r="J25" s="484"/>
      <c r="K25" s="484"/>
      <c r="L25" s="458"/>
      <c r="M25" s="458"/>
      <c r="N25" s="676"/>
      <c r="O25" s="676"/>
      <c r="P25" s="676"/>
      <c r="R25" s="136"/>
      <c r="S25" s="136"/>
      <c r="T25" s="134">
        <v>0</v>
      </c>
      <c r="U25" s="137"/>
      <c r="V25" s="124"/>
      <c r="W25" s="126"/>
      <c r="X25" s="126"/>
      <c r="Y25" s="139"/>
    </row>
    <row r="26" spans="1:25" s="125" customFormat="1">
      <c r="A26" s="455"/>
      <c r="B26" s="477" t="s">
        <v>229</v>
      </c>
      <c r="C26" s="478">
        <v>1390</v>
      </c>
      <c r="D26" s="478">
        <v>1390</v>
      </c>
      <c r="E26" s="478">
        <f>C26-D26</f>
        <v>0</v>
      </c>
      <c r="F26" s="478">
        <v>0</v>
      </c>
      <c r="G26" s="478">
        <v>0</v>
      </c>
      <c r="H26" s="479">
        <f>E26+F26-G26</f>
        <v>0</v>
      </c>
      <c r="I26" s="478">
        <v>0</v>
      </c>
      <c r="J26" s="478">
        <v>0</v>
      </c>
      <c r="K26" s="478">
        <f>+J26-I26</f>
        <v>0</v>
      </c>
      <c r="L26" s="476"/>
      <c r="M26" s="476"/>
      <c r="N26" s="675">
        <f>+ROUND(J26/$X$7,5)</f>
        <v>0</v>
      </c>
      <c r="O26" s="675">
        <f>+ROUND(J26/$X$8,5)</f>
        <v>0</v>
      </c>
      <c r="P26" s="675">
        <f>(H26*10)/T26</f>
        <v>0</v>
      </c>
      <c r="R26" s="136"/>
      <c r="S26" s="136"/>
      <c r="T26" s="134">
        <f>1448.15*1000000</f>
        <v>1448150000</v>
      </c>
      <c r="U26" s="137"/>
      <c r="V26" s="124"/>
      <c r="W26" s="126"/>
      <c r="X26" s="126"/>
      <c r="Y26" s="139"/>
    </row>
    <row r="27" spans="1:25" s="125" customFormat="1">
      <c r="A27" s="455"/>
      <c r="B27" s="481"/>
      <c r="C27" s="478"/>
      <c r="D27" s="478"/>
      <c r="E27" s="478"/>
      <c r="F27" s="478"/>
      <c r="G27" s="478"/>
      <c r="H27" s="479"/>
      <c r="I27" s="488">
        <f>SUM(I26:I26)</f>
        <v>0</v>
      </c>
      <c r="J27" s="488">
        <f>SUM(J26:J26)</f>
        <v>0</v>
      </c>
      <c r="K27" s="488">
        <f>SUM(K26:K26)</f>
        <v>0</v>
      </c>
      <c r="L27" s="458"/>
      <c r="M27" s="458"/>
      <c r="N27" s="676"/>
      <c r="O27" s="676"/>
      <c r="P27" s="676"/>
      <c r="R27" s="136"/>
      <c r="S27" s="136"/>
      <c r="T27" s="134">
        <v>0</v>
      </c>
      <c r="U27" s="137"/>
      <c r="V27" s="124"/>
      <c r="W27" s="126"/>
      <c r="X27" s="126"/>
      <c r="Y27" s="139"/>
    </row>
    <row r="28" spans="1:25" s="125" customFormat="1">
      <c r="A28" s="455"/>
      <c r="B28" s="456" t="s">
        <v>235</v>
      </c>
      <c r="C28" s="478"/>
      <c r="D28" s="478"/>
      <c r="E28" s="478"/>
      <c r="F28" s="478"/>
      <c r="G28" s="478"/>
      <c r="H28" s="479"/>
      <c r="I28" s="484"/>
      <c r="J28" s="484"/>
      <c r="K28" s="484"/>
      <c r="L28" s="458"/>
      <c r="M28" s="458"/>
      <c r="N28" s="676"/>
      <c r="O28" s="676"/>
      <c r="P28" s="676"/>
      <c r="R28" s="136"/>
      <c r="S28" s="136"/>
      <c r="T28" s="134">
        <v>0</v>
      </c>
      <c r="U28" s="137"/>
      <c r="V28" s="124"/>
      <c r="W28" s="126"/>
      <c r="X28" s="126"/>
      <c r="Y28" s="139"/>
    </row>
    <row r="29" spans="1:25" s="125" customFormat="1">
      <c r="A29" s="455"/>
      <c r="B29" s="477" t="s">
        <v>236</v>
      </c>
      <c r="C29" s="478">
        <v>400</v>
      </c>
      <c r="D29" s="478">
        <v>400</v>
      </c>
      <c r="E29" s="478">
        <f>C29-D29</f>
        <v>0</v>
      </c>
      <c r="F29" s="478">
        <v>0</v>
      </c>
      <c r="G29" s="478">
        <v>0</v>
      </c>
      <c r="H29" s="479">
        <f>E29+F29-G29</f>
        <v>0</v>
      </c>
      <c r="I29" s="478">
        <v>0</v>
      </c>
      <c r="J29" s="478">
        <v>0</v>
      </c>
      <c r="K29" s="478">
        <f>+J29-I29</f>
        <v>0</v>
      </c>
      <c r="L29" s="476"/>
      <c r="M29" s="476"/>
      <c r="N29" s="675">
        <f>+ROUND(J29/$X$7,5)</f>
        <v>0</v>
      </c>
      <c r="O29" s="675">
        <f>+ROUND(J29/$X$8,5)</f>
        <v>0</v>
      </c>
      <c r="P29" s="675">
        <f>(H29*10)/T29</f>
        <v>0</v>
      </c>
      <c r="R29" s="136"/>
      <c r="S29" s="136"/>
      <c r="T29" s="134">
        <f>3720.815*1000000</f>
        <v>3720815000</v>
      </c>
      <c r="U29" s="137"/>
      <c r="V29" s="124"/>
      <c r="W29" s="126"/>
      <c r="X29" s="126"/>
      <c r="Y29" s="139"/>
    </row>
    <row r="30" spans="1:25" s="125" customFormat="1">
      <c r="A30" s="455"/>
      <c r="B30" s="481"/>
      <c r="C30" s="478"/>
      <c r="D30" s="478"/>
      <c r="E30" s="478"/>
      <c r="F30" s="478"/>
      <c r="G30" s="478"/>
      <c r="H30" s="479"/>
      <c r="I30" s="488">
        <f>SUM(I29)</f>
        <v>0</v>
      </c>
      <c r="J30" s="488">
        <f>SUM(J29)</f>
        <v>0</v>
      </c>
      <c r="K30" s="488">
        <f>SUM(K29)</f>
        <v>0</v>
      </c>
      <c r="L30" s="458"/>
      <c r="M30" s="458"/>
      <c r="N30" s="676"/>
      <c r="O30" s="676"/>
      <c r="P30" s="676"/>
      <c r="R30" s="136"/>
      <c r="S30" s="136"/>
      <c r="T30" s="134">
        <v>0</v>
      </c>
      <c r="U30" s="137"/>
      <c r="V30" s="124"/>
      <c r="W30" s="126"/>
      <c r="X30" s="126"/>
      <c r="Y30" s="139"/>
    </row>
    <row r="31" spans="1:25" s="125" customFormat="1">
      <c r="A31" s="455"/>
      <c r="B31" s="456" t="s">
        <v>241</v>
      </c>
      <c r="C31" s="478"/>
      <c r="D31" s="478"/>
      <c r="E31" s="478"/>
      <c r="F31" s="478"/>
      <c r="G31" s="478"/>
      <c r="H31" s="479"/>
      <c r="I31" s="484"/>
      <c r="J31" s="484"/>
      <c r="K31" s="484"/>
      <c r="L31" s="458"/>
      <c r="M31" s="458"/>
      <c r="N31" s="676"/>
      <c r="O31" s="676"/>
      <c r="P31" s="676"/>
      <c r="R31" s="136"/>
      <c r="S31" s="136"/>
      <c r="T31" s="134">
        <v>0</v>
      </c>
      <c r="U31" s="137"/>
      <c r="V31" s="124"/>
      <c r="W31" s="126"/>
      <c r="X31" s="126"/>
      <c r="Y31" s="139"/>
    </row>
    <row r="32" spans="1:25" s="125" customFormat="1">
      <c r="A32" s="455"/>
      <c r="B32" s="477" t="s">
        <v>242</v>
      </c>
      <c r="C32" s="478">
        <v>783</v>
      </c>
      <c r="D32" s="478">
        <v>783</v>
      </c>
      <c r="E32" s="478">
        <f>C32-D32</f>
        <v>0</v>
      </c>
      <c r="F32" s="478">
        <v>0</v>
      </c>
      <c r="G32" s="478">
        <v>0</v>
      </c>
      <c r="H32" s="479">
        <f>E32+F32-G32</f>
        <v>0</v>
      </c>
      <c r="I32" s="478">
        <v>0</v>
      </c>
      <c r="J32" s="478">
        <v>0</v>
      </c>
      <c r="K32" s="478">
        <f>+J32-I32</f>
        <v>0</v>
      </c>
      <c r="L32" s="476"/>
      <c r="M32" s="476"/>
      <c r="N32" s="675">
        <f>+ROUND(J32/$X$7,5)</f>
        <v>0</v>
      </c>
      <c r="O32" s="675">
        <f>+ROUND(J32/$X$8,5)</f>
        <v>0</v>
      </c>
      <c r="P32" s="675">
        <f>(H32*10)/T32</f>
        <v>0</v>
      </c>
      <c r="R32" s="136"/>
      <c r="S32" s="136"/>
      <c r="T32" s="134">
        <f>1847.176*1000000</f>
        <v>1847176000</v>
      </c>
      <c r="U32" s="137"/>
      <c r="V32" s="124"/>
      <c r="W32" s="126"/>
      <c r="X32" s="126"/>
      <c r="Y32" s="139"/>
    </row>
    <row r="33" spans="1:25" s="125" customFormat="1">
      <c r="A33" s="455"/>
      <c r="B33" s="481"/>
      <c r="C33" s="478"/>
      <c r="D33" s="478"/>
      <c r="E33" s="478"/>
      <c r="F33" s="478"/>
      <c r="G33" s="478"/>
      <c r="H33" s="479"/>
      <c r="I33" s="488">
        <f>SUM(I32:I32)</f>
        <v>0</v>
      </c>
      <c r="J33" s="488">
        <f>SUM(J32:J32)</f>
        <v>0</v>
      </c>
      <c r="K33" s="488">
        <f>SUM(K32:K32)</f>
        <v>0</v>
      </c>
      <c r="L33" s="458"/>
      <c r="M33" s="458"/>
      <c r="N33" s="676"/>
      <c r="O33" s="676"/>
      <c r="P33" s="676"/>
      <c r="R33" s="136"/>
      <c r="S33" s="136"/>
      <c r="T33" s="134">
        <v>0</v>
      </c>
      <c r="U33" s="137"/>
      <c r="V33" s="124"/>
      <c r="W33" s="126"/>
      <c r="X33" s="126"/>
      <c r="Y33" s="139"/>
    </row>
    <row r="34" spans="1:25" s="125" customFormat="1">
      <c r="A34" s="455"/>
      <c r="B34" s="456" t="s">
        <v>246</v>
      </c>
      <c r="C34" s="478"/>
      <c r="D34" s="478"/>
      <c r="E34" s="478"/>
      <c r="F34" s="478"/>
      <c r="G34" s="478"/>
      <c r="H34" s="479"/>
      <c r="I34" s="484"/>
      <c r="J34" s="484"/>
      <c r="K34" s="484"/>
      <c r="L34" s="458"/>
      <c r="M34" s="458"/>
      <c r="N34" s="676"/>
      <c r="O34" s="676"/>
      <c r="P34" s="676"/>
      <c r="R34" s="136"/>
      <c r="S34" s="136"/>
      <c r="T34" s="134">
        <v>0</v>
      </c>
      <c r="U34" s="137"/>
      <c r="V34" s="124"/>
      <c r="W34" s="126"/>
      <c r="X34" s="126"/>
      <c r="Y34" s="139"/>
    </row>
    <row r="35" spans="1:25" s="125" customFormat="1">
      <c r="A35" s="455"/>
      <c r="B35" s="477" t="s">
        <v>378</v>
      </c>
      <c r="C35" s="478">
        <v>77000</v>
      </c>
      <c r="D35" s="478">
        <v>77000</v>
      </c>
      <c r="E35" s="478">
        <f>C35-D35</f>
        <v>0</v>
      </c>
      <c r="F35" s="478">
        <v>0</v>
      </c>
      <c r="G35" s="478">
        <v>0</v>
      </c>
      <c r="H35" s="479">
        <f>E35+F35-G35</f>
        <v>0</v>
      </c>
      <c r="I35" s="478">
        <v>0</v>
      </c>
      <c r="J35" s="478">
        <v>0</v>
      </c>
      <c r="K35" s="478">
        <f>+J35-I35</f>
        <v>0</v>
      </c>
      <c r="L35" s="476"/>
      <c r="M35" s="476"/>
      <c r="N35" s="675">
        <f>+ROUND(J35/$X$7,5)</f>
        <v>0</v>
      </c>
      <c r="O35" s="675">
        <f>+ROUND(J35/$X$8,5)</f>
        <v>0</v>
      </c>
      <c r="P35" s="675">
        <f>(H35*10)/T35</f>
        <v>0</v>
      </c>
      <c r="R35" s="136">
        <f>32011+535285</f>
        <v>567296</v>
      </c>
      <c r="S35" s="136"/>
      <c r="T35" s="134">
        <v>11571544000</v>
      </c>
      <c r="U35" s="137"/>
      <c r="V35" s="124"/>
      <c r="W35" s="126"/>
      <c r="X35" s="126"/>
      <c r="Y35" s="139"/>
    </row>
    <row r="36" spans="1:25" s="125" customFormat="1">
      <c r="A36" s="455"/>
      <c r="B36" s="481"/>
      <c r="C36" s="478"/>
      <c r="D36" s="478"/>
      <c r="E36" s="478"/>
      <c r="F36" s="478"/>
      <c r="G36" s="478"/>
      <c r="H36" s="479"/>
      <c r="I36" s="488">
        <f>SUM(I35:I35)</f>
        <v>0</v>
      </c>
      <c r="J36" s="488">
        <f>SUM(J35:J35)</f>
        <v>0</v>
      </c>
      <c r="K36" s="488">
        <f>SUM(K35:K35)</f>
        <v>0</v>
      </c>
      <c r="L36" s="458"/>
      <c r="M36" s="458"/>
      <c r="N36" s="676"/>
      <c r="O36" s="676"/>
      <c r="P36" s="676"/>
      <c r="R36" s="136"/>
      <c r="S36" s="136"/>
      <c r="T36" s="134">
        <v>0</v>
      </c>
      <c r="U36" s="137"/>
      <c r="V36" s="124"/>
      <c r="W36" s="126"/>
      <c r="X36" s="126"/>
      <c r="Y36" s="139"/>
    </row>
    <row r="37" spans="1:25" s="125" customFormat="1">
      <c r="A37" s="455"/>
      <c r="B37" s="456" t="s">
        <v>375</v>
      </c>
      <c r="C37" s="478"/>
      <c r="D37" s="478"/>
      <c r="E37" s="478"/>
      <c r="F37" s="478"/>
      <c r="G37" s="478"/>
      <c r="H37" s="479"/>
      <c r="I37" s="489"/>
      <c r="J37" s="489"/>
      <c r="K37" s="489"/>
      <c r="L37" s="458"/>
      <c r="M37" s="458"/>
      <c r="N37" s="676"/>
      <c r="O37" s="676"/>
      <c r="P37" s="676"/>
      <c r="R37" s="136"/>
      <c r="S37" s="136"/>
      <c r="T37" s="134">
        <v>0</v>
      </c>
      <c r="U37" s="137"/>
      <c r="V37" s="124"/>
      <c r="W37" s="126"/>
      <c r="X37" s="126"/>
      <c r="Y37" s="139"/>
    </row>
    <row r="38" spans="1:25" s="125" customFormat="1">
      <c r="A38" s="455"/>
      <c r="B38" s="486" t="s">
        <v>239</v>
      </c>
      <c r="C38" s="487">
        <v>235500</v>
      </c>
      <c r="D38" s="487">
        <v>235500</v>
      </c>
      <c r="E38" s="478">
        <f>C38-D38</f>
        <v>0</v>
      </c>
      <c r="F38" s="478">
        <v>0</v>
      </c>
      <c r="G38" s="478">
        <v>0</v>
      </c>
      <c r="H38" s="479">
        <f>E38+F38-G38</f>
        <v>0</v>
      </c>
      <c r="I38" s="478">
        <v>0</v>
      </c>
      <c r="J38" s="478">
        <v>0</v>
      </c>
      <c r="K38" s="478">
        <f>+J38-I38</f>
        <v>0</v>
      </c>
      <c r="L38" s="476"/>
      <c r="M38" s="476"/>
      <c r="N38" s="675">
        <f>+ROUND(J38/$X$7,5)</f>
        <v>0</v>
      </c>
      <c r="O38" s="675">
        <f>+ROUND(J38/$X$8,5)</f>
        <v>0</v>
      </c>
      <c r="P38" s="675">
        <f>(H38*10)/T38</f>
        <v>0</v>
      </c>
      <c r="R38" s="135">
        <v>665893073</v>
      </c>
      <c r="S38" s="136">
        <v>37740</v>
      </c>
      <c r="T38" s="134">
        <f>897.029*1000000</f>
        <v>897029000</v>
      </c>
      <c r="U38" s="137"/>
      <c r="V38" s="124"/>
      <c r="W38" s="126"/>
      <c r="X38" s="126"/>
      <c r="Y38" s="139" t="e">
        <f>K38/I38</f>
        <v>#DIV/0!</v>
      </c>
    </row>
    <row r="39" spans="1:25" s="125" customFormat="1">
      <c r="A39" s="455"/>
      <c r="B39" s="486" t="s">
        <v>240</v>
      </c>
      <c r="C39" s="487">
        <v>6000</v>
      </c>
      <c r="D39" s="487">
        <v>6000</v>
      </c>
      <c r="E39" s="478">
        <f>C39-D39</f>
        <v>0</v>
      </c>
      <c r="F39" s="478">
        <v>0</v>
      </c>
      <c r="G39" s="478">
        <v>0</v>
      </c>
      <c r="H39" s="479">
        <f>E39+F39-G39</f>
        <v>0</v>
      </c>
      <c r="I39" s="478">
        <v>0</v>
      </c>
      <c r="J39" s="478">
        <v>0</v>
      </c>
      <c r="K39" s="478">
        <f>+J39-I39</f>
        <v>0</v>
      </c>
      <c r="L39" s="476"/>
      <c r="M39" s="476"/>
      <c r="N39" s="675">
        <f>+ROUND(J39/$X$7,5)</f>
        <v>0</v>
      </c>
      <c r="O39" s="675">
        <f>+ROUND(J39/$X$8,5)</f>
        <v>0</v>
      </c>
      <c r="P39" s="675">
        <f>(H39*10)/T39</f>
        <v>0</v>
      </c>
      <c r="R39" s="135"/>
      <c r="S39" s="136"/>
      <c r="T39" s="134">
        <f>(1118.276*1000)*1000</f>
        <v>1118276000</v>
      </c>
      <c r="U39" s="137"/>
      <c r="V39" s="124"/>
      <c r="W39" s="126"/>
      <c r="X39" s="126"/>
      <c r="Y39" s="139"/>
    </row>
    <row r="40" spans="1:25" s="125" customFormat="1">
      <c r="A40" s="455"/>
      <c r="B40" s="481"/>
      <c r="C40" s="478"/>
      <c r="D40" s="478"/>
      <c r="E40" s="478"/>
      <c r="F40" s="478"/>
      <c r="G40" s="478"/>
      <c r="H40" s="479"/>
      <c r="I40" s="488">
        <f>SUM(I38:I39)</f>
        <v>0</v>
      </c>
      <c r="J40" s="488">
        <f>SUM(J38:J39)</f>
        <v>0</v>
      </c>
      <c r="K40" s="488">
        <f>SUM(K38:K39)</f>
        <v>0</v>
      </c>
      <c r="L40" s="488">
        <f>SUM(L38:L39)</f>
        <v>0</v>
      </c>
      <c r="M40" s="488">
        <f>SUM(M38:M39)</f>
        <v>0</v>
      </c>
      <c r="N40" s="677"/>
      <c r="O40" s="677"/>
      <c r="P40" s="677"/>
      <c r="R40" s="136"/>
      <c r="S40" s="136"/>
      <c r="T40" s="134">
        <v>0</v>
      </c>
      <c r="U40" s="137"/>
      <c r="V40" s="124"/>
      <c r="W40" s="126"/>
      <c r="X40" s="126"/>
      <c r="Y40" s="139"/>
    </row>
    <row r="41" spans="1:25" s="125" customFormat="1">
      <c r="A41" s="455"/>
      <c r="B41" s="456" t="s">
        <v>243</v>
      </c>
      <c r="C41" s="478"/>
      <c r="D41" s="478"/>
      <c r="E41" s="478"/>
      <c r="F41" s="478"/>
      <c r="G41" s="478"/>
      <c r="H41" s="479"/>
      <c r="I41" s="484"/>
      <c r="J41" s="484"/>
      <c r="K41" s="484"/>
      <c r="L41" s="484"/>
      <c r="M41" s="484"/>
      <c r="N41" s="677"/>
      <c r="O41" s="677"/>
      <c r="P41" s="677"/>
      <c r="R41" s="136"/>
      <c r="S41" s="136"/>
      <c r="T41" s="137"/>
      <c r="U41" s="124"/>
      <c r="V41" s="126"/>
      <c r="W41" s="126"/>
      <c r="X41" s="139"/>
    </row>
    <row r="42" spans="1:25" s="125" customFormat="1">
      <c r="A42" s="455"/>
      <c r="B42" s="490" t="s">
        <v>244</v>
      </c>
      <c r="C42" s="487">
        <v>314820</v>
      </c>
      <c r="D42" s="487">
        <v>314820</v>
      </c>
      <c r="E42" s="478">
        <f>C42-D42</f>
        <v>0</v>
      </c>
      <c r="F42" s="478">
        <v>0</v>
      </c>
      <c r="G42" s="478">
        <v>0</v>
      </c>
      <c r="H42" s="479">
        <f>E42+F42-G42</f>
        <v>0</v>
      </c>
      <c r="I42" s="478">
        <v>0</v>
      </c>
      <c r="J42" s="478">
        <v>0</v>
      </c>
      <c r="K42" s="478">
        <f>+J42-I42</f>
        <v>0</v>
      </c>
      <c r="L42" s="476"/>
      <c r="M42" s="476"/>
      <c r="N42" s="675">
        <f>+ROUND(J42/$X$7,5)</f>
        <v>0</v>
      </c>
      <c r="O42" s="675">
        <f>+ROUND(J42/$X$8,5)</f>
        <v>0</v>
      </c>
      <c r="P42" s="675">
        <f>(H42*10)/T42</f>
        <v>0</v>
      </c>
      <c r="R42" s="103"/>
      <c r="S42" s="140"/>
      <c r="T42" s="141">
        <f>2992.964*1000000</f>
        <v>2992964000</v>
      </c>
      <c r="U42" s="124"/>
      <c r="V42" s="126"/>
      <c r="W42" s="126"/>
      <c r="X42" s="139"/>
    </row>
    <row r="43" spans="1:25" s="125" customFormat="1" ht="12.75" customHeight="1">
      <c r="A43" s="455"/>
      <c r="B43" s="486"/>
      <c r="C43" s="478"/>
      <c r="D43" s="478"/>
      <c r="E43" s="478"/>
      <c r="F43" s="478"/>
      <c r="G43" s="478"/>
      <c r="H43" s="479"/>
      <c r="I43" s="488">
        <f>SUM(I42:I42)</f>
        <v>0</v>
      </c>
      <c r="J43" s="488">
        <f>SUM(J42:J42)</f>
        <v>0</v>
      </c>
      <c r="K43" s="488">
        <f>SUM(K42:K42)</f>
        <v>0</v>
      </c>
      <c r="L43" s="488" t="e">
        <f>SUM(#REF!)</f>
        <v>#REF!</v>
      </c>
      <c r="M43" s="488" t="e">
        <f>SUM(#REF!)</f>
        <v>#REF!</v>
      </c>
      <c r="N43" s="677"/>
      <c r="O43" s="677"/>
      <c r="P43" s="677"/>
      <c r="R43" s="137" t="e">
        <v>#REF!</v>
      </c>
      <c r="S43" s="136"/>
      <c r="T43" s="137"/>
      <c r="U43" s="124"/>
      <c r="V43" s="126"/>
      <c r="W43" s="126"/>
      <c r="X43" s="139"/>
    </row>
    <row r="44" spans="1:25" s="125" customFormat="1">
      <c r="A44" s="455"/>
      <c r="B44" s="490"/>
      <c r="C44" s="489"/>
      <c r="D44" s="489"/>
      <c r="E44" s="489"/>
      <c r="F44" s="489"/>
      <c r="G44" s="489"/>
      <c r="H44" s="479"/>
      <c r="I44" s="484"/>
      <c r="J44" s="484"/>
      <c r="K44" s="457"/>
      <c r="L44" s="458"/>
      <c r="M44" s="458"/>
      <c r="N44" s="485"/>
      <c r="O44" s="485"/>
      <c r="P44" s="485"/>
      <c r="R44" s="103"/>
      <c r="S44" s="140"/>
      <c r="T44" s="140"/>
      <c r="U44" s="140"/>
      <c r="V44" s="124"/>
      <c r="W44" s="126"/>
      <c r="X44" s="126"/>
    </row>
    <row r="45" spans="1:25" s="125" customFormat="1" ht="14.4" thickBot="1">
      <c r="A45" s="455"/>
      <c r="B45" s="491" t="s">
        <v>457</v>
      </c>
      <c r="C45" s="489"/>
      <c r="D45" s="489"/>
      <c r="E45" s="489"/>
      <c r="F45" s="489"/>
      <c r="G45" s="489"/>
      <c r="H45" s="457"/>
      <c r="I45" s="492">
        <f>+I40+I24+I11+I36+I33+I30+I27+I18+I15+I43</f>
        <v>0</v>
      </c>
      <c r="J45" s="492">
        <f>+J40+J24+J11+J36+J33+J30+J27+J18+J15+J43</f>
        <v>0</v>
      </c>
      <c r="K45" s="492">
        <f>+K40+K24+K11+K36+K33+K30+K27+K18+K15+K43</f>
        <v>0</v>
      </c>
      <c r="L45" s="493"/>
      <c r="M45" s="493"/>
      <c r="N45" s="494"/>
      <c r="O45" s="494"/>
      <c r="P45" s="495"/>
      <c r="R45" s="103"/>
      <c r="S45" s="140"/>
      <c r="T45" s="140"/>
      <c r="U45" s="140"/>
      <c r="V45" s="124"/>
      <c r="W45" s="126"/>
      <c r="X45" s="126"/>
    </row>
    <row r="46" spans="1:25" s="125" customFormat="1" ht="14.4" thickTop="1">
      <c r="A46" s="455"/>
      <c r="B46" s="486"/>
      <c r="C46" s="484"/>
      <c r="D46" s="484"/>
      <c r="E46" s="484"/>
      <c r="F46" s="484"/>
      <c r="G46" s="484"/>
      <c r="H46" s="479"/>
      <c r="I46" s="484"/>
      <c r="J46" s="484"/>
      <c r="K46" s="479"/>
      <c r="L46" s="476"/>
      <c r="M46" s="476"/>
      <c r="N46" s="496"/>
      <c r="O46" s="496"/>
      <c r="P46" s="476"/>
      <c r="R46" s="142">
        <v>1003279.654</v>
      </c>
      <c r="S46" s="140">
        <f>R46-I45</f>
        <v>1003279.654</v>
      </c>
      <c r="T46" s="140"/>
      <c r="U46" s="140"/>
      <c r="V46" s="124"/>
      <c r="W46" s="126"/>
      <c r="X46" s="126"/>
    </row>
    <row r="47" spans="1:25" s="125" customFormat="1" ht="14.4" thickBot="1">
      <c r="A47" s="455"/>
      <c r="B47" s="497" t="s">
        <v>369</v>
      </c>
      <c r="C47" s="498"/>
      <c r="D47" s="498"/>
      <c r="E47" s="498"/>
      <c r="F47" s="498"/>
      <c r="G47" s="498"/>
      <c r="H47" s="498"/>
      <c r="I47" s="499">
        <v>164724</v>
      </c>
      <c r="J47" s="499">
        <v>243214</v>
      </c>
      <c r="K47" s="499">
        <v>78490</v>
      </c>
      <c r="L47" s="500" t="e">
        <f>SUM(#REF!)</f>
        <v>#REF!</v>
      </c>
      <c r="M47" s="500" t="e">
        <f>SUM(#REF!)</f>
        <v>#REF!</v>
      </c>
      <c r="N47" s="501"/>
      <c r="O47" s="468"/>
      <c r="P47" s="476"/>
      <c r="R47" s="142"/>
      <c r="S47" s="142"/>
      <c r="T47" s="144"/>
      <c r="U47" s="144"/>
      <c r="V47" s="124"/>
      <c r="W47" s="126"/>
      <c r="X47" s="126"/>
    </row>
    <row r="48" spans="1:25" s="125" customFormat="1" ht="15" customHeight="1" thickTop="1">
      <c r="A48" s="455"/>
      <c r="B48" s="497"/>
      <c r="C48" s="498"/>
      <c r="D48" s="498"/>
      <c r="E48" s="498"/>
      <c r="F48" s="498"/>
      <c r="G48" s="498"/>
      <c r="H48" s="498"/>
      <c r="I48" s="502"/>
      <c r="J48" s="502"/>
      <c r="K48" s="502"/>
      <c r="L48" s="503"/>
      <c r="M48" s="503"/>
      <c r="N48" s="468"/>
      <c r="O48" s="468"/>
      <c r="P48" s="476"/>
      <c r="R48" s="142"/>
      <c r="S48" s="142"/>
      <c r="T48" s="144"/>
      <c r="U48" s="144"/>
      <c r="V48" s="124"/>
      <c r="W48" s="126"/>
      <c r="X48" s="126"/>
    </row>
    <row r="54" spans="1:24" s="125" customFormat="1" ht="15" customHeight="1">
      <c r="A54" s="455"/>
      <c r="B54" s="497"/>
      <c r="C54" s="498"/>
      <c r="D54" s="498"/>
      <c r="E54" s="498"/>
      <c r="F54" s="498"/>
      <c r="G54" s="498"/>
      <c r="H54" s="498"/>
      <c r="I54" s="502"/>
      <c r="J54" s="502"/>
      <c r="K54" s="502"/>
      <c r="L54" s="503"/>
      <c r="M54" s="503"/>
      <c r="N54" s="468"/>
      <c r="O54" s="468"/>
      <c r="P54" s="476"/>
      <c r="R54" s="142"/>
      <c r="S54" s="142"/>
      <c r="T54" s="144"/>
      <c r="U54" s="144"/>
      <c r="V54" s="124"/>
      <c r="W54" s="126"/>
      <c r="X54" s="126"/>
    </row>
    <row r="55" spans="1:24" s="125" customFormat="1" ht="15" customHeight="1">
      <c r="A55" s="510"/>
      <c r="B55" s="511"/>
      <c r="C55" s="512"/>
      <c r="D55" s="513"/>
      <c r="E55" s="513"/>
      <c r="F55" s="513"/>
      <c r="G55" s="513"/>
      <c r="H55" s="514"/>
      <c r="I55" s="515"/>
      <c r="J55" s="515"/>
      <c r="K55" s="461"/>
      <c r="L55" s="462"/>
      <c r="M55" s="462"/>
      <c r="N55" s="516"/>
      <c r="O55" s="496"/>
      <c r="P55" s="476"/>
      <c r="R55" s="80"/>
      <c r="S55" s="124"/>
      <c r="T55" s="124"/>
      <c r="U55" s="124"/>
      <c r="V55" s="124"/>
      <c r="W55" s="126"/>
      <c r="X55" s="126"/>
    </row>
    <row r="56" spans="1:24" s="125" customFormat="1" ht="15" customHeight="1">
      <c r="A56" s="455"/>
      <c r="B56" s="486"/>
      <c r="C56" s="506"/>
      <c r="D56" s="507"/>
      <c r="E56" s="507"/>
      <c r="F56" s="507"/>
      <c r="G56" s="507"/>
      <c r="H56" s="508"/>
      <c r="I56" s="509"/>
      <c r="J56" s="509"/>
      <c r="K56" s="479"/>
      <c r="L56" s="476"/>
      <c r="M56" s="476"/>
      <c r="N56" s="496"/>
      <c r="O56" s="496"/>
      <c r="P56" s="476"/>
      <c r="R56" s="80"/>
      <c r="S56" s="124"/>
      <c r="T56" s="124"/>
      <c r="U56" s="124"/>
      <c r="V56" s="124"/>
      <c r="W56" s="126"/>
      <c r="X56" s="126"/>
    </row>
    <row r="57" spans="1:24" s="125" customFormat="1" ht="6.9" customHeight="1">
      <c r="A57" s="455"/>
      <c r="B57" s="486"/>
      <c r="C57" s="506"/>
      <c r="D57" s="507"/>
      <c r="E57" s="507"/>
      <c r="F57" s="507"/>
      <c r="G57" s="507"/>
      <c r="H57" s="508"/>
      <c r="I57" s="509"/>
      <c r="J57" s="509"/>
      <c r="K57" s="479"/>
      <c r="L57" s="476"/>
      <c r="M57" s="476"/>
      <c r="N57" s="496"/>
      <c r="O57" s="496"/>
      <c r="P57" s="476"/>
      <c r="R57" s="80"/>
      <c r="S57" s="124"/>
      <c r="T57" s="124"/>
      <c r="U57" s="124"/>
      <c r="V57" s="124"/>
      <c r="W57" s="126"/>
      <c r="X57" s="126"/>
    </row>
    <row r="58" spans="1:24" s="125" customFormat="1">
      <c r="A58" s="455"/>
      <c r="B58" s="486"/>
      <c r="C58" s="506"/>
      <c r="D58" s="507"/>
      <c r="E58" s="507"/>
      <c r="F58" s="507"/>
      <c r="G58" s="507"/>
      <c r="H58" s="508"/>
      <c r="I58" s="509"/>
      <c r="J58" s="509"/>
      <c r="K58" s="479"/>
      <c r="L58" s="476"/>
      <c r="M58" s="476"/>
      <c r="N58" s="496"/>
      <c r="O58" s="496"/>
      <c r="P58" s="476"/>
      <c r="R58" s="80"/>
      <c r="S58" s="124"/>
      <c r="T58" s="124"/>
      <c r="U58" s="124"/>
      <c r="V58" s="124"/>
      <c r="W58" s="126"/>
      <c r="X58" s="126"/>
    </row>
    <row r="59" spans="1:24" s="125" customFormat="1">
      <c r="A59" s="455"/>
      <c r="B59" s="486"/>
      <c r="C59" s="506"/>
      <c r="D59" s="507"/>
      <c r="E59" s="507"/>
      <c r="F59" s="507"/>
      <c r="G59" s="507"/>
      <c r="H59" s="508"/>
      <c r="I59" s="509"/>
      <c r="J59" s="509"/>
      <c r="K59" s="479"/>
      <c r="L59" s="476"/>
      <c r="M59" s="476"/>
      <c r="N59" s="496"/>
      <c r="O59" s="496"/>
      <c r="P59" s="476"/>
      <c r="R59" s="80"/>
      <c r="S59" s="124"/>
      <c r="T59" s="124"/>
      <c r="U59" s="124"/>
      <c r="V59" s="124"/>
      <c r="W59" s="126"/>
      <c r="X59" s="126"/>
    </row>
    <row r="60" spans="1:24" s="125" customFormat="1">
      <c r="A60" s="455"/>
      <c r="B60" s="486"/>
      <c r="C60" s="506"/>
      <c r="D60" s="507"/>
      <c r="E60" s="507"/>
      <c r="F60" s="507"/>
      <c r="G60" s="507"/>
      <c r="H60" s="508"/>
      <c r="I60" s="509"/>
      <c r="J60" s="509"/>
      <c r="K60" s="479"/>
      <c r="L60" s="476"/>
      <c r="M60" s="476"/>
      <c r="N60" s="496"/>
      <c r="O60" s="496"/>
      <c r="P60" s="476"/>
      <c r="R60" s="80"/>
      <c r="S60" s="124"/>
      <c r="T60" s="124"/>
      <c r="U60" s="124"/>
      <c r="V60" s="124"/>
      <c r="W60" s="126"/>
      <c r="X60" s="126"/>
    </row>
    <row r="61" spans="1:24" s="125" customFormat="1">
      <c r="A61" s="455"/>
      <c r="B61" s="486"/>
      <c r="C61" s="506"/>
      <c r="D61" s="507"/>
      <c r="E61" s="507"/>
      <c r="F61" s="507"/>
      <c r="G61" s="507"/>
      <c r="H61" s="508"/>
      <c r="I61" s="509"/>
      <c r="J61" s="509"/>
      <c r="K61" s="479"/>
      <c r="L61" s="476"/>
      <c r="M61" s="476"/>
      <c r="N61" s="496"/>
      <c r="O61" s="496"/>
      <c r="P61" s="476"/>
      <c r="R61" s="80"/>
      <c r="S61" s="124"/>
      <c r="T61" s="124"/>
      <c r="U61" s="124"/>
      <c r="V61" s="124"/>
      <c r="W61" s="126"/>
      <c r="X61" s="126"/>
    </row>
    <row r="62" spans="1:24" s="125" customFormat="1">
      <c r="A62" s="455"/>
      <c r="B62" s="486"/>
      <c r="C62" s="506"/>
      <c r="D62" s="517"/>
      <c r="E62" s="517"/>
      <c r="F62" s="517"/>
      <c r="G62" s="517"/>
      <c r="H62" s="508"/>
      <c r="I62" s="518"/>
      <c r="J62" s="518"/>
      <c r="K62" s="479"/>
      <c r="L62" s="476"/>
      <c r="M62" s="476"/>
      <c r="N62" s="496"/>
      <c r="O62" s="496"/>
      <c r="P62" s="476"/>
      <c r="R62" s="80"/>
      <c r="S62" s="124"/>
      <c r="T62" s="124"/>
      <c r="U62" s="124"/>
      <c r="V62" s="124"/>
      <c r="W62" s="126"/>
      <c r="X62" s="126"/>
    </row>
    <row r="63" spans="1:24" s="125" customFormat="1">
      <c r="A63" s="455"/>
      <c r="B63" s="486"/>
      <c r="C63" s="506"/>
      <c r="D63" s="517"/>
      <c r="E63" s="517"/>
      <c r="F63" s="517"/>
      <c r="G63" s="517"/>
      <c r="H63" s="508"/>
      <c r="I63" s="518"/>
      <c r="J63" s="518"/>
      <c r="K63" s="479"/>
      <c r="L63" s="476"/>
      <c r="M63" s="476"/>
      <c r="N63" s="496"/>
      <c r="O63" s="496"/>
      <c r="P63" s="476"/>
      <c r="R63" s="80"/>
      <c r="S63" s="124"/>
      <c r="T63" s="124"/>
      <c r="U63" s="124"/>
      <c r="V63" s="124"/>
      <c r="W63" s="126"/>
      <c r="X63" s="126"/>
    </row>
    <row r="64" spans="1:24" s="125" customFormat="1">
      <c r="A64" s="455"/>
      <c r="B64" s="486"/>
      <c r="C64" s="506"/>
      <c r="D64" s="517"/>
      <c r="E64" s="517"/>
      <c r="F64" s="517"/>
      <c r="G64" s="517"/>
      <c r="H64" s="508"/>
      <c r="I64" s="518"/>
      <c r="J64" s="518"/>
      <c r="K64" s="479"/>
      <c r="L64" s="476"/>
      <c r="M64" s="476"/>
      <c r="N64" s="496"/>
      <c r="O64" s="496"/>
      <c r="P64" s="476"/>
      <c r="R64" s="80"/>
      <c r="S64" s="124"/>
      <c r="T64" s="124"/>
      <c r="U64" s="124"/>
      <c r="V64" s="124"/>
      <c r="W64" s="126"/>
      <c r="X64" s="126"/>
    </row>
    <row r="65" spans="1:258" s="125" customFormat="1">
      <c r="A65" s="455"/>
      <c r="B65" s="486"/>
      <c r="C65" s="506"/>
      <c r="D65" s="517"/>
      <c r="E65" s="517"/>
      <c r="F65" s="517"/>
      <c r="G65" s="517"/>
      <c r="H65" s="508"/>
      <c r="I65" s="518"/>
      <c r="J65" s="518"/>
      <c r="K65" s="479"/>
      <c r="L65" s="476"/>
      <c r="M65" s="476"/>
      <c r="N65" s="496"/>
      <c r="O65" s="496"/>
      <c r="P65" s="476"/>
      <c r="R65" s="80"/>
      <c r="S65" s="124"/>
      <c r="T65" s="124"/>
      <c r="U65" s="124"/>
      <c r="V65" s="124"/>
      <c r="W65" s="126"/>
      <c r="X65" s="126"/>
    </row>
    <row r="66" spans="1:258" s="125" customFormat="1">
      <c r="A66" s="455"/>
      <c r="B66" s="486"/>
      <c r="C66" s="506"/>
      <c r="D66" s="517"/>
      <c r="E66" s="517"/>
      <c r="F66" s="517"/>
      <c r="G66" s="517"/>
      <c r="H66" s="508"/>
      <c r="I66" s="518"/>
      <c r="J66" s="518"/>
      <c r="K66" s="479"/>
      <c r="L66" s="476"/>
      <c r="M66" s="476"/>
      <c r="N66" s="496"/>
      <c r="O66" s="496"/>
      <c r="P66" s="476"/>
      <c r="R66" s="80"/>
      <c r="S66" s="124"/>
      <c r="T66" s="124"/>
      <c r="U66" s="124"/>
      <c r="V66" s="124"/>
      <c r="W66" s="126"/>
      <c r="X66" s="126"/>
    </row>
    <row r="67" spans="1:258" s="125" customFormat="1">
      <c r="A67" s="455"/>
      <c r="B67" s="486"/>
      <c r="C67" s="506"/>
      <c r="D67" s="517"/>
      <c r="E67" s="517"/>
      <c r="F67" s="517"/>
      <c r="G67" s="517"/>
      <c r="H67" s="508"/>
      <c r="I67" s="518"/>
      <c r="J67" s="518"/>
      <c r="K67" s="479"/>
      <c r="L67" s="476"/>
      <c r="M67" s="476"/>
      <c r="N67" s="496"/>
      <c r="O67" s="496"/>
      <c r="P67" s="476"/>
      <c r="R67" s="80"/>
      <c r="S67" s="124"/>
      <c r="T67" s="124"/>
      <c r="U67" s="124"/>
      <c r="V67" s="124"/>
      <c r="W67" s="126"/>
      <c r="X67" s="126"/>
    </row>
    <row r="68" spans="1:258" s="125" customFormat="1">
      <c r="A68" s="455"/>
      <c r="B68" s="486"/>
      <c r="C68" s="506"/>
      <c r="D68" s="517"/>
      <c r="E68" s="517"/>
      <c r="F68" s="517"/>
      <c r="G68" s="517"/>
      <c r="H68" s="508"/>
      <c r="I68" s="518"/>
      <c r="J68" s="518"/>
      <c r="K68" s="479"/>
      <c r="L68" s="476"/>
      <c r="M68" s="476"/>
      <c r="N68" s="496"/>
      <c r="O68" s="496"/>
      <c r="P68" s="476"/>
      <c r="R68" s="80"/>
      <c r="S68" s="124"/>
      <c r="T68" s="124"/>
      <c r="U68" s="124"/>
      <c r="V68" s="124"/>
      <c r="W68" s="126"/>
      <c r="X68" s="126"/>
    </row>
    <row r="69" spans="1:258" s="125" customFormat="1">
      <c r="A69" s="455"/>
      <c r="B69" s="468"/>
      <c r="C69" s="468"/>
      <c r="D69" s="468"/>
      <c r="E69" s="468"/>
      <c r="F69" s="468"/>
      <c r="G69" s="468"/>
      <c r="H69" s="468"/>
      <c r="I69" s="468"/>
      <c r="J69" s="468"/>
      <c r="K69" s="468"/>
      <c r="L69" s="468"/>
      <c r="M69" s="468"/>
      <c r="N69" s="468"/>
      <c r="O69" s="468"/>
      <c r="P69" s="476"/>
      <c r="S69" s="124"/>
      <c r="T69" s="124"/>
      <c r="U69" s="124"/>
      <c r="V69" s="124"/>
      <c r="W69" s="126"/>
      <c r="X69" s="126"/>
    </row>
    <row r="70" spans="1:258" s="123" customFormat="1">
      <c r="A70" s="455"/>
      <c r="B70" s="467"/>
      <c r="C70" s="467"/>
      <c r="D70" s="467"/>
      <c r="E70" s="467"/>
      <c r="F70" s="467"/>
      <c r="G70" s="467"/>
      <c r="H70" s="467"/>
      <c r="I70" s="467"/>
      <c r="J70" s="467"/>
      <c r="K70" s="467"/>
      <c r="L70" s="467"/>
      <c r="M70" s="467"/>
      <c r="N70" s="467"/>
      <c r="O70" s="467"/>
      <c r="P70" s="468"/>
      <c r="Q70" s="125"/>
      <c r="R70" s="125"/>
      <c r="S70" s="125"/>
      <c r="T70" s="143"/>
      <c r="U70" s="143"/>
      <c r="V70" s="125"/>
      <c r="W70" s="126"/>
      <c r="X70" s="126"/>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25"/>
      <c r="ES70" s="125"/>
      <c r="ET70" s="125"/>
      <c r="EU70" s="125"/>
      <c r="EV70" s="125"/>
      <c r="EW70" s="125"/>
      <c r="EX70" s="125"/>
      <c r="EY70" s="125"/>
      <c r="EZ70" s="125"/>
      <c r="FA70" s="125"/>
      <c r="FB70" s="125"/>
      <c r="FC70" s="125"/>
      <c r="FD70" s="125"/>
      <c r="FE70" s="125"/>
      <c r="FF70" s="125"/>
      <c r="FG70" s="125"/>
      <c r="FH70" s="125"/>
      <c r="FI70" s="125"/>
      <c r="FJ70" s="125"/>
      <c r="FK70" s="125"/>
      <c r="FL70" s="125"/>
      <c r="FM70" s="125"/>
      <c r="FN70" s="125"/>
      <c r="FO70" s="125"/>
      <c r="FP70" s="125"/>
      <c r="FQ70" s="125"/>
      <c r="FR70" s="125"/>
      <c r="FS70" s="125"/>
      <c r="FT70" s="125"/>
      <c r="FU70" s="125"/>
      <c r="FV70" s="125"/>
      <c r="FW70" s="125"/>
      <c r="FX70" s="125"/>
      <c r="FY70" s="125"/>
      <c r="FZ70" s="125"/>
      <c r="GA70" s="125"/>
      <c r="GB70" s="125"/>
      <c r="GC70" s="125"/>
      <c r="GD70" s="125"/>
      <c r="GE70" s="125"/>
      <c r="GF70" s="125"/>
      <c r="GG70" s="125"/>
      <c r="GH70" s="125"/>
      <c r="GI70" s="125"/>
      <c r="GJ70" s="125"/>
      <c r="GK70" s="125"/>
      <c r="GL70" s="125"/>
      <c r="GM70" s="125"/>
      <c r="GN70" s="125"/>
      <c r="GO70" s="125"/>
      <c r="GP70" s="125"/>
      <c r="GQ70" s="125"/>
      <c r="GR70" s="125"/>
      <c r="GS70" s="125"/>
      <c r="GT70" s="125"/>
      <c r="GU70" s="125"/>
      <c r="GV70" s="125"/>
      <c r="GW70" s="125"/>
      <c r="GX70" s="125"/>
      <c r="GY70" s="125"/>
      <c r="GZ70" s="125"/>
      <c r="HA70" s="125"/>
      <c r="HB70" s="125"/>
      <c r="HC70" s="125"/>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c r="IV70" s="125"/>
      <c r="IW70" s="125"/>
      <c r="IX70" s="125"/>
    </row>
    <row r="71" spans="1:258">
      <c r="P71" s="467"/>
      <c r="Q71" s="123"/>
      <c r="R71" s="123"/>
      <c r="S71" s="123"/>
      <c r="T71" s="145"/>
      <c r="U71" s="145"/>
      <c r="V71" s="123"/>
      <c r="W71" s="124"/>
      <c r="X71" s="124"/>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c r="BK71" s="123"/>
      <c r="BL71" s="123"/>
      <c r="BM71" s="123"/>
      <c r="BN71" s="123"/>
      <c r="BO71" s="123"/>
      <c r="BP71" s="123"/>
      <c r="BQ71" s="123"/>
      <c r="BR71" s="123"/>
      <c r="BS71" s="123"/>
      <c r="BT71" s="123"/>
      <c r="BU71" s="123"/>
      <c r="BV71" s="123"/>
      <c r="BW71" s="123"/>
      <c r="BX71" s="123"/>
      <c r="BY71" s="123"/>
      <c r="BZ71" s="123"/>
      <c r="CA71" s="123"/>
      <c r="CB71" s="123"/>
      <c r="CC71" s="123"/>
      <c r="CD71" s="123"/>
      <c r="CE71" s="123"/>
      <c r="CF71" s="123"/>
      <c r="CG71" s="123"/>
      <c r="CH71" s="123"/>
      <c r="CI71" s="123"/>
      <c r="CJ71" s="123"/>
      <c r="CK71" s="123"/>
      <c r="CL71" s="123"/>
      <c r="CM71" s="123"/>
      <c r="CN71" s="123"/>
      <c r="CO71" s="123"/>
      <c r="CP71" s="123"/>
      <c r="CQ71" s="123"/>
      <c r="CR71" s="123"/>
      <c r="CS71" s="123"/>
      <c r="CT71" s="123"/>
      <c r="CU71" s="123"/>
      <c r="CV71" s="123"/>
      <c r="CW71" s="123"/>
      <c r="CX71" s="123"/>
      <c r="CY71" s="123"/>
      <c r="CZ71" s="123"/>
      <c r="DA71" s="123"/>
      <c r="DB71" s="123"/>
      <c r="DC71" s="123"/>
      <c r="DD71" s="123"/>
      <c r="DE71" s="123"/>
      <c r="DF71" s="123"/>
      <c r="DG71" s="123"/>
      <c r="DH71" s="123"/>
      <c r="DI71" s="123"/>
      <c r="DJ71" s="123"/>
      <c r="DK71" s="123"/>
      <c r="DL71" s="123"/>
      <c r="DM71" s="123"/>
      <c r="DN71" s="123"/>
      <c r="DO71" s="123"/>
      <c r="DP71" s="123"/>
      <c r="DQ71" s="123"/>
      <c r="DR71" s="123"/>
      <c r="DS71" s="123"/>
      <c r="DT71" s="123"/>
      <c r="DU71" s="123"/>
      <c r="DV71" s="123"/>
      <c r="DW71" s="123"/>
      <c r="DX71" s="123"/>
      <c r="DY71" s="123"/>
      <c r="DZ71" s="123"/>
      <c r="EA71" s="123"/>
      <c r="EB71" s="123"/>
      <c r="EC71" s="123"/>
      <c r="ED71" s="123"/>
      <c r="EE71" s="123"/>
      <c r="EF71" s="123"/>
      <c r="EG71" s="123"/>
      <c r="EH71" s="123"/>
      <c r="EI71" s="123"/>
      <c r="EJ71" s="123"/>
      <c r="EK71" s="123"/>
      <c r="EL71" s="123"/>
      <c r="EM71" s="123"/>
      <c r="EN71" s="123"/>
      <c r="EO71" s="123"/>
      <c r="EP71" s="123"/>
      <c r="EQ71" s="123"/>
      <c r="ER71" s="123"/>
      <c r="ES71" s="123"/>
      <c r="ET71" s="123"/>
      <c r="EU71" s="123"/>
      <c r="EV71" s="123"/>
      <c r="EW71" s="123"/>
      <c r="EX71" s="123"/>
      <c r="EY71" s="123"/>
      <c r="EZ71" s="123"/>
      <c r="FA71" s="123"/>
      <c r="FB71" s="123"/>
      <c r="FC71" s="123"/>
      <c r="FD71" s="123"/>
      <c r="FE71" s="123"/>
      <c r="FF71" s="123"/>
      <c r="FG71" s="123"/>
      <c r="FH71" s="123"/>
      <c r="FI71" s="123"/>
      <c r="FJ71" s="123"/>
      <c r="FK71" s="123"/>
      <c r="FL71" s="123"/>
      <c r="FM71" s="123"/>
      <c r="FN71" s="123"/>
      <c r="FO71" s="123"/>
      <c r="FP71" s="123"/>
      <c r="FQ71" s="123"/>
      <c r="FR71" s="123"/>
      <c r="FS71" s="123"/>
      <c r="FT71" s="123"/>
      <c r="FU71" s="123"/>
      <c r="FV71" s="123"/>
      <c r="FW71" s="123"/>
      <c r="FX71" s="123"/>
      <c r="FY71" s="123"/>
      <c r="FZ71" s="123"/>
      <c r="GA71" s="123"/>
      <c r="GB71" s="123"/>
      <c r="GC71" s="123"/>
      <c r="GD71" s="123"/>
      <c r="GE71" s="123"/>
      <c r="GF71" s="123"/>
      <c r="GG71" s="123"/>
      <c r="GH71" s="123"/>
      <c r="GI71" s="123"/>
      <c r="GJ71" s="123"/>
      <c r="GK71" s="123"/>
      <c r="GL71" s="123"/>
      <c r="GM71" s="123"/>
      <c r="GN71" s="123"/>
      <c r="GO71" s="123"/>
      <c r="GP71" s="123"/>
      <c r="GQ71" s="123"/>
      <c r="GR71" s="123"/>
      <c r="GS71" s="123"/>
      <c r="GT71" s="123"/>
      <c r="GU71" s="123"/>
      <c r="GV71" s="123"/>
      <c r="GW71" s="123"/>
      <c r="GX71" s="123"/>
      <c r="GY71" s="123"/>
      <c r="GZ71" s="123"/>
      <c r="HA71" s="123"/>
      <c r="HB71" s="123"/>
      <c r="HC71" s="123"/>
      <c r="HD71" s="123"/>
      <c r="HE71" s="123"/>
      <c r="HF71" s="123"/>
      <c r="HG71" s="123"/>
      <c r="HH71" s="123"/>
      <c r="HI71" s="123"/>
      <c r="HJ71" s="123"/>
      <c r="HK71" s="123"/>
      <c r="HL71" s="123"/>
      <c r="HM71" s="123"/>
      <c r="HN71" s="123"/>
      <c r="HO71" s="123"/>
      <c r="HP71" s="123"/>
      <c r="HQ71" s="123"/>
      <c r="HR71" s="123"/>
      <c r="HS71" s="123"/>
      <c r="HT71" s="123"/>
      <c r="HU71" s="123"/>
      <c r="HV71" s="123"/>
      <c r="HW71" s="123"/>
      <c r="HX71" s="123"/>
      <c r="HY71" s="123"/>
      <c r="HZ71" s="123"/>
      <c r="IA71" s="123"/>
      <c r="IB71" s="123"/>
      <c r="IC71" s="123"/>
      <c r="ID71" s="123"/>
      <c r="IE71" s="123"/>
      <c r="IF71" s="123"/>
      <c r="IG71" s="123"/>
      <c r="IH71" s="123"/>
      <c r="II71" s="123"/>
      <c r="IJ71" s="123"/>
      <c r="IK71" s="123"/>
      <c r="IL71" s="123"/>
      <c r="IM71" s="123"/>
      <c r="IN71" s="123"/>
      <c r="IO71" s="123"/>
      <c r="IP71" s="123"/>
      <c r="IQ71" s="123"/>
      <c r="IR71" s="123"/>
      <c r="IS71" s="123"/>
      <c r="IT71" s="123"/>
      <c r="IU71" s="123"/>
      <c r="IV71" s="123"/>
      <c r="IW71" s="123"/>
      <c r="IX71" s="123"/>
    </row>
    <row r="72" spans="1:258">
      <c r="C72" s="468"/>
      <c r="D72" s="468"/>
      <c r="E72" s="468"/>
      <c r="F72" s="468"/>
      <c r="G72" s="468"/>
      <c r="H72" s="468"/>
      <c r="I72" s="518"/>
      <c r="J72" s="518"/>
    </row>
    <row r="73" spans="1:258">
      <c r="C73" s="468"/>
      <c r="D73" s="468"/>
      <c r="E73" s="468"/>
      <c r="F73" s="468"/>
      <c r="G73" s="468"/>
      <c r="H73" s="468"/>
      <c r="I73" s="518"/>
      <c r="J73" s="518"/>
    </row>
    <row r="74" spans="1:258">
      <c r="C74" s="468"/>
      <c r="D74" s="468"/>
      <c r="E74" s="468"/>
      <c r="F74" s="468"/>
      <c r="G74" s="468"/>
      <c r="H74" s="468"/>
      <c r="I74" s="518"/>
      <c r="J74" s="518"/>
    </row>
    <row r="75" spans="1:258">
      <c r="I75" s="518"/>
      <c r="J75" s="518"/>
    </row>
    <row r="76" spans="1:258">
      <c r="I76" s="518"/>
      <c r="J76" s="518"/>
      <c r="K76" s="444" t="e">
        <v>#REF!</v>
      </c>
      <c r="N76" s="444">
        <f>J76-I76</f>
        <v>0</v>
      </c>
    </row>
    <row r="77" spans="1:258">
      <c r="I77" s="518"/>
      <c r="J77" s="518"/>
    </row>
    <row r="78" spans="1:258">
      <c r="I78" s="518"/>
      <c r="J78" s="518"/>
      <c r="K78" s="444">
        <f>14923+10</f>
        <v>14933</v>
      </c>
    </row>
    <row r="79" spans="1:258">
      <c r="I79" s="518"/>
      <c r="J79" s="518"/>
    </row>
    <row r="80" spans="1:258">
      <c r="I80" s="518"/>
      <c r="J80" s="518"/>
      <c r="K80" s="444" t="e">
        <f>K76-K78</f>
        <v>#REF!</v>
      </c>
    </row>
    <row r="81" spans="1:258">
      <c r="I81" s="518"/>
      <c r="J81" s="518"/>
    </row>
    <row r="82" spans="1:258" s="120" customFormat="1">
      <c r="A82" s="448"/>
      <c r="B82" s="446"/>
      <c r="C82" s="446"/>
      <c r="D82" s="446"/>
      <c r="E82" s="446"/>
      <c r="F82" s="446"/>
      <c r="G82" s="446"/>
      <c r="H82" s="446"/>
      <c r="I82" s="518"/>
      <c r="J82" s="518"/>
      <c r="K82" s="444"/>
      <c r="L82" s="445"/>
      <c r="M82" s="445"/>
      <c r="N82" s="444"/>
      <c r="O82" s="446"/>
      <c r="P82" s="446"/>
      <c r="Q82" s="121"/>
      <c r="R82" s="121"/>
      <c r="S82" s="121"/>
      <c r="T82" s="128"/>
      <c r="U82" s="128"/>
      <c r="V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c r="BM82" s="121"/>
      <c r="BN82" s="121"/>
      <c r="BO82" s="121"/>
      <c r="BP82" s="121"/>
      <c r="BQ82" s="121"/>
      <c r="BR82" s="121"/>
      <c r="BS82" s="121"/>
      <c r="BT82" s="121"/>
      <c r="BU82" s="121"/>
      <c r="BV82" s="121"/>
      <c r="BW82" s="121"/>
      <c r="BX82" s="121"/>
      <c r="BY82" s="121"/>
      <c r="BZ82" s="121"/>
      <c r="CA82" s="121"/>
      <c r="CB82" s="121"/>
      <c r="CC82" s="121"/>
      <c r="CD82" s="121"/>
      <c r="CE82" s="121"/>
      <c r="CF82" s="121"/>
      <c r="CG82" s="121"/>
      <c r="CH82" s="121"/>
      <c r="CI82" s="121"/>
      <c r="CJ82" s="121"/>
      <c r="CK82" s="121"/>
      <c r="CL82" s="121"/>
      <c r="CM82" s="121"/>
      <c r="CN82" s="121"/>
      <c r="CO82" s="121"/>
      <c r="CP82" s="121"/>
      <c r="CQ82" s="121"/>
      <c r="CR82" s="121"/>
      <c r="CS82" s="121"/>
      <c r="CT82" s="121"/>
      <c r="CU82" s="121"/>
      <c r="CV82" s="121"/>
      <c r="CW82" s="121"/>
      <c r="CX82" s="121"/>
      <c r="CY82" s="121"/>
      <c r="CZ82" s="121"/>
      <c r="DA82" s="121"/>
      <c r="DB82" s="121"/>
      <c r="DC82" s="121"/>
      <c r="DD82" s="121"/>
      <c r="DE82" s="121"/>
      <c r="DF82" s="121"/>
      <c r="DG82" s="121"/>
      <c r="DH82" s="121"/>
      <c r="DI82" s="121"/>
      <c r="DJ82" s="121"/>
      <c r="DK82" s="121"/>
      <c r="DL82" s="121"/>
      <c r="DM82" s="121"/>
      <c r="DN82" s="121"/>
      <c r="DO82" s="121"/>
      <c r="DP82" s="121"/>
      <c r="DQ82" s="121"/>
      <c r="DR82" s="121"/>
      <c r="DS82" s="121"/>
      <c r="DT82" s="121"/>
      <c r="DU82" s="121"/>
      <c r="DV82" s="121"/>
      <c r="DW82" s="121"/>
      <c r="DX82" s="121"/>
      <c r="DY82" s="121"/>
      <c r="DZ82" s="121"/>
      <c r="EA82" s="121"/>
      <c r="EB82" s="121"/>
      <c r="EC82" s="121"/>
      <c r="ED82" s="121"/>
      <c r="EE82" s="121"/>
      <c r="EF82" s="121"/>
      <c r="EG82" s="121"/>
      <c r="EH82" s="121"/>
      <c r="EI82" s="121"/>
      <c r="EJ82" s="121"/>
      <c r="EK82" s="121"/>
      <c r="EL82" s="121"/>
      <c r="EM82" s="121"/>
      <c r="EN82" s="121"/>
      <c r="EO82" s="121"/>
      <c r="EP82" s="121"/>
      <c r="EQ82" s="121"/>
      <c r="ER82" s="121"/>
      <c r="ES82" s="121"/>
      <c r="ET82" s="121"/>
      <c r="EU82" s="121"/>
      <c r="EV82" s="121"/>
      <c r="EW82" s="121"/>
      <c r="EX82" s="121"/>
      <c r="EY82" s="121"/>
      <c r="EZ82" s="121"/>
      <c r="FA82" s="121"/>
      <c r="FB82" s="121"/>
      <c r="FC82" s="121"/>
      <c r="FD82" s="121"/>
      <c r="FE82" s="121"/>
      <c r="FF82" s="121"/>
      <c r="FG82" s="121"/>
      <c r="FH82" s="121"/>
      <c r="FI82" s="121"/>
      <c r="FJ82" s="121"/>
      <c r="FK82" s="121"/>
      <c r="FL82" s="121"/>
      <c r="FM82" s="121"/>
      <c r="FN82" s="121"/>
      <c r="FO82" s="121"/>
      <c r="FP82" s="121"/>
      <c r="FQ82" s="121"/>
      <c r="FR82" s="121"/>
      <c r="FS82" s="121"/>
      <c r="FT82" s="121"/>
      <c r="FU82" s="121"/>
      <c r="FV82" s="121"/>
      <c r="FW82" s="121"/>
      <c r="FX82" s="121"/>
      <c r="FY82" s="121"/>
      <c r="FZ82" s="121"/>
      <c r="GA82" s="121"/>
      <c r="GB82" s="121"/>
      <c r="GC82" s="121"/>
      <c r="GD82" s="121"/>
      <c r="GE82" s="121"/>
      <c r="GF82" s="121"/>
      <c r="GG82" s="121"/>
      <c r="GH82" s="121"/>
      <c r="GI82" s="121"/>
      <c r="GJ82" s="121"/>
      <c r="GK82" s="121"/>
      <c r="GL82" s="121"/>
      <c r="GM82" s="121"/>
      <c r="GN82" s="121"/>
      <c r="GO82" s="121"/>
      <c r="GP82" s="121"/>
      <c r="GQ82" s="121"/>
      <c r="GR82" s="121"/>
      <c r="GS82" s="121"/>
      <c r="GT82" s="121"/>
      <c r="GU82" s="121"/>
      <c r="GV82" s="121"/>
      <c r="GW82" s="121"/>
      <c r="GX82" s="121"/>
      <c r="GY82" s="121"/>
      <c r="GZ82" s="121"/>
      <c r="HA82" s="121"/>
      <c r="HB82" s="121"/>
      <c r="HC82" s="121"/>
      <c r="HD82" s="121"/>
      <c r="HE82" s="121"/>
      <c r="HF82" s="121"/>
      <c r="HG82" s="121"/>
      <c r="HH82" s="121"/>
      <c r="HI82" s="121"/>
      <c r="HJ82" s="121"/>
      <c r="HK82" s="121"/>
      <c r="HL82" s="121"/>
      <c r="HM82" s="121"/>
      <c r="HN82" s="121"/>
      <c r="HO82" s="121"/>
      <c r="HP82" s="121"/>
      <c r="HQ82" s="121"/>
      <c r="HR82" s="121"/>
      <c r="HS82" s="121"/>
      <c r="HT82" s="121"/>
      <c r="HU82" s="121"/>
      <c r="HV82" s="121"/>
      <c r="HW82" s="121"/>
      <c r="HX82" s="121"/>
      <c r="HY82" s="121"/>
      <c r="HZ82" s="121"/>
      <c r="IA82" s="121"/>
      <c r="IB82" s="121"/>
      <c r="IC82" s="121"/>
      <c r="ID82" s="121"/>
      <c r="IE82" s="121"/>
      <c r="IF82" s="121"/>
      <c r="IG82" s="121"/>
      <c r="IH82" s="121"/>
      <c r="II82" s="121"/>
      <c r="IJ82" s="121"/>
      <c r="IK82" s="121"/>
      <c r="IL82" s="121"/>
      <c r="IM82" s="121"/>
      <c r="IN82" s="121"/>
      <c r="IO82" s="121"/>
      <c r="IP82" s="121"/>
      <c r="IQ82" s="121"/>
      <c r="IR82" s="121"/>
      <c r="IS82" s="121"/>
      <c r="IT82" s="121"/>
      <c r="IU82" s="121"/>
      <c r="IV82" s="121"/>
      <c r="IW82" s="121"/>
      <c r="IX82" s="121"/>
    </row>
    <row r="83" spans="1:258" s="120" customFormat="1">
      <c r="A83" s="448"/>
      <c r="B83" s="446"/>
      <c r="C83" s="446"/>
      <c r="D83" s="446"/>
      <c r="E83" s="446"/>
      <c r="F83" s="446"/>
      <c r="G83" s="446"/>
      <c r="H83" s="446"/>
      <c r="I83" s="518"/>
      <c r="J83" s="518"/>
      <c r="K83" s="444"/>
      <c r="L83" s="445"/>
      <c r="M83" s="445"/>
      <c r="N83" s="444"/>
      <c r="O83" s="446"/>
      <c r="P83" s="446"/>
      <c r="Q83" s="121"/>
      <c r="R83" s="121"/>
      <c r="S83" s="121"/>
      <c r="T83" s="128"/>
      <c r="U83" s="128"/>
      <c r="V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121"/>
      <c r="BD83" s="121"/>
      <c r="BE83" s="121"/>
      <c r="BF83" s="121"/>
      <c r="BG83" s="121"/>
      <c r="BH83" s="121"/>
      <c r="BI83" s="121"/>
      <c r="BJ83" s="121"/>
      <c r="BK83" s="121"/>
      <c r="BL83" s="121"/>
      <c r="BM83" s="121"/>
      <c r="BN83" s="121"/>
      <c r="BO83" s="121"/>
      <c r="BP83" s="121"/>
      <c r="BQ83" s="121"/>
      <c r="BR83" s="121"/>
      <c r="BS83" s="121"/>
      <c r="BT83" s="121"/>
      <c r="BU83" s="121"/>
      <c r="BV83" s="121"/>
      <c r="BW83" s="121"/>
      <c r="BX83" s="121"/>
      <c r="BY83" s="121"/>
      <c r="BZ83" s="121"/>
      <c r="CA83" s="121"/>
      <c r="CB83" s="121"/>
      <c r="CC83" s="121"/>
      <c r="CD83" s="121"/>
      <c r="CE83" s="121"/>
      <c r="CF83" s="121"/>
      <c r="CG83" s="121"/>
      <c r="CH83" s="121"/>
      <c r="CI83" s="121"/>
      <c r="CJ83" s="121"/>
      <c r="CK83" s="121"/>
      <c r="CL83" s="121"/>
      <c r="CM83" s="121"/>
      <c r="CN83" s="121"/>
      <c r="CO83" s="121"/>
      <c r="CP83" s="121"/>
      <c r="CQ83" s="121"/>
      <c r="CR83" s="121"/>
      <c r="CS83" s="121"/>
      <c r="CT83" s="121"/>
      <c r="CU83" s="121"/>
      <c r="CV83" s="121"/>
      <c r="CW83" s="121"/>
      <c r="CX83" s="121"/>
      <c r="CY83" s="121"/>
      <c r="CZ83" s="121"/>
      <c r="DA83" s="121"/>
      <c r="DB83" s="121"/>
      <c r="DC83" s="121"/>
      <c r="DD83" s="121"/>
      <c r="DE83" s="121"/>
      <c r="DF83" s="121"/>
      <c r="DG83" s="121"/>
      <c r="DH83" s="121"/>
      <c r="DI83" s="121"/>
      <c r="DJ83" s="121"/>
      <c r="DK83" s="121"/>
      <c r="DL83" s="121"/>
      <c r="DM83" s="121"/>
      <c r="DN83" s="121"/>
      <c r="DO83" s="121"/>
      <c r="DP83" s="121"/>
      <c r="DQ83" s="121"/>
      <c r="DR83" s="121"/>
      <c r="DS83" s="121"/>
      <c r="DT83" s="121"/>
      <c r="DU83" s="121"/>
      <c r="DV83" s="121"/>
      <c r="DW83" s="121"/>
      <c r="DX83" s="121"/>
      <c r="DY83" s="121"/>
      <c r="DZ83" s="121"/>
      <c r="EA83" s="121"/>
      <c r="EB83" s="121"/>
      <c r="EC83" s="121"/>
      <c r="ED83" s="121"/>
      <c r="EE83" s="121"/>
      <c r="EF83" s="121"/>
      <c r="EG83" s="121"/>
      <c r="EH83" s="121"/>
      <c r="EI83" s="121"/>
      <c r="EJ83" s="121"/>
      <c r="EK83" s="121"/>
      <c r="EL83" s="121"/>
      <c r="EM83" s="121"/>
      <c r="EN83" s="121"/>
      <c r="EO83" s="121"/>
      <c r="EP83" s="121"/>
      <c r="EQ83" s="121"/>
      <c r="ER83" s="121"/>
      <c r="ES83" s="121"/>
      <c r="ET83" s="121"/>
      <c r="EU83" s="121"/>
      <c r="EV83" s="121"/>
      <c r="EW83" s="121"/>
      <c r="EX83" s="121"/>
      <c r="EY83" s="121"/>
      <c r="EZ83" s="121"/>
      <c r="FA83" s="121"/>
      <c r="FB83" s="121"/>
      <c r="FC83" s="121"/>
      <c r="FD83" s="121"/>
      <c r="FE83" s="121"/>
      <c r="FF83" s="121"/>
      <c r="FG83" s="121"/>
      <c r="FH83" s="121"/>
      <c r="FI83" s="121"/>
      <c r="FJ83" s="121"/>
      <c r="FK83" s="121"/>
      <c r="FL83" s="121"/>
      <c r="FM83" s="121"/>
      <c r="FN83" s="121"/>
      <c r="FO83" s="121"/>
      <c r="FP83" s="121"/>
      <c r="FQ83" s="121"/>
      <c r="FR83" s="121"/>
      <c r="FS83" s="121"/>
      <c r="FT83" s="121"/>
      <c r="FU83" s="121"/>
      <c r="FV83" s="121"/>
      <c r="FW83" s="121"/>
      <c r="FX83" s="121"/>
      <c r="FY83" s="121"/>
      <c r="FZ83" s="121"/>
      <c r="GA83" s="121"/>
      <c r="GB83" s="121"/>
      <c r="GC83" s="121"/>
      <c r="GD83" s="121"/>
      <c r="GE83" s="121"/>
      <c r="GF83" s="121"/>
      <c r="GG83" s="121"/>
      <c r="GH83" s="121"/>
      <c r="GI83" s="121"/>
      <c r="GJ83" s="121"/>
      <c r="GK83" s="121"/>
      <c r="GL83" s="121"/>
      <c r="GM83" s="121"/>
      <c r="GN83" s="121"/>
      <c r="GO83" s="121"/>
      <c r="GP83" s="121"/>
      <c r="GQ83" s="121"/>
      <c r="GR83" s="121"/>
      <c r="GS83" s="121"/>
      <c r="GT83" s="121"/>
      <c r="GU83" s="121"/>
      <c r="GV83" s="121"/>
      <c r="GW83" s="121"/>
      <c r="GX83" s="121"/>
      <c r="GY83" s="121"/>
      <c r="GZ83" s="121"/>
      <c r="HA83" s="121"/>
      <c r="HB83" s="121"/>
      <c r="HC83" s="121"/>
      <c r="HD83" s="121"/>
      <c r="HE83" s="121"/>
      <c r="HF83" s="121"/>
      <c r="HG83" s="121"/>
      <c r="HH83" s="121"/>
      <c r="HI83" s="121"/>
      <c r="HJ83" s="121"/>
      <c r="HK83" s="121"/>
      <c r="HL83" s="121"/>
      <c r="HM83" s="121"/>
      <c r="HN83" s="121"/>
      <c r="HO83" s="121"/>
      <c r="HP83" s="121"/>
      <c r="HQ83" s="121"/>
      <c r="HR83" s="121"/>
      <c r="HS83" s="121"/>
      <c r="HT83" s="121"/>
      <c r="HU83" s="121"/>
      <c r="HV83" s="121"/>
      <c r="HW83" s="121"/>
      <c r="HX83" s="121"/>
      <c r="HY83" s="121"/>
      <c r="HZ83" s="121"/>
      <c r="IA83" s="121"/>
      <c r="IB83" s="121"/>
      <c r="IC83" s="121"/>
      <c r="ID83" s="121"/>
      <c r="IE83" s="121"/>
      <c r="IF83" s="121"/>
      <c r="IG83" s="121"/>
      <c r="IH83" s="121"/>
      <c r="II83" s="121"/>
      <c r="IJ83" s="121"/>
      <c r="IK83" s="121"/>
      <c r="IL83" s="121"/>
      <c r="IM83" s="121"/>
      <c r="IN83" s="121"/>
      <c r="IO83" s="121"/>
      <c r="IP83" s="121"/>
      <c r="IQ83" s="121"/>
      <c r="IR83" s="121"/>
      <c r="IS83" s="121"/>
      <c r="IT83" s="121"/>
      <c r="IU83" s="121"/>
      <c r="IV83" s="121"/>
      <c r="IW83" s="121"/>
      <c r="IX83" s="121"/>
    </row>
    <row r="84" spans="1:258" s="120" customFormat="1">
      <c r="A84" s="448"/>
      <c r="B84" s="446"/>
      <c r="C84" s="446"/>
      <c r="D84" s="446"/>
      <c r="E84" s="446"/>
      <c r="F84" s="446"/>
      <c r="G84" s="446"/>
      <c r="H84" s="446"/>
      <c r="I84" s="518"/>
      <c r="J84" s="518"/>
      <c r="K84" s="444"/>
      <c r="L84" s="445"/>
      <c r="M84" s="445"/>
      <c r="N84" s="444"/>
      <c r="O84" s="446"/>
      <c r="P84" s="446"/>
      <c r="Q84" s="121"/>
      <c r="R84" s="121"/>
      <c r="S84" s="121"/>
      <c r="T84" s="128"/>
      <c r="U84" s="128"/>
      <c r="V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c r="BE84" s="121"/>
      <c r="BF84" s="121"/>
      <c r="BG84" s="121"/>
      <c r="BH84" s="121"/>
      <c r="BI84" s="121"/>
      <c r="BJ84" s="121"/>
      <c r="BK84" s="121"/>
      <c r="BL84" s="121"/>
      <c r="BM84" s="121"/>
      <c r="BN84" s="121"/>
      <c r="BO84" s="121"/>
      <c r="BP84" s="121"/>
      <c r="BQ84" s="121"/>
      <c r="BR84" s="121"/>
      <c r="BS84" s="121"/>
      <c r="BT84" s="121"/>
      <c r="BU84" s="121"/>
      <c r="BV84" s="121"/>
      <c r="BW84" s="121"/>
      <c r="BX84" s="121"/>
      <c r="BY84" s="121"/>
      <c r="BZ84" s="121"/>
      <c r="CA84" s="121"/>
      <c r="CB84" s="121"/>
      <c r="CC84" s="121"/>
      <c r="CD84" s="121"/>
      <c r="CE84" s="121"/>
      <c r="CF84" s="121"/>
      <c r="CG84" s="121"/>
      <c r="CH84" s="121"/>
      <c r="CI84" s="121"/>
      <c r="CJ84" s="121"/>
      <c r="CK84" s="121"/>
      <c r="CL84" s="121"/>
      <c r="CM84" s="121"/>
      <c r="CN84" s="121"/>
      <c r="CO84" s="121"/>
      <c r="CP84" s="121"/>
      <c r="CQ84" s="121"/>
      <c r="CR84" s="121"/>
      <c r="CS84" s="121"/>
      <c r="CT84" s="121"/>
      <c r="CU84" s="121"/>
      <c r="CV84" s="121"/>
      <c r="CW84" s="121"/>
      <c r="CX84" s="121"/>
      <c r="CY84" s="121"/>
      <c r="CZ84" s="121"/>
      <c r="DA84" s="121"/>
      <c r="DB84" s="121"/>
      <c r="DC84" s="121"/>
      <c r="DD84" s="121"/>
      <c r="DE84" s="121"/>
      <c r="DF84" s="121"/>
      <c r="DG84" s="121"/>
      <c r="DH84" s="121"/>
      <c r="DI84" s="121"/>
      <c r="DJ84" s="121"/>
      <c r="DK84" s="121"/>
      <c r="DL84" s="121"/>
      <c r="DM84" s="121"/>
      <c r="DN84" s="121"/>
      <c r="DO84" s="121"/>
      <c r="DP84" s="121"/>
      <c r="DQ84" s="121"/>
      <c r="DR84" s="121"/>
      <c r="DS84" s="121"/>
      <c r="DT84" s="121"/>
      <c r="DU84" s="121"/>
      <c r="DV84" s="121"/>
      <c r="DW84" s="121"/>
      <c r="DX84" s="121"/>
      <c r="DY84" s="121"/>
      <c r="DZ84" s="121"/>
      <c r="EA84" s="121"/>
      <c r="EB84" s="121"/>
      <c r="EC84" s="121"/>
      <c r="ED84" s="121"/>
      <c r="EE84" s="121"/>
      <c r="EF84" s="121"/>
      <c r="EG84" s="121"/>
      <c r="EH84" s="121"/>
      <c r="EI84" s="121"/>
      <c r="EJ84" s="121"/>
      <c r="EK84" s="121"/>
      <c r="EL84" s="121"/>
      <c r="EM84" s="121"/>
      <c r="EN84" s="121"/>
      <c r="EO84" s="121"/>
      <c r="EP84" s="121"/>
      <c r="EQ84" s="121"/>
      <c r="ER84" s="121"/>
      <c r="ES84" s="121"/>
      <c r="ET84" s="121"/>
      <c r="EU84" s="121"/>
      <c r="EV84" s="121"/>
      <c r="EW84" s="121"/>
      <c r="EX84" s="121"/>
      <c r="EY84" s="121"/>
      <c r="EZ84" s="121"/>
      <c r="FA84" s="121"/>
      <c r="FB84" s="121"/>
      <c r="FC84" s="121"/>
      <c r="FD84" s="121"/>
      <c r="FE84" s="121"/>
      <c r="FF84" s="121"/>
      <c r="FG84" s="121"/>
      <c r="FH84" s="121"/>
      <c r="FI84" s="121"/>
      <c r="FJ84" s="121"/>
      <c r="FK84" s="121"/>
      <c r="FL84" s="121"/>
      <c r="FM84" s="121"/>
      <c r="FN84" s="121"/>
      <c r="FO84" s="121"/>
      <c r="FP84" s="121"/>
      <c r="FQ84" s="121"/>
      <c r="FR84" s="121"/>
      <c r="FS84" s="121"/>
      <c r="FT84" s="121"/>
      <c r="FU84" s="121"/>
      <c r="FV84" s="121"/>
      <c r="FW84" s="121"/>
      <c r="FX84" s="121"/>
      <c r="FY84" s="121"/>
      <c r="FZ84" s="121"/>
      <c r="GA84" s="121"/>
      <c r="GB84" s="121"/>
      <c r="GC84" s="121"/>
      <c r="GD84" s="121"/>
      <c r="GE84" s="121"/>
      <c r="GF84" s="121"/>
      <c r="GG84" s="121"/>
      <c r="GH84" s="121"/>
      <c r="GI84" s="121"/>
      <c r="GJ84" s="121"/>
      <c r="GK84" s="121"/>
      <c r="GL84" s="121"/>
      <c r="GM84" s="121"/>
      <c r="GN84" s="121"/>
      <c r="GO84" s="121"/>
      <c r="GP84" s="121"/>
      <c r="GQ84" s="121"/>
      <c r="GR84" s="121"/>
      <c r="GS84" s="121"/>
      <c r="GT84" s="121"/>
      <c r="GU84" s="121"/>
      <c r="GV84" s="121"/>
      <c r="GW84" s="121"/>
      <c r="GX84" s="121"/>
      <c r="GY84" s="121"/>
      <c r="GZ84" s="121"/>
      <c r="HA84" s="121"/>
      <c r="HB84" s="121"/>
      <c r="HC84" s="121"/>
      <c r="HD84" s="121"/>
      <c r="HE84" s="121"/>
      <c r="HF84" s="121"/>
      <c r="HG84" s="121"/>
      <c r="HH84" s="121"/>
      <c r="HI84" s="121"/>
      <c r="HJ84" s="121"/>
      <c r="HK84" s="121"/>
      <c r="HL84" s="121"/>
      <c r="HM84" s="121"/>
      <c r="HN84" s="121"/>
      <c r="HO84" s="121"/>
      <c r="HP84" s="121"/>
      <c r="HQ84" s="121"/>
      <c r="HR84" s="121"/>
      <c r="HS84" s="121"/>
      <c r="HT84" s="121"/>
      <c r="HU84" s="121"/>
      <c r="HV84" s="121"/>
      <c r="HW84" s="121"/>
      <c r="HX84" s="121"/>
      <c r="HY84" s="121"/>
      <c r="HZ84" s="121"/>
      <c r="IA84" s="121"/>
      <c r="IB84" s="121"/>
      <c r="IC84" s="121"/>
      <c r="ID84" s="121"/>
      <c r="IE84" s="121"/>
      <c r="IF84" s="121"/>
      <c r="IG84" s="121"/>
      <c r="IH84" s="121"/>
      <c r="II84" s="121"/>
      <c r="IJ84" s="121"/>
      <c r="IK84" s="121"/>
      <c r="IL84" s="121"/>
      <c r="IM84" s="121"/>
      <c r="IN84" s="121"/>
      <c r="IO84" s="121"/>
      <c r="IP84" s="121"/>
      <c r="IQ84" s="121"/>
      <c r="IR84" s="121"/>
      <c r="IS84" s="121"/>
      <c r="IT84" s="121"/>
      <c r="IU84" s="121"/>
      <c r="IV84" s="121"/>
      <c r="IW84" s="121"/>
      <c r="IX84" s="121"/>
    </row>
    <row r="85" spans="1:258" s="120" customFormat="1">
      <c r="A85" s="448"/>
      <c r="B85" s="446"/>
      <c r="C85" s="446"/>
      <c r="D85" s="446"/>
      <c r="E85" s="446"/>
      <c r="F85" s="446"/>
      <c r="G85" s="446"/>
      <c r="H85" s="446"/>
      <c r="I85" s="518"/>
      <c r="J85" s="518"/>
      <c r="K85" s="444"/>
      <c r="L85" s="445"/>
      <c r="M85" s="445"/>
      <c r="N85" s="444"/>
      <c r="O85" s="446"/>
      <c r="P85" s="446"/>
      <c r="Q85" s="121"/>
      <c r="R85" s="121"/>
      <c r="S85" s="121"/>
      <c r="T85" s="128"/>
      <c r="U85" s="128"/>
      <c r="V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c r="BM85" s="121"/>
      <c r="BN85" s="121"/>
      <c r="BO85" s="121"/>
      <c r="BP85" s="121"/>
      <c r="BQ85" s="121"/>
      <c r="BR85" s="121"/>
      <c r="BS85" s="121"/>
      <c r="BT85" s="121"/>
      <c r="BU85" s="121"/>
      <c r="BV85" s="121"/>
      <c r="BW85" s="121"/>
      <c r="BX85" s="121"/>
      <c r="BY85" s="121"/>
      <c r="BZ85" s="121"/>
      <c r="CA85" s="121"/>
      <c r="CB85" s="121"/>
      <c r="CC85" s="121"/>
      <c r="CD85" s="121"/>
      <c r="CE85" s="121"/>
      <c r="CF85" s="121"/>
      <c r="CG85" s="121"/>
      <c r="CH85" s="121"/>
      <c r="CI85" s="121"/>
      <c r="CJ85" s="121"/>
      <c r="CK85" s="121"/>
      <c r="CL85" s="121"/>
      <c r="CM85" s="121"/>
      <c r="CN85" s="121"/>
      <c r="CO85" s="121"/>
      <c r="CP85" s="121"/>
      <c r="CQ85" s="121"/>
      <c r="CR85" s="121"/>
      <c r="CS85" s="121"/>
      <c r="CT85" s="121"/>
      <c r="CU85" s="121"/>
      <c r="CV85" s="121"/>
      <c r="CW85" s="121"/>
      <c r="CX85" s="121"/>
      <c r="CY85" s="121"/>
      <c r="CZ85" s="121"/>
      <c r="DA85" s="121"/>
      <c r="DB85" s="121"/>
      <c r="DC85" s="121"/>
      <c r="DD85" s="121"/>
      <c r="DE85" s="121"/>
      <c r="DF85" s="121"/>
      <c r="DG85" s="121"/>
      <c r="DH85" s="121"/>
      <c r="DI85" s="121"/>
      <c r="DJ85" s="121"/>
      <c r="DK85" s="121"/>
      <c r="DL85" s="121"/>
      <c r="DM85" s="121"/>
      <c r="DN85" s="121"/>
      <c r="DO85" s="121"/>
      <c r="DP85" s="121"/>
      <c r="DQ85" s="121"/>
      <c r="DR85" s="121"/>
      <c r="DS85" s="121"/>
      <c r="DT85" s="121"/>
      <c r="DU85" s="121"/>
      <c r="DV85" s="121"/>
      <c r="DW85" s="121"/>
      <c r="DX85" s="121"/>
      <c r="DY85" s="121"/>
      <c r="DZ85" s="121"/>
      <c r="EA85" s="121"/>
      <c r="EB85" s="121"/>
      <c r="EC85" s="121"/>
      <c r="ED85" s="121"/>
      <c r="EE85" s="121"/>
      <c r="EF85" s="121"/>
      <c r="EG85" s="121"/>
      <c r="EH85" s="121"/>
      <c r="EI85" s="121"/>
      <c r="EJ85" s="121"/>
      <c r="EK85" s="121"/>
      <c r="EL85" s="121"/>
      <c r="EM85" s="121"/>
      <c r="EN85" s="121"/>
      <c r="EO85" s="121"/>
      <c r="EP85" s="121"/>
      <c r="EQ85" s="121"/>
      <c r="ER85" s="121"/>
      <c r="ES85" s="121"/>
      <c r="ET85" s="121"/>
      <c r="EU85" s="121"/>
      <c r="EV85" s="121"/>
      <c r="EW85" s="121"/>
      <c r="EX85" s="121"/>
      <c r="EY85" s="121"/>
      <c r="EZ85" s="121"/>
      <c r="FA85" s="121"/>
      <c r="FB85" s="121"/>
      <c r="FC85" s="121"/>
      <c r="FD85" s="121"/>
      <c r="FE85" s="121"/>
      <c r="FF85" s="121"/>
      <c r="FG85" s="121"/>
      <c r="FH85" s="121"/>
      <c r="FI85" s="121"/>
      <c r="FJ85" s="121"/>
      <c r="FK85" s="121"/>
      <c r="FL85" s="121"/>
      <c r="FM85" s="121"/>
      <c r="FN85" s="121"/>
      <c r="FO85" s="121"/>
      <c r="FP85" s="121"/>
      <c r="FQ85" s="121"/>
      <c r="FR85" s="121"/>
      <c r="FS85" s="121"/>
      <c r="FT85" s="121"/>
      <c r="FU85" s="121"/>
      <c r="FV85" s="121"/>
      <c r="FW85" s="121"/>
      <c r="FX85" s="121"/>
      <c r="FY85" s="121"/>
      <c r="FZ85" s="121"/>
      <c r="GA85" s="121"/>
      <c r="GB85" s="121"/>
      <c r="GC85" s="121"/>
      <c r="GD85" s="121"/>
      <c r="GE85" s="121"/>
      <c r="GF85" s="121"/>
      <c r="GG85" s="121"/>
      <c r="GH85" s="121"/>
      <c r="GI85" s="121"/>
      <c r="GJ85" s="121"/>
      <c r="GK85" s="121"/>
      <c r="GL85" s="121"/>
      <c r="GM85" s="121"/>
      <c r="GN85" s="121"/>
      <c r="GO85" s="121"/>
      <c r="GP85" s="121"/>
      <c r="GQ85" s="121"/>
      <c r="GR85" s="121"/>
      <c r="GS85" s="121"/>
      <c r="GT85" s="121"/>
      <c r="GU85" s="121"/>
      <c r="GV85" s="121"/>
      <c r="GW85" s="121"/>
      <c r="GX85" s="121"/>
      <c r="GY85" s="121"/>
      <c r="GZ85" s="121"/>
      <c r="HA85" s="121"/>
      <c r="HB85" s="121"/>
      <c r="HC85" s="121"/>
      <c r="HD85" s="121"/>
      <c r="HE85" s="121"/>
      <c r="HF85" s="121"/>
      <c r="HG85" s="121"/>
      <c r="HH85" s="121"/>
      <c r="HI85" s="121"/>
      <c r="HJ85" s="121"/>
      <c r="HK85" s="121"/>
      <c r="HL85" s="121"/>
      <c r="HM85" s="121"/>
      <c r="HN85" s="121"/>
      <c r="HO85" s="121"/>
      <c r="HP85" s="121"/>
      <c r="HQ85" s="121"/>
      <c r="HR85" s="121"/>
      <c r="HS85" s="121"/>
      <c r="HT85" s="121"/>
      <c r="HU85" s="121"/>
      <c r="HV85" s="121"/>
      <c r="HW85" s="121"/>
      <c r="HX85" s="121"/>
      <c r="HY85" s="121"/>
      <c r="HZ85" s="121"/>
      <c r="IA85" s="121"/>
      <c r="IB85" s="121"/>
      <c r="IC85" s="121"/>
      <c r="ID85" s="121"/>
      <c r="IE85" s="121"/>
      <c r="IF85" s="121"/>
      <c r="IG85" s="121"/>
      <c r="IH85" s="121"/>
      <c r="II85" s="121"/>
      <c r="IJ85" s="121"/>
      <c r="IK85" s="121"/>
      <c r="IL85" s="121"/>
      <c r="IM85" s="121"/>
      <c r="IN85" s="121"/>
      <c r="IO85" s="121"/>
      <c r="IP85" s="121"/>
      <c r="IQ85" s="121"/>
      <c r="IR85" s="121"/>
      <c r="IS85" s="121"/>
      <c r="IT85" s="121"/>
      <c r="IU85" s="121"/>
      <c r="IV85" s="121"/>
      <c r="IW85" s="121"/>
      <c r="IX85" s="121"/>
    </row>
    <row r="86" spans="1:258" s="120" customFormat="1">
      <c r="A86" s="448"/>
      <c r="B86" s="446"/>
      <c r="C86" s="446"/>
      <c r="D86" s="446"/>
      <c r="E86" s="446"/>
      <c r="F86" s="446"/>
      <c r="G86" s="446"/>
      <c r="H86" s="446"/>
      <c r="I86" s="518"/>
      <c r="J86" s="518"/>
      <c r="K86" s="444"/>
      <c r="L86" s="445"/>
      <c r="M86" s="445"/>
      <c r="N86" s="444"/>
      <c r="O86" s="446"/>
      <c r="P86" s="446"/>
      <c r="Q86" s="121"/>
      <c r="R86" s="121"/>
      <c r="S86" s="121"/>
      <c r="T86" s="128"/>
      <c r="U86" s="128"/>
      <c r="V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c r="BM86" s="121"/>
      <c r="BN86" s="121"/>
      <c r="BO86" s="121"/>
      <c r="BP86" s="121"/>
      <c r="BQ86" s="121"/>
      <c r="BR86" s="121"/>
      <c r="BS86" s="121"/>
      <c r="BT86" s="121"/>
      <c r="BU86" s="121"/>
      <c r="BV86" s="121"/>
      <c r="BW86" s="121"/>
      <c r="BX86" s="121"/>
      <c r="BY86" s="121"/>
      <c r="BZ86" s="121"/>
      <c r="CA86" s="121"/>
      <c r="CB86" s="121"/>
      <c r="CC86" s="121"/>
      <c r="CD86" s="121"/>
      <c r="CE86" s="121"/>
      <c r="CF86" s="121"/>
      <c r="CG86" s="121"/>
      <c r="CH86" s="121"/>
      <c r="CI86" s="121"/>
      <c r="CJ86" s="121"/>
      <c r="CK86" s="121"/>
      <c r="CL86" s="121"/>
      <c r="CM86" s="121"/>
      <c r="CN86" s="121"/>
      <c r="CO86" s="121"/>
      <c r="CP86" s="121"/>
      <c r="CQ86" s="121"/>
      <c r="CR86" s="121"/>
      <c r="CS86" s="121"/>
      <c r="CT86" s="121"/>
      <c r="CU86" s="121"/>
      <c r="CV86" s="121"/>
      <c r="CW86" s="121"/>
      <c r="CX86" s="121"/>
      <c r="CY86" s="121"/>
      <c r="CZ86" s="121"/>
      <c r="DA86" s="121"/>
      <c r="DB86" s="121"/>
      <c r="DC86" s="121"/>
      <c r="DD86" s="121"/>
      <c r="DE86" s="121"/>
      <c r="DF86" s="121"/>
      <c r="DG86" s="121"/>
      <c r="DH86" s="121"/>
      <c r="DI86" s="121"/>
      <c r="DJ86" s="121"/>
      <c r="DK86" s="121"/>
      <c r="DL86" s="121"/>
      <c r="DM86" s="121"/>
      <c r="DN86" s="121"/>
      <c r="DO86" s="121"/>
      <c r="DP86" s="121"/>
      <c r="DQ86" s="121"/>
      <c r="DR86" s="121"/>
      <c r="DS86" s="121"/>
      <c r="DT86" s="121"/>
      <c r="DU86" s="121"/>
      <c r="DV86" s="121"/>
      <c r="DW86" s="121"/>
      <c r="DX86" s="121"/>
      <c r="DY86" s="121"/>
      <c r="DZ86" s="121"/>
      <c r="EA86" s="121"/>
      <c r="EB86" s="121"/>
      <c r="EC86" s="121"/>
      <c r="ED86" s="121"/>
      <c r="EE86" s="121"/>
      <c r="EF86" s="121"/>
      <c r="EG86" s="121"/>
      <c r="EH86" s="121"/>
      <c r="EI86" s="121"/>
      <c r="EJ86" s="121"/>
      <c r="EK86" s="121"/>
      <c r="EL86" s="121"/>
      <c r="EM86" s="121"/>
      <c r="EN86" s="121"/>
      <c r="EO86" s="121"/>
      <c r="EP86" s="121"/>
      <c r="EQ86" s="121"/>
      <c r="ER86" s="121"/>
      <c r="ES86" s="121"/>
      <c r="ET86" s="121"/>
      <c r="EU86" s="121"/>
      <c r="EV86" s="121"/>
      <c r="EW86" s="121"/>
      <c r="EX86" s="121"/>
      <c r="EY86" s="121"/>
      <c r="EZ86" s="121"/>
      <c r="FA86" s="121"/>
      <c r="FB86" s="121"/>
      <c r="FC86" s="121"/>
      <c r="FD86" s="121"/>
      <c r="FE86" s="121"/>
      <c r="FF86" s="121"/>
      <c r="FG86" s="121"/>
      <c r="FH86" s="121"/>
      <c r="FI86" s="121"/>
      <c r="FJ86" s="121"/>
      <c r="FK86" s="121"/>
      <c r="FL86" s="121"/>
      <c r="FM86" s="121"/>
      <c r="FN86" s="121"/>
      <c r="FO86" s="121"/>
      <c r="FP86" s="121"/>
      <c r="FQ86" s="121"/>
      <c r="FR86" s="121"/>
      <c r="FS86" s="121"/>
      <c r="FT86" s="121"/>
      <c r="FU86" s="121"/>
      <c r="FV86" s="121"/>
      <c r="FW86" s="121"/>
      <c r="FX86" s="121"/>
      <c r="FY86" s="121"/>
      <c r="FZ86" s="121"/>
      <c r="GA86" s="121"/>
      <c r="GB86" s="121"/>
      <c r="GC86" s="121"/>
      <c r="GD86" s="121"/>
      <c r="GE86" s="121"/>
      <c r="GF86" s="121"/>
      <c r="GG86" s="121"/>
      <c r="GH86" s="121"/>
      <c r="GI86" s="121"/>
      <c r="GJ86" s="121"/>
      <c r="GK86" s="121"/>
      <c r="GL86" s="121"/>
      <c r="GM86" s="121"/>
      <c r="GN86" s="121"/>
      <c r="GO86" s="121"/>
      <c r="GP86" s="121"/>
      <c r="GQ86" s="121"/>
      <c r="GR86" s="121"/>
      <c r="GS86" s="121"/>
      <c r="GT86" s="121"/>
      <c r="GU86" s="121"/>
      <c r="GV86" s="121"/>
      <c r="GW86" s="121"/>
      <c r="GX86" s="121"/>
      <c r="GY86" s="121"/>
      <c r="GZ86" s="121"/>
      <c r="HA86" s="121"/>
      <c r="HB86" s="121"/>
      <c r="HC86" s="121"/>
      <c r="HD86" s="121"/>
      <c r="HE86" s="121"/>
      <c r="HF86" s="121"/>
      <c r="HG86" s="121"/>
      <c r="HH86" s="121"/>
      <c r="HI86" s="121"/>
      <c r="HJ86" s="121"/>
      <c r="HK86" s="121"/>
      <c r="HL86" s="121"/>
      <c r="HM86" s="121"/>
      <c r="HN86" s="121"/>
      <c r="HO86" s="121"/>
      <c r="HP86" s="121"/>
      <c r="HQ86" s="121"/>
      <c r="HR86" s="121"/>
      <c r="HS86" s="121"/>
      <c r="HT86" s="121"/>
      <c r="HU86" s="121"/>
      <c r="HV86" s="121"/>
      <c r="HW86" s="121"/>
      <c r="HX86" s="121"/>
      <c r="HY86" s="121"/>
      <c r="HZ86" s="121"/>
      <c r="IA86" s="121"/>
      <c r="IB86" s="121"/>
      <c r="IC86" s="121"/>
      <c r="ID86" s="121"/>
      <c r="IE86" s="121"/>
      <c r="IF86" s="121"/>
      <c r="IG86" s="121"/>
      <c r="IH86" s="121"/>
      <c r="II86" s="121"/>
      <c r="IJ86" s="121"/>
      <c r="IK86" s="121"/>
      <c r="IL86" s="121"/>
      <c r="IM86" s="121"/>
      <c r="IN86" s="121"/>
      <c r="IO86" s="121"/>
      <c r="IP86" s="121"/>
      <c r="IQ86" s="121"/>
      <c r="IR86" s="121"/>
      <c r="IS86" s="121"/>
      <c r="IT86" s="121"/>
      <c r="IU86" s="121"/>
      <c r="IV86" s="121"/>
      <c r="IW86" s="121"/>
      <c r="IX86" s="121"/>
    </row>
    <row r="87" spans="1:258" s="120" customFormat="1">
      <c r="A87" s="448"/>
      <c r="B87" s="446"/>
      <c r="C87" s="446"/>
      <c r="D87" s="446"/>
      <c r="E87" s="446"/>
      <c r="F87" s="446"/>
      <c r="G87" s="446"/>
      <c r="H87" s="446"/>
      <c r="I87" s="518"/>
      <c r="J87" s="518"/>
      <c r="K87" s="444"/>
      <c r="L87" s="445"/>
      <c r="M87" s="445"/>
      <c r="N87" s="444"/>
      <c r="O87" s="446"/>
      <c r="P87" s="446"/>
      <c r="Q87" s="121"/>
      <c r="R87" s="121"/>
      <c r="S87" s="121"/>
      <c r="T87" s="128"/>
      <c r="U87" s="128"/>
      <c r="V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c r="BE87" s="121"/>
      <c r="BF87" s="121"/>
      <c r="BG87" s="121"/>
      <c r="BH87" s="121"/>
      <c r="BI87" s="121"/>
      <c r="BJ87" s="121"/>
      <c r="BK87" s="121"/>
      <c r="BL87" s="121"/>
      <c r="BM87" s="121"/>
      <c r="BN87" s="121"/>
      <c r="BO87" s="121"/>
      <c r="BP87" s="121"/>
      <c r="BQ87" s="121"/>
      <c r="BR87" s="121"/>
      <c r="BS87" s="121"/>
      <c r="BT87" s="121"/>
      <c r="BU87" s="121"/>
      <c r="BV87" s="121"/>
      <c r="BW87" s="121"/>
      <c r="BX87" s="121"/>
      <c r="BY87" s="121"/>
      <c r="BZ87" s="121"/>
      <c r="CA87" s="121"/>
      <c r="CB87" s="121"/>
      <c r="CC87" s="121"/>
      <c r="CD87" s="121"/>
      <c r="CE87" s="121"/>
      <c r="CF87" s="121"/>
      <c r="CG87" s="121"/>
      <c r="CH87" s="121"/>
      <c r="CI87" s="121"/>
      <c r="CJ87" s="121"/>
      <c r="CK87" s="121"/>
      <c r="CL87" s="121"/>
      <c r="CM87" s="121"/>
      <c r="CN87" s="121"/>
      <c r="CO87" s="121"/>
      <c r="CP87" s="121"/>
      <c r="CQ87" s="121"/>
      <c r="CR87" s="121"/>
      <c r="CS87" s="121"/>
      <c r="CT87" s="121"/>
      <c r="CU87" s="121"/>
      <c r="CV87" s="121"/>
      <c r="CW87" s="121"/>
      <c r="CX87" s="121"/>
      <c r="CY87" s="121"/>
      <c r="CZ87" s="121"/>
      <c r="DA87" s="121"/>
      <c r="DB87" s="121"/>
      <c r="DC87" s="121"/>
      <c r="DD87" s="121"/>
      <c r="DE87" s="121"/>
      <c r="DF87" s="121"/>
      <c r="DG87" s="121"/>
      <c r="DH87" s="121"/>
      <c r="DI87" s="121"/>
      <c r="DJ87" s="121"/>
      <c r="DK87" s="121"/>
      <c r="DL87" s="121"/>
      <c r="DM87" s="121"/>
      <c r="DN87" s="121"/>
      <c r="DO87" s="121"/>
      <c r="DP87" s="121"/>
      <c r="DQ87" s="121"/>
      <c r="DR87" s="121"/>
      <c r="DS87" s="121"/>
      <c r="DT87" s="121"/>
      <c r="DU87" s="121"/>
      <c r="DV87" s="121"/>
      <c r="DW87" s="121"/>
      <c r="DX87" s="121"/>
      <c r="DY87" s="121"/>
      <c r="DZ87" s="121"/>
      <c r="EA87" s="121"/>
      <c r="EB87" s="121"/>
      <c r="EC87" s="121"/>
      <c r="ED87" s="121"/>
      <c r="EE87" s="121"/>
      <c r="EF87" s="121"/>
      <c r="EG87" s="121"/>
      <c r="EH87" s="121"/>
      <c r="EI87" s="121"/>
      <c r="EJ87" s="121"/>
      <c r="EK87" s="121"/>
      <c r="EL87" s="121"/>
      <c r="EM87" s="121"/>
      <c r="EN87" s="121"/>
      <c r="EO87" s="121"/>
      <c r="EP87" s="121"/>
      <c r="EQ87" s="121"/>
      <c r="ER87" s="121"/>
      <c r="ES87" s="121"/>
      <c r="ET87" s="121"/>
      <c r="EU87" s="121"/>
      <c r="EV87" s="121"/>
      <c r="EW87" s="121"/>
      <c r="EX87" s="121"/>
      <c r="EY87" s="121"/>
      <c r="EZ87" s="121"/>
      <c r="FA87" s="121"/>
      <c r="FB87" s="121"/>
      <c r="FC87" s="121"/>
      <c r="FD87" s="121"/>
      <c r="FE87" s="121"/>
      <c r="FF87" s="121"/>
      <c r="FG87" s="121"/>
      <c r="FH87" s="121"/>
      <c r="FI87" s="121"/>
      <c r="FJ87" s="121"/>
      <c r="FK87" s="121"/>
      <c r="FL87" s="121"/>
      <c r="FM87" s="121"/>
      <c r="FN87" s="121"/>
      <c r="FO87" s="121"/>
      <c r="FP87" s="121"/>
      <c r="FQ87" s="121"/>
      <c r="FR87" s="121"/>
      <c r="FS87" s="121"/>
      <c r="FT87" s="121"/>
      <c r="FU87" s="121"/>
      <c r="FV87" s="121"/>
      <c r="FW87" s="121"/>
      <c r="FX87" s="121"/>
      <c r="FY87" s="121"/>
      <c r="FZ87" s="121"/>
      <c r="GA87" s="121"/>
      <c r="GB87" s="121"/>
      <c r="GC87" s="121"/>
      <c r="GD87" s="121"/>
      <c r="GE87" s="121"/>
      <c r="GF87" s="121"/>
      <c r="GG87" s="121"/>
      <c r="GH87" s="121"/>
      <c r="GI87" s="121"/>
      <c r="GJ87" s="121"/>
      <c r="GK87" s="121"/>
      <c r="GL87" s="121"/>
      <c r="GM87" s="121"/>
      <c r="GN87" s="121"/>
      <c r="GO87" s="121"/>
      <c r="GP87" s="121"/>
      <c r="GQ87" s="121"/>
      <c r="GR87" s="121"/>
      <c r="GS87" s="121"/>
      <c r="GT87" s="121"/>
      <c r="GU87" s="121"/>
      <c r="GV87" s="121"/>
      <c r="GW87" s="121"/>
      <c r="GX87" s="121"/>
      <c r="GY87" s="121"/>
      <c r="GZ87" s="121"/>
      <c r="HA87" s="121"/>
      <c r="HB87" s="121"/>
      <c r="HC87" s="121"/>
      <c r="HD87" s="121"/>
      <c r="HE87" s="121"/>
      <c r="HF87" s="121"/>
      <c r="HG87" s="121"/>
      <c r="HH87" s="121"/>
      <c r="HI87" s="121"/>
      <c r="HJ87" s="121"/>
      <c r="HK87" s="121"/>
      <c r="HL87" s="121"/>
      <c r="HM87" s="121"/>
      <c r="HN87" s="121"/>
      <c r="HO87" s="121"/>
      <c r="HP87" s="121"/>
      <c r="HQ87" s="121"/>
      <c r="HR87" s="121"/>
      <c r="HS87" s="121"/>
      <c r="HT87" s="121"/>
      <c r="HU87" s="121"/>
      <c r="HV87" s="121"/>
      <c r="HW87" s="121"/>
      <c r="HX87" s="121"/>
      <c r="HY87" s="121"/>
      <c r="HZ87" s="121"/>
      <c r="IA87" s="121"/>
      <c r="IB87" s="121"/>
      <c r="IC87" s="121"/>
      <c r="ID87" s="121"/>
      <c r="IE87" s="121"/>
      <c r="IF87" s="121"/>
      <c r="IG87" s="121"/>
      <c r="IH87" s="121"/>
      <c r="II87" s="121"/>
      <c r="IJ87" s="121"/>
      <c r="IK87" s="121"/>
      <c r="IL87" s="121"/>
      <c r="IM87" s="121"/>
      <c r="IN87" s="121"/>
      <c r="IO87" s="121"/>
      <c r="IP87" s="121"/>
      <c r="IQ87" s="121"/>
      <c r="IR87" s="121"/>
      <c r="IS87" s="121"/>
      <c r="IT87" s="121"/>
      <c r="IU87" s="121"/>
      <c r="IV87" s="121"/>
      <c r="IW87" s="121"/>
      <c r="IX87" s="121"/>
    </row>
    <row r="88" spans="1:258" s="120" customFormat="1">
      <c r="A88" s="448"/>
      <c r="B88" s="446"/>
      <c r="C88" s="446"/>
      <c r="D88" s="446"/>
      <c r="E88" s="446"/>
      <c r="F88" s="446"/>
      <c r="G88" s="446"/>
      <c r="H88" s="446"/>
      <c r="I88" s="518"/>
      <c r="J88" s="518"/>
      <c r="K88" s="444"/>
      <c r="L88" s="445"/>
      <c r="M88" s="445"/>
      <c r="N88" s="444"/>
      <c r="O88" s="446"/>
      <c r="P88" s="446"/>
      <c r="Q88" s="121"/>
      <c r="R88" s="121"/>
      <c r="S88" s="121"/>
      <c r="T88" s="128"/>
      <c r="U88" s="128"/>
      <c r="V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1"/>
      <c r="BK88" s="121"/>
      <c r="BL88" s="121"/>
      <c r="BM88" s="121"/>
      <c r="BN88" s="121"/>
      <c r="BO88" s="121"/>
      <c r="BP88" s="121"/>
      <c r="BQ88" s="121"/>
      <c r="BR88" s="121"/>
      <c r="BS88" s="121"/>
      <c r="BT88" s="121"/>
      <c r="BU88" s="121"/>
      <c r="BV88" s="121"/>
      <c r="BW88" s="121"/>
      <c r="BX88" s="121"/>
      <c r="BY88" s="121"/>
      <c r="BZ88" s="121"/>
      <c r="CA88" s="121"/>
      <c r="CB88" s="121"/>
      <c r="CC88" s="121"/>
      <c r="CD88" s="121"/>
      <c r="CE88" s="121"/>
      <c r="CF88" s="121"/>
      <c r="CG88" s="121"/>
      <c r="CH88" s="121"/>
      <c r="CI88" s="121"/>
      <c r="CJ88" s="121"/>
      <c r="CK88" s="121"/>
      <c r="CL88" s="121"/>
      <c r="CM88" s="121"/>
      <c r="CN88" s="121"/>
      <c r="CO88" s="121"/>
      <c r="CP88" s="121"/>
      <c r="CQ88" s="121"/>
      <c r="CR88" s="121"/>
      <c r="CS88" s="121"/>
      <c r="CT88" s="121"/>
      <c r="CU88" s="121"/>
      <c r="CV88" s="121"/>
      <c r="CW88" s="121"/>
      <c r="CX88" s="121"/>
      <c r="CY88" s="121"/>
      <c r="CZ88" s="121"/>
      <c r="DA88" s="121"/>
      <c r="DB88" s="121"/>
      <c r="DC88" s="121"/>
      <c r="DD88" s="121"/>
      <c r="DE88" s="121"/>
      <c r="DF88" s="121"/>
      <c r="DG88" s="121"/>
      <c r="DH88" s="121"/>
      <c r="DI88" s="121"/>
      <c r="DJ88" s="121"/>
      <c r="DK88" s="121"/>
      <c r="DL88" s="121"/>
      <c r="DM88" s="121"/>
      <c r="DN88" s="121"/>
      <c r="DO88" s="121"/>
      <c r="DP88" s="121"/>
      <c r="DQ88" s="121"/>
      <c r="DR88" s="121"/>
      <c r="DS88" s="121"/>
      <c r="DT88" s="121"/>
      <c r="DU88" s="121"/>
      <c r="DV88" s="121"/>
      <c r="DW88" s="121"/>
      <c r="DX88" s="121"/>
      <c r="DY88" s="121"/>
      <c r="DZ88" s="121"/>
      <c r="EA88" s="121"/>
      <c r="EB88" s="121"/>
      <c r="EC88" s="121"/>
      <c r="ED88" s="121"/>
      <c r="EE88" s="121"/>
      <c r="EF88" s="121"/>
      <c r="EG88" s="121"/>
      <c r="EH88" s="121"/>
      <c r="EI88" s="121"/>
      <c r="EJ88" s="121"/>
      <c r="EK88" s="121"/>
      <c r="EL88" s="121"/>
      <c r="EM88" s="121"/>
      <c r="EN88" s="121"/>
      <c r="EO88" s="121"/>
      <c r="EP88" s="121"/>
      <c r="EQ88" s="121"/>
      <c r="ER88" s="121"/>
      <c r="ES88" s="121"/>
      <c r="ET88" s="121"/>
      <c r="EU88" s="121"/>
      <c r="EV88" s="121"/>
      <c r="EW88" s="121"/>
      <c r="EX88" s="121"/>
      <c r="EY88" s="121"/>
      <c r="EZ88" s="121"/>
      <c r="FA88" s="121"/>
      <c r="FB88" s="121"/>
      <c r="FC88" s="121"/>
      <c r="FD88" s="121"/>
      <c r="FE88" s="121"/>
      <c r="FF88" s="121"/>
      <c r="FG88" s="121"/>
      <c r="FH88" s="121"/>
      <c r="FI88" s="121"/>
      <c r="FJ88" s="121"/>
      <c r="FK88" s="121"/>
      <c r="FL88" s="121"/>
      <c r="FM88" s="121"/>
      <c r="FN88" s="121"/>
      <c r="FO88" s="121"/>
      <c r="FP88" s="121"/>
      <c r="FQ88" s="121"/>
      <c r="FR88" s="121"/>
      <c r="FS88" s="121"/>
      <c r="FT88" s="121"/>
      <c r="FU88" s="121"/>
      <c r="FV88" s="121"/>
      <c r="FW88" s="121"/>
      <c r="FX88" s="121"/>
      <c r="FY88" s="121"/>
      <c r="FZ88" s="121"/>
      <c r="GA88" s="121"/>
      <c r="GB88" s="121"/>
      <c r="GC88" s="121"/>
      <c r="GD88" s="121"/>
      <c r="GE88" s="121"/>
      <c r="GF88" s="121"/>
      <c r="GG88" s="121"/>
      <c r="GH88" s="121"/>
      <c r="GI88" s="121"/>
      <c r="GJ88" s="121"/>
      <c r="GK88" s="121"/>
      <c r="GL88" s="121"/>
      <c r="GM88" s="121"/>
      <c r="GN88" s="121"/>
      <c r="GO88" s="121"/>
      <c r="GP88" s="121"/>
      <c r="GQ88" s="121"/>
      <c r="GR88" s="121"/>
      <c r="GS88" s="121"/>
      <c r="GT88" s="121"/>
      <c r="GU88" s="121"/>
      <c r="GV88" s="121"/>
      <c r="GW88" s="121"/>
      <c r="GX88" s="121"/>
      <c r="GY88" s="121"/>
      <c r="GZ88" s="121"/>
      <c r="HA88" s="121"/>
      <c r="HB88" s="121"/>
      <c r="HC88" s="121"/>
      <c r="HD88" s="121"/>
      <c r="HE88" s="121"/>
      <c r="HF88" s="121"/>
      <c r="HG88" s="121"/>
      <c r="HH88" s="121"/>
      <c r="HI88" s="121"/>
      <c r="HJ88" s="121"/>
      <c r="HK88" s="121"/>
      <c r="HL88" s="121"/>
      <c r="HM88" s="121"/>
      <c r="HN88" s="121"/>
      <c r="HO88" s="121"/>
      <c r="HP88" s="121"/>
      <c r="HQ88" s="121"/>
      <c r="HR88" s="121"/>
      <c r="HS88" s="121"/>
      <c r="HT88" s="121"/>
      <c r="HU88" s="121"/>
      <c r="HV88" s="121"/>
      <c r="HW88" s="121"/>
      <c r="HX88" s="121"/>
      <c r="HY88" s="121"/>
      <c r="HZ88" s="121"/>
      <c r="IA88" s="121"/>
      <c r="IB88" s="121"/>
      <c r="IC88" s="121"/>
      <c r="ID88" s="121"/>
      <c r="IE88" s="121"/>
      <c r="IF88" s="121"/>
      <c r="IG88" s="121"/>
      <c r="IH88" s="121"/>
      <c r="II88" s="121"/>
      <c r="IJ88" s="121"/>
      <c r="IK88" s="121"/>
      <c r="IL88" s="121"/>
      <c r="IM88" s="121"/>
      <c r="IN88" s="121"/>
      <c r="IO88" s="121"/>
      <c r="IP88" s="121"/>
      <c r="IQ88" s="121"/>
      <c r="IR88" s="121"/>
      <c r="IS88" s="121"/>
      <c r="IT88" s="121"/>
      <c r="IU88" s="121"/>
      <c r="IV88" s="121"/>
      <c r="IW88" s="121"/>
      <c r="IX88" s="121"/>
    </row>
    <row r="89" spans="1:258" s="120" customFormat="1">
      <c r="A89" s="448"/>
      <c r="B89" s="446"/>
      <c r="C89" s="446"/>
      <c r="D89" s="446"/>
      <c r="E89" s="446"/>
      <c r="F89" s="446"/>
      <c r="G89" s="446"/>
      <c r="H89" s="446"/>
      <c r="I89" s="518"/>
      <c r="J89" s="518"/>
      <c r="K89" s="444"/>
      <c r="L89" s="445"/>
      <c r="M89" s="445"/>
      <c r="N89" s="444"/>
      <c r="O89" s="446"/>
      <c r="P89" s="446"/>
      <c r="Q89" s="121"/>
      <c r="R89" s="121"/>
      <c r="S89" s="121"/>
      <c r="T89" s="128"/>
      <c r="U89" s="128"/>
      <c r="V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c r="CA89" s="121"/>
      <c r="CB89" s="121"/>
      <c r="CC89" s="121"/>
      <c r="CD89" s="121"/>
      <c r="CE89" s="121"/>
      <c r="CF89" s="121"/>
      <c r="CG89" s="121"/>
      <c r="CH89" s="121"/>
      <c r="CI89" s="121"/>
      <c r="CJ89" s="121"/>
      <c r="CK89" s="121"/>
      <c r="CL89" s="121"/>
      <c r="CM89" s="121"/>
      <c r="CN89" s="121"/>
      <c r="CO89" s="121"/>
      <c r="CP89" s="121"/>
      <c r="CQ89" s="121"/>
      <c r="CR89" s="121"/>
      <c r="CS89" s="121"/>
      <c r="CT89" s="121"/>
      <c r="CU89" s="121"/>
      <c r="CV89" s="121"/>
      <c r="CW89" s="121"/>
      <c r="CX89" s="121"/>
      <c r="CY89" s="121"/>
      <c r="CZ89" s="121"/>
      <c r="DA89" s="121"/>
      <c r="DB89" s="121"/>
      <c r="DC89" s="121"/>
      <c r="DD89" s="121"/>
      <c r="DE89" s="121"/>
      <c r="DF89" s="121"/>
      <c r="DG89" s="121"/>
      <c r="DH89" s="121"/>
      <c r="DI89" s="121"/>
      <c r="DJ89" s="121"/>
      <c r="DK89" s="121"/>
      <c r="DL89" s="121"/>
      <c r="DM89" s="121"/>
      <c r="DN89" s="121"/>
      <c r="DO89" s="121"/>
      <c r="DP89" s="121"/>
      <c r="DQ89" s="121"/>
      <c r="DR89" s="121"/>
      <c r="DS89" s="121"/>
      <c r="DT89" s="121"/>
      <c r="DU89" s="121"/>
      <c r="DV89" s="121"/>
      <c r="DW89" s="121"/>
      <c r="DX89" s="121"/>
      <c r="DY89" s="121"/>
      <c r="DZ89" s="121"/>
      <c r="EA89" s="121"/>
      <c r="EB89" s="121"/>
      <c r="EC89" s="121"/>
      <c r="ED89" s="121"/>
      <c r="EE89" s="121"/>
      <c r="EF89" s="121"/>
      <c r="EG89" s="121"/>
      <c r="EH89" s="121"/>
      <c r="EI89" s="121"/>
      <c r="EJ89" s="121"/>
      <c r="EK89" s="121"/>
      <c r="EL89" s="121"/>
      <c r="EM89" s="121"/>
      <c r="EN89" s="121"/>
      <c r="EO89" s="121"/>
      <c r="EP89" s="121"/>
      <c r="EQ89" s="121"/>
      <c r="ER89" s="121"/>
      <c r="ES89" s="121"/>
      <c r="ET89" s="121"/>
      <c r="EU89" s="121"/>
      <c r="EV89" s="121"/>
      <c r="EW89" s="121"/>
      <c r="EX89" s="121"/>
      <c r="EY89" s="121"/>
      <c r="EZ89" s="121"/>
      <c r="FA89" s="121"/>
      <c r="FB89" s="121"/>
      <c r="FC89" s="121"/>
      <c r="FD89" s="121"/>
      <c r="FE89" s="121"/>
      <c r="FF89" s="121"/>
      <c r="FG89" s="121"/>
      <c r="FH89" s="121"/>
      <c r="FI89" s="121"/>
      <c r="FJ89" s="121"/>
      <c r="FK89" s="121"/>
      <c r="FL89" s="121"/>
      <c r="FM89" s="121"/>
      <c r="FN89" s="121"/>
      <c r="FO89" s="121"/>
      <c r="FP89" s="121"/>
      <c r="FQ89" s="121"/>
      <c r="FR89" s="121"/>
      <c r="FS89" s="121"/>
      <c r="FT89" s="121"/>
      <c r="FU89" s="121"/>
      <c r="FV89" s="121"/>
      <c r="FW89" s="121"/>
      <c r="FX89" s="121"/>
      <c r="FY89" s="121"/>
      <c r="FZ89" s="121"/>
      <c r="GA89" s="121"/>
      <c r="GB89" s="121"/>
      <c r="GC89" s="121"/>
      <c r="GD89" s="121"/>
      <c r="GE89" s="121"/>
      <c r="GF89" s="121"/>
      <c r="GG89" s="121"/>
      <c r="GH89" s="121"/>
      <c r="GI89" s="121"/>
      <c r="GJ89" s="121"/>
      <c r="GK89" s="121"/>
      <c r="GL89" s="121"/>
      <c r="GM89" s="121"/>
      <c r="GN89" s="121"/>
      <c r="GO89" s="121"/>
      <c r="GP89" s="121"/>
      <c r="GQ89" s="121"/>
      <c r="GR89" s="121"/>
      <c r="GS89" s="121"/>
      <c r="GT89" s="121"/>
      <c r="GU89" s="121"/>
      <c r="GV89" s="121"/>
      <c r="GW89" s="121"/>
      <c r="GX89" s="121"/>
      <c r="GY89" s="121"/>
      <c r="GZ89" s="121"/>
      <c r="HA89" s="121"/>
      <c r="HB89" s="121"/>
      <c r="HC89" s="121"/>
      <c r="HD89" s="121"/>
      <c r="HE89" s="121"/>
      <c r="HF89" s="121"/>
      <c r="HG89" s="121"/>
      <c r="HH89" s="121"/>
      <c r="HI89" s="121"/>
      <c r="HJ89" s="121"/>
      <c r="HK89" s="121"/>
      <c r="HL89" s="121"/>
      <c r="HM89" s="121"/>
      <c r="HN89" s="121"/>
      <c r="HO89" s="121"/>
      <c r="HP89" s="121"/>
      <c r="HQ89" s="121"/>
      <c r="HR89" s="121"/>
      <c r="HS89" s="121"/>
      <c r="HT89" s="121"/>
      <c r="HU89" s="121"/>
      <c r="HV89" s="121"/>
      <c r="HW89" s="121"/>
      <c r="HX89" s="121"/>
      <c r="HY89" s="121"/>
      <c r="HZ89" s="121"/>
      <c r="IA89" s="121"/>
      <c r="IB89" s="121"/>
      <c r="IC89" s="121"/>
      <c r="ID89" s="121"/>
      <c r="IE89" s="121"/>
      <c r="IF89" s="121"/>
      <c r="IG89" s="121"/>
      <c r="IH89" s="121"/>
      <c r="II89" s="121"/>
      <c r="IJ89" s="121"/>
      <c r="IK89" s="121"/>
      <c r="IL89" s="121"/>
      <c r="IM89" s="121"/>
      <c r="IN89" s="121"/>
      <c r="IO89" s="121"/>
      <c r="IP89" s="121"/>
      <c r="IQ89" s="121"/>
      <c r="IR89" s="121"/>
      <c r="IS89" s="121"/>
      <c r="IT89" s="121"/>
      <c r="IU89" s="121"/>
      <c r="IV89" s="121"/>
      <c r="IW89" s="121"/>
      <c r="IX89" s="121"/>
    </row>
    <row r="90" spans="1:258" s="120" customFormat="1">
      <c r="A90" s="448"/>
      <c r="B90" s="446"/>
      <c r="C90" s="446"/>
      <c r="D90" s="446"/>
      <c r="E90" s="446"/>
      <c r="F90" s="446"/>
      <c r="G90" s="446"/>
      <c r="H90" s="446"/>
      <c r="I90" s="518"/>
      <c r="J90" s="518"/>
      <c r="K90" s="444"/>
      <c r="L90" s="445"/>
      <c r="M90" s="445"/>
      <c r="N90" s="444"/>
      <c r="O90" s="446"/>
      <c r="P90" s="446"/>
      <c r="Q90" s="121"/>
      <c r="R90" s="121"/>
      <c r="S90" s="121"/>
      <c r="T90" s="128"/>
      <c r="U90" s="128"/>
      <c r="V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c r="BM90" s="121"/>
      <c r="BN90" s="121"/>
      <c r="BO90" s="121"/>
      <c r="BP90" s="121"/>
      <c r="BQ90" s="121"/>
      <c r="BR90" s="121"/>
      <c r="BS90" s="121"/>
      <c r="BT90" s="121"/>
      <c r="BU90" s="121"/>
      <c r="BV90" s="121"/>
      <c r="BW90" s="121"/>
      <c r="BX90" s="121"/>
      <c r="BY90" s="121"/>
      <c r="BZ90" s="121"/>
      <c r="CA90" s="121"/>
      <c r="CB90" s="121"/>
      <c r="CC90" s="121"/>
      <c r="CD90" s="121"/>
      <c r="CE90" s="121"/>
      <c r="CF90" s="121"/>
      <c r="CG90" s="121"/>
      <c r="CH90" s="121"/>
      <c r="CI90" s="121"/>
      <c r="CJ90" s="121"/>
      <c r="CK90" s="121"/>
      <c r="CL90" s="121"/>
      <c r="CM90" s="121"/>
      <c r="CN90" s="121"/>
      <c r="CO90" s="121"/>
      <c r="CP90" s="121"/>
      <c r="CQ90" s="121"/>
      <c r="CR90" s="121"/>
      <c r="CS90" s="121"/>
      <c r="CT90" s="121"/>
      <c r="CU90" s="121"/>
      <c r="CV90" s="121"/>
      <c r="CW90" s="121"/>
      <c r="CX90" s="121"/>
      <c r="CY90" s="121"/>
      <c r="CZ90" s="121"/>
      <c r="DA90" s="121"/>
      <c r="DB90" s="121"/>
      <c r="DC90" s="121"/>
      <c r="DD90" s="121"/>
      <c r="DE90" s="121"/>
      <c r="DF90" s="121"/>
      <c r="DG90" s="121"/>
      <c r="DH90" s="121"/>
      <c r="DI90" s="121"/>
      <c r="DJ90" s="121"/>
      <c r="DK90" s="121"/>
      <c r="DL90" s="121"/>
      <c r="DM90" s="121"/>
      <c r="DN90" s="121"/>
      <c r="DO90" s="121"/>
      <c r="DP90" s="121"/>
      <c r="DQ90" s="121"/>
      <c r="DR90" s="121"/>
      <c r="DS90" s="121"/>
      <c r="DT90" s="121"/>
      <c r="DU90" s="121"/>
      <c r="DV90" s="121"/>
      <c r="DW90" s="121"/>
      <c r="DX90" s="121"/>
      <c r="DY90" s="121"/>
      <c r="DZ90" s="121"/>
      <c r="EA90" s="121"/>
      <c r="EB90" s="121"/>
      <c r="EC90" s="121"/>
      <c r="ED90" s="121"/>
      <c r="EE90" s="121"/>
      <c r="EF90" s="121"/>
      <c r="EG90" s="121"/>
      <c r="EH90" s="121"/>
      <c r="EI90" s="121"/>
      <c r="EJ90" s="121"/>
      <c r="EK90" s="121"/>
      <c r="EL90" s="121"/>
      <c r="EM90" s="121"/>
      <c r="EN90" s="121"/>
      <c r="EO90" s="121"/>
      <c r="EP90" s="121"/>
      <c r="EQ90" s="121"/>
      <c r="ER90" s="121"/>
      <c r="ES90" s="121"/>
      <c r="ET90" s="121"/>
      <c r="EU90" s="121"/>
      <c r="EV90" s="121"/>
      <c r="EW90" s="121"/>
      <c r="EX90" s="121"/>
      <c r="EY90" s="121"/>
      <c r="EZ90" s="121"/>
      <c r="FA90" s="121"/>
      <c r="FB90" s="121"/>
      <c r="FC90" s="121"/>
      <c r="FD90" s="121"/>
      <c r="FE90" s="121"/>
      <c r="FF90" s="121"/>
      <c r="FG90" s="121"/>
      <c r="FH90" s="121"/>
      <c r="FI90" s="121"/>
      <c r="FJ90" s="121"/>
      <c r="FK90" s="121"/>
      <c r="FL90" s="121"/>
      <c r="FM90" s="121"/>
      <c r="FN90" s="121"/>
      <c r="FO90" s="121"/>
      <c r="FP90" s="121"/>
      <c r="FQ90" s="121"/>
      <c r="FR90" s="121"/>
      <c r="FS90" s="121"/>
      <c r="FT90" s="121"/>
      <c r="FU90" s="121"/>
      <c r="FV90" s="121"/>
      <c r="FW90" s="121"/>
      <c r="FX90" s="121"/>
      <c r="FY90" s="121"/>
      <c r="FZ90" s="121"/>
      <c r="GA90" s="121"/>
      <c r="GB90" s="121"/>
      <c r="GC90" s="121"/>
      <c r="GD90" s="121"/>
      <c r="GE90" s="121"/>
      <c r="GF90" s="121"/>
      <c r="GG90" s="121"/>
      <c r="GH90" s="121"/>
      <c r="GI90" s="121"/>
      <c r="GJ90" s="121"/>
      <c r="GK90" s="121"/>
      <c r="GL90" s="121"/>
      <c r="GM90" s="121"/>
      <c r="GN90" s="121"/>
      <c r="GO90" s="121"/>
      <c r="GP90" s="121"/>
      <c r="GQ90" s="121"/>
      <c r="GR90" s="121"/>
      <c r="GS90" s="121"/>
      <c r="GT90" s="121"/>
      <c r="GU90" s="121"/>
      <c r="GV90" s="121"/>
      <c r="GW90" s="121"/>
      <c r="GX90" s="121"/>
      <c r="GY90" s="121"/>
      <c r="GZ90" s="121"/>
      <c r="HA90" s="121"/>
      <c r="HB90" s="121"/>
      <c r="HC90" s="121"/>
      <c r="HD90" s="121"/>
      <c r="HE90" s="121"/>
      <c r="HF90" s="121"/>
      <c r="HG90" s="121"/>
      <c r="HH90" s="121"/>
      <c r="HI90" s="121"/>
      <c r="HJ90" s="121"/>
      <c r="HK90" s="121"/>
      <c r="HL90" s="121"/>
      <c r="HM90" s="121"/>
      <c r="HN90" s="121"/>
      <c r="HO90" s="121"/>
      <c r="HP90" s="121"/>
      <c r="HQ90" s="121"/>
      <c r="HR90" s="121"/>
      <c r="HS90" s="121"/>
      <c r="HT90" s="121"/>
      <c r="HU90" s="121"/>
      <c r="HV90" s="121"/>
      <c r="HW90" s="121"/>
      <c r="HX90" s="121"/>
      <c r="HY90" s="121"/>
      <c r="HZ90" s="121"/>
      <c r="IA90" s="121"/>
      <c r="IB90" s="121"/>
      <c r="IC90" s="121"/>
      <c r="ID90" s="121"/>
      <c r="IE90" s="121"/>
      <c r="IF90" s="121"/>
      <c r="IG90" s="121"/>
      <c r="IH90" s="121"/>
      <c r="II90" s="121"/>
      <c r="IJ90" s="121"/>
      <c r="IK90" s="121"/>
      <c r="IL90" s="121"/>
      <c r="IM90" s="121"/>
      <c r="IN90" s="121"/>
      <c r="IO90" s="121"/>
      <c r="IP90" s="121"/>
      <c r="IQ90" s="121"/>
      <c r="IR90" s="121"/>
      <c r="IS90" s="121"/>
      <c r="IT90" s="121"/>
      <c r="IU90" s="121"/>
      <c r="IV90" s="121"/>
      <c r="IW90" s="121"/>
      <c r="IX90" s="121"/>
    </row>
    <row r="91" spans="1:258" s="120" customFormat="1">
      <c r="A91" s="448"/>
      <c r="B91" s="446"/>
      <c r="C91" s="446"/>
      <c r="D91" s="446"/>
      <c r="E91" s="446"/>
      <c r="F91" s="446"/>
      <c r="G91" s="446"/>
      <c r="H91" s="446"/>
      <c r="I91" s="518"/>
      <c r="J91" s="518"/>
      <c r="K91" s="444"/>
      <c r="L91" s="445"/>
      <c r="M91" s="445"/>
      <c r="N91" s="444"/>
      <c r="O91" s="446"/>
      <c r="P91" s="446"/>
      <c r="Q91" s="121"/>
      <c r="R91" s="121"/>
      <c r="S91" s="121"/>
      <c r="T91" s="128"/>
      <c r="U91" s="128"/>
      <c r="V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c r="BM91" s="121"/>
      <c r="BN91" s="121"/>
      <c r="BO91" s="121"/>
      <c r="BP91" s="121"/>
      <c r="BQ91" s="121"/>
      <c r="BR91" s="121"/>
      <c r="BS91" s="121"/>
      <c r="BT91" s="121"/>
      <c r="BU91" s="121"/>
      <c r="BV91" s="121"/>
      <c r="BW91" s="121"/>
      <c r="BX91" s="121"/>
      <c r="BY91" s="121"/>
      <c r="BZ91" s="121"/>
      <c r="CA91" s="121"/>
      <c r="CB91" s="121"/>
      <c r="CC91" s="121"/>
      <c r="CD91" s="121"/>
      <c r="CE91" s="121"/>
      <c r="CF91" s="121"/>
      <c r="CG91" s="121"/>
      <c r="CH91" s="121"/>
      <c r="CI91" s="121"/>
      <c r="CJ91" s="121"/>
      <c r="CK91" s="121"/>
      <c r="CL91" s="121"/>
      <c r="CM91" s="121"/>
      <c r="CN91" s="121"/>
      <c r="CO91" s="121"/>
      <c r="CP91" s="121"/>
      <c r="CQ91" s="121"/>
      <c r="CR91" s="121"/>
      <c r="CS91" s="121"/>
      <c r="CT91" s="121"/>
      <c r="CU91" s="121"/>
      <c r="CV91" s="121"/>
      <c r="CW91" s="121"/>
      <c r="CX91" s="121"/>
      <c r="CY91" s="121"/>
      <c r="CZ91" s="121"/>
      <c r="DA91" s="121"/>
      <c r="DB91" s="121"/>
      <c r="DC91" s="121"/>
      <c r="DD91" s="121"/>
      <c r="DE91" s="121"/>
      <c r="DF91" s="121"/>
      <c r="DG91" s="121"/>
      <c r="DH91" s="121"/>
      <c r="DI91" s="121"/>
      <c r="DJ91" s="121"/>
      <c r="DK91" s="121"/>
      <c r="DL91" s="121"/>
      <c r="DM91" s="121"/>
      <c r="DN91" s="121"/>
      <c r="DO91" s="121"/>
      <c r="DP91" s="121"/>
      <c r="DQ91" s="121"/>
      <c r="DR91" s="121"/>
      <c r="DS91" s="121"/>
      <c r="DT91" s="121"/>
      <c r="DU91" s="121"/>
      <c r="DV91" s="121"/>
      <c r="DW91" s="121"/>
      <c r="DX91" s="121"/>
      <c r="DY91" s="121"/>
      <c r="DZ91" s="121"/>
      <c r="EA91" s="121"/>
      <c r="EB91" s="121"/>
      <c r="EC91" s="121"/>
      <c r="ED91" s="121"/>
      <c r="EE91" s="121"/>
      <c r="EF91" s="121"/>
      <c r="EG91" s="121"/>
      <c r="EH91" s="121"/>
      <c r="EI91" s="121"/>
      <c r="EJ91" s="121"/>
      <c r="EK91" s="121"/>
      <c r="EL91" s="121"/>
      <c r="EM91" s="121"/>
      <c r="EN91" s="121"/>
      <c r="EO91" s="121"/>
      <c r="EP91" s="121"/>
      <c r="EQ91" s="121"/>
      <c r="ER91" s="121"/>
      <c r="ES91" s="121"/>
      <c r="ET91" s="121"/>
      <c r="EU91" s="121"/>
      <c r="EV91" s="121"/>
      <c r="EW91" s="121"/>
      <c r="EX91" s="121"/>
      <c r="EY91" s="121"/>
      <c r="EZ91" s="121"/>
      <c r="FA91" s="121"/>
      <c r="FB91" s="121"/>
      <c r="FC91" s="121"/>
      <c r="FD91" s="121"/>
      <c r="FE91" s="121"/>
      <c r="FF91" s="121"/>
      <c r="FG91" s="121"/>
      <c r="FH91" s="121"/>
      <c r="FI91" s="121"/>
      <c r="FJ91" s="121"/>
      <c r="FK91" s="121"/>
      <c r="FL91" s="121"/>
      <c r="FM91" s="121"/>
      <c r="FN91" s="121"/>
      <c r="FO91" s="121"/>
      <c r="FP91" s="121"/>
      <c r="FQ91" s="121"/>
      <c r="FR91" s="121"/>
      <c r="FS91" s="121"/>
      <c r="FT91" s="121"/>
      <c r="FU91" s="121"/>
      <c r="FV91" s="121"/>
      <c r="FW91" s="121"/>
      <c r="FX91" s="121"/>
      <c r="FY91" s="121"/>
      <c r="FZ91" s="121"/>
      <c r="GA91" s="121"/>
      <c r="GB91" s="121"/>
      <c r="GC91" s="121"/>
      <c r="GD91" s="121"/>
      <c r="GE91" s="121"/>
      <c r="GF91" s="121"/>
      <c r="GG91" s="121"/>
      <c r="GH91" s="121"/>
      <c r="GI91" s="121"/>
      <c r="GJ91" s="121"/>
      <c r="GK91" s="121"/>
      <c r="GL91" s="121"/>
      <c r="GM91" s="121"/>
      <c r="GN91" s="121"/>
      <c r="GO91" s="121"/>
      <c r="GP91" s="121"/>
      <c r="GQ91" s="121"/>
      <c r="GR91" s="121"/>
      <c r="GS91" s="121"/>
      <c r="GT91" s="121"/>
      <c r="GU91" s="121"/>
      <c r="GV91" s="121"/>
      <c r="GW91" s="121"/>
      <c r="GX91" s="121"/>
      <c r="GY91" s="121"/>
      <c r="GZ91" s="121"/>
      <c r="HA91" s="121"/>
      <c r="HB91" s="121"/>
      <c r="HC91" s="121"/>
      <c r="HD91" s="121"/>
      <c r="HE91" s="121"/>
      <c r="HF91" s="121"/>
      <c r="HG91" s="121"/>
      <c r="HH91" s="121"/>
      <c r="HI91" s="121"/>
      <c r="HJ91" s="121"/>
      <c r="HK91" s="121"/>
      <c r="HL91" s="121"/>
      <c r="HM91" s="121"/>
      <c r="HN91" s="121"/>
      <c r="HO91" s="121"/>
      <c r="HP91" s="121"/>
      <c r="HQ91" s="121"/>
      <c r="HR91" s="121"/>
      <c r="HS91" s="121"/>
      <c r="HT91" s="121"/>
      <c r="HU91" s="121"/>
      <c r="HV91" s="121"/>
      <c r="HW91" s="121"/>
      <c r="HX91" s="121"/>
      <c r="HY91" s="121"/>
      <c r="HZ91" s="121"/>
      <c r="IA91" s="121"/>
      <c r="IB91" s="121"/>
      <c r="IC91" s="121"/>
      <c r="ID91" s="121"/>
      <c r="IE91" s="121"/>
      <c r="IF91" s="121"/>
      <c r="IG91" s="121"/>
      <c r="IH91" s="121"/>
      <c r="II91" s="121"/>
      <c r="IJ91" s="121"/>
      <c r="IK91" s="121"/>
      <c r="IL91" s="121"/>
      <c r="IM91" s="121"/>
      <c r="IN91" s="121"/>
      <c r="IO91" s="121"/>
      <c r="IP91" s="121"/>
      <c r="IQ91" s="121"/>
      <c r="IR91" s="121"/>
      <c r="IS91" s="121"/>
      <c r="IT91" s="121"/>
      <c r="IU91" s="121"/>
      <c r="IV91" s="121"/>
      <c r="IW91" s="121"/>
      <c r="IX91" s="121"/>
    </row>
    <row r="92" spans="1:258" s="120" customFormat="1">
      <c r="A92" s="448"/>
      <c r="B92" s="446"/>
      <c r="C92" s="446"/>
      <c r="D92" s="446"/>
      <c r="E92" s="446"/>
      <c r="F92" s="446"/>
      <c r="G92" s="446"/>
      <c r="H92" s="446"/>
      <c r="I92" s="518"/>
      <c r="J92" s="518"/>
      <c r="K92" s="444"/>
      <c r="L92" s="445"/>
      <c r="M92" s="445"/>
      <c r="N92" s="444"/>
      <c r="O92" s="446"/>
      <c r="P92" s="446"/>
      <c r="Q92" s="121"/>
      <c r="R92" s="121"/>
      <c r="S92" s="121"/>
      <c r="T92" s="128"/>
      <c r="U92" s="128"/>
      <c r="V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c r="BM92" s="121"/>
      <c r="BN92" s="121"/>
      <c r="BO92" s="121"/>
      <c r="BP92" s="121"/>
      <c r="BQ92" s="121"/>
      <c r="BR92" s="121"/>
      <c r="BS92" s="121"/>
      <c r="BT92" s="121"/>
      <c r="BU92" s="121"/>
      <c r="BV92" s="121"/>
      <c r="BW92" s="121"/>
      <c r="BX92" s="121"/>
      <c r="BY92" s="121"/>
      <c r="BZ92" s="121"/>
      <c r="CA92" s="121"/>
      <c r="CB92" s="121"/>
      <c r="CC92" s="121"/>
      <c r="CD92" s="121"/>
      <c r="CE92" s="121"/>
      <c r="CF92" s="121"/>
      <c r="CG92" s="121"/>
      <c r="CH92" s="121"/>
      <c r="CI92" s="121"/>
      <c r="CJ92" s="121"/>
      <c r="CK92" s="121"/>
      <c r="CL92" s="121"/>
      <c r="CM92" s="121"/>
      <c r="CN92" s="121"/>
      <c r="CO92" s="121"/>
      <c r="CP92" s="121"/>
      <c r="CQ92" s="121"/>
      <c r="CR92" s="121"/>
      <c r="CS92" s="121"/>
      <c r="CT92" s="121"/>
      <c r="CU92" s="121"/>
      <c r="CV92" s="121"/>
      <c r="CW92" s="121"/>
      <c r="CX92" s="121"/>
      <c r="CY92" s="121"/>
      <c r="CZ92" s="121"/>
      <c r="DA92" s="121"/>
      <c r="DB92" s="121"/>
      <c r="DC92" s="121"/>
      <c r="DD92" s="121"/>
      <c r="DE92" s="121"/>
      <c r="DF92" s="121"/>
      <c r="DG92" s="121"/>
      <c r="DH92" s="121"/>
      <c r="DI92" s="121"/>
      <c r="DJ92" s="121"/>
      <c r="DK92" s="121"/>
      <c r="DL92" s="121"/>
      <c r="DM92" s="121"/>
      <c r="DN92" s="121"/>
      <c r="DO92" s="121"/>
      <c r="DP92" s="121"/>
      <c r="DQ92" s="121"/>
      <c r="DR92" s="121"/>
      <c r="DS92" s="121"/>
      <c r="DT92" s="121"/>
      <c r="DU92" s="121"/>
      <c r="DV92" s="121"/>
      <c r="DW92" s="121"/>
      <c r="DX92" s="121"/>
      <c r="DY92" s="121"/>
      <c r="DZ92" s="121"/>
      <c r="EA92" s="121"/>
      <c r="EB92" s="121"/>
      <c r="EC92" s="121"/>
      <c r="ED92" s="121"/>
      <c r="EE92" s="121"/>
      <c r="EF92" s="121"/>
      <c r="EG92" s="121"/>
      <c r="EH92" s="121"/>
      <c r="EI92" s="121"/>
      <c r="EJ92" s="121"/>
      <c r="EK92" s="121"/>
      <c r="EL92" s="121"/>
      <c r="EM92" s="121"/>
      <c r="EN92" s="121"/>
      <c r="EO92" s="121"/>
      <c r="EP92" s="121"/>
      <c r="EQ92" s="121"/>
      <c r="ER92" s="121"/>
      <c r="ES92" s="121"/>
      <c r="ET92" s="121"/>
      <c r="EU92" s="121"/>
      <c r="EV92" s="121"/>
      <c r="EW92" s="121"/>
      <c r="EX92" s="121"/>
      <c r="EY92" s="121"/>
      <c r="EZ92" s="121"/>
      <c r="FA92" s="121"/>
      <c r="FB92" s="121"/>
      <c r="FC92" s="121"/>
      <c r="FD92" s="121"/>
      <c r="FE92" s="121"/>
      <c r="FF92" s="121"/>
      <c r="FG92" s="121"/>
      <c r="FH92" s="121"/>
      <c r="FI92" s="121"/>
      <c r="FJ92" s="121"/>
      <c r="FK92" s="121"/>
      <c r="FL92" s="121"/>
      <c r="FM92" s="121"/>
      <c r="FN92" s="121"/>
      <c r="FO92" s="121"/>
      <c r="FP92" s="121"/>
      <c r="FQ92" s="121"/>
      <c r="FR92" s="121"/>
      <c r="FS92" s="121"/>
      <c r="FT92" s="121"/>
      <c r="FU92" s="121"/>
      <c r="FV92" s="121"/>
      <c r="FW92" s="121"/>
      <c r="FX92" s="121"/>
      <c r="FY92" s="121"/>
      <c r="FZ92" s="121"/>
      <c r="GA92" s="121"/>
      <c r="GB92" s="121"/>
      <c r="GC92" s="121"/>
      <c r="GD92" s="121"/>
      <c r="GE92" s="121"/>
      <c r="GF92" s="121"/>
      <c r="GG92" s="121"/>
      <c r="GH92" s="121"/>
      <c r="GI92" s="121"/>
      <c r="GJ92" s="121"/>
      <c r="GK92" s="121"/>
      <c r="GL92" s="121"/>
      <c r="GM92" s="121"/>
      <c r="GN92" s="121"/>
      <c r="GO92" s="121"/>
      <c r="GP92" s="121"/>
      <c r="GQ92" s="121"/>
      <c r="GR92" s="121"/>
      <c r="GS92" s="121"/>
      <c r="GT92" s="121"/>
      <c r="GU92" s="121"/>
      <c r="GV92" s="121"/>
      <c r="GW92" s="121"/>
      <c r="GX92" s="121"/>
      <c r="GY92" s="121"/>
      <c r="GZ92" s="121"/>
      <c r="HA92" s="121"/>
      <c r="HB92" s="121"/>
      <c r="HC92" s="121"/>
      <c r="HD92" s="121"/>
      <c r="HE92" s="121"/>
      <c r="HF92" s="121"/>
      <c r="HG92" s="121"/>
      <c r="HH92" s="121"/>
      <c r="HI92" s="121"/>
      <c r="HJ92" s="121"/>
      <c r="HK92" s="121"/>
      <c r="HL92" s="121"/>
      <c r="HM92" s="121"/>
      <c r="HN92" s="121"/>
      <c r="HO92" s="121"/>
      <c r="HP92" s="121"/>
      <c r="HQ92" s="121"/>
      <c r="HR92" s="121"/>
      <c r="HS92" s="121"/>
      <c r="HT92" s="121"/>
      <c r="HU92" s="121"/>
      <c r="HV92" s="121"/>
      <c r="HW92" s="121"/>
      <c r="HX92" s="121"/>
      <c r="HY92" s="121"/>
      <c r="HZ92" s="121"/>
      <c r="IA92" s="121"/>
      <c r="IB92" s="121"/>
      <c r="IC92" s="121"/>
      <c r="ID92" s="121"/>
      <c r="IE92" s="121"/>
      <c r="IF92" s="121"/>
      <c r="IG92" s="121"/>
      <c r="IH92" s="121"/>
      <c r="II92" s="121"/>
      <c r="IJ92" s="121"/>
      <c r="IK92" s="121"/>
      <c r="IL92" s="121"/>
      <c r="IM92" s="121"/>
      <c r="IN92" s="121"/>
      <c r="IO92" s="121"/>
      <c r="IP92" s="121"/>
      <c r="IQ92" s="121"/>
      <c r="IR92" s="121"/>
      <c r="IS92" s="121"/>
      <c r="IT92" s="121"/>
      <c r="IU92" s="121"/>
      <c r="IV92" s="121"/>
      <c r="IW92" s="121"/>
      <c r="IX92" s="121"/>
    </row>
    <row r="93" spans="1:258" s="120" customFormat="1">
      <c r="A93" s="448"/>
      <c r="B93" s="446"/>
      <c r="C93" s="446"/>
      <c r="D93" s="446"/>
      <c r="E93" s="446"/>
      <c r="F93" s="446"/>
      <c r="G93" s="446"/>
      <c r="H93" s="446"/>
      <c r="I93" s="518"/>
      <c r="J93" s="518"/>
      <c r="K93" s="444"/>
      <c r="L93" s="445"/>
      <c r="M93" s="445"/>
      <c r="N93" s="444"/>
      <c r="O93" s="446"/>
      <c r="P93" s="446"/>
      <c r="Q93" s="121"/>
      <c r="R93" s="121"/>
      <c r="S93" s="121"/>
      <c r="T93" s="128"/>
      <c r="U93" s="128"/>
      <c r="V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c r="BM93" s="121"/>
      <c r="BN93" s="121"/>
      <c r="BO93" s="121"/>
      <c r="BP93" s="121"/>
      <c r="BQ93" s="121"/>
      <c r="BR93" s="121"/>
      <c r="BS93" s="121"/>
      <c r="BT93" s="121"/>
      <c r="BU93" s="121"/>
      <c r="BV93" s="121"/>
      <c r="BW93" s="121"/>
      <c r="BX93" s="121"/>
      <c r="BY93" s="121"/>
      <c r="BZ93" s="121"/>
      <c r="CA93" s="121"/>
      <c r="CB93" s="121"/>
      <c r="CC93" s="121"/>
      <c r="CD93" s="121"/>
      <c r="CE93" s="121"/>
      <c r="CF93" s="121"/>
      <c r="CG93" s="121"/>
      <c r="CH93" s="121"/>
      <c r="CI93" s="121"/>
      <c r="CJ93" s="121"/>
      <c r="CK93" s="121"/>
      <c r="CL93" s="121"/>
      <c r="CM93" s="121"/>
      <c r="CN93" s="121"/>
      <c r="CO93" s="121"/>
      <c r="CP93" s="121"/>
      <c r="CQ93" s="121"/>
      <c r="CR93" s="121"/>
      <c r="CS93" s="121"/>
      <c r="CT93" s="121"/>
      <c r="CU93" s="121"/>
      <c r="CV93" s="121"/>
      <c r="CW93" s="121"/>
      <c r="CX93" s="121"/>
      <c r="CY93" s="121"/>
      <c r="CZ93" s="121"/>
      <c r="DA93" s="121"/>
      <c r="DB93" s="121"/>
      <c r="DC93" s="121"/>
      <c r="DD93" s="121"/>
      <c r="DE93" s="121"/>
      <c r="DF93" s="121"/>
      <c r="DG93" s="121"/>
      <c r="DH93" s="121"/>
      <c r="DI93" s="121"/>
      <c r="DJ93" s="121"/>
      <c r="DK93" s="121"/>
      <c r="DL93" s="121"/>
      <c r="DM93" s="121"/>
      <c r="DN93" s="121"/>
      <c r="DO93" s="121"/>
      <c r="DP93" s="121"/>
      <c r="DQ93" s="121"/>
      <c r="DR93" s="121"/>
      <c r="DS93" s="121"/>
      <c r="DT93" s="121"/>
      <c r="DU93" s="121"/>
      <c r="DV93" s="121"/>
      <c r="DW93" s="121"/>
      <c r="DX93" s="121"/>
      <c r="DY93" s="121"/>
      <c r="DZ93" s="121"/>
      <c r="EA93" s="121"/>
      <c r="EB93" s="121"/>
      <c r="EC93" s="121"/>
      <c r="ED93" s="121"/>
      <c r="EE93" s="121"/>
      <c r="EF93" s="121"/>
      <c r="EG93" s="121"/>
      <c r="EH93" s="121"/>
      <c r="EI93" s="121"/>
      <c r="EJ93" s="121"/>
      <c r="EK93" s="121"/>
      <c r="EL93" s="121"/>
      <c r="EM93" s="121"/>
      <c r="EN93" s="121"/>
      <c r="EO93" s="121"/>
      <c r="EP93" s="121"/>
      <c r="EQ93" s="121"/>
      <c r="ER93" s="121"/>
      <c r="ES93" s="121"/>
      <c r="ET93" s="121"/>
      <c r="EU93" s="121"/>
      <c r="EV93" s="121"/>
      <c r="EW93" s="121"/>
      <c r="EX93" s="121"/>
      <c r="EY93" s="121"/>
      <c r="EZ93" s="121"/>
      <c r="FA93" s="121"/>
      <c r="FB93" s="121"/>
      <c r="FC93" s="121"/>
      <c r="FD93" s="121"/>
      <c r="FE93" s="121"/>
      <c r="FF93" s="121"/>
      <c r="FG93" s="121"/>
      <c r="FH93" s="121"/>
      <c r="FI93" s="121"/>
      <c r="FJ93" s="121"/>
      <c r="FK93" s="121"/>
      <c r="FL93" s="121"/>
      <c r="FM93" s="121"/>
      <c r="FN93" s="121"/>
      <c r="FO93" s="121"/>
      <c r="FP93" s="121"/>
      <c r="FQ93" s="121"/>
      <c r="FR93" s="121"/>
      <c r="FS93" s="121"/>
      <c r="FT93" s="121"/>
      <c r="FU93" s="121"/>
      <c r="FV93" s="121"/>
      <c r="FW93" s="121"/>
      <c r="FX93" s="121"/>
      <c r="FY93" s="121"/>
      <c r="FZ93" s="121"/>
      <c r="GA93" s="121"/>
      <c r="GB93" s="121"/>
      <c r="GC93" s="121"/>
      <c r="GD93" s="121"/>
      <c r="GE93" s="121"/>
      <c r="GF93" s="121"/>
      <c r="GG93" s="121"/>
      <c r="GH93" s="121"/>
      <c r="GI93" s="121"/>
      <c r="GJ93" s="121"/>
      <c r="GK93" s="121"/>
      <c r="GL93" s="121"/>
      <c r="GM93" s="121"/>
      <c r="GN93" s="121"/>
      <c r="GO93" s="121"/>
      <c r="GP93" s="121"/>
      <c r="GQ93" s="121"/>
      <c r="GR93" s="121"/>
      <c r="GS93" s="121"/>
      <c r="GT93" s="121"/>
      <c r="GU93" s="121"/>
      <c r="GV93" s="121"/>
      <c r="GW93" s="121"/>
      <c r="GX93" s="121"/>
      <c r="GY93" s="121"/>
      <c r="GZ93" s="121"/>
      <c r="HA93" s="121"/>
      <c r="HB93" s="121"/>
      <c r="HC93" s="121"/>
      <c r="HD93" s="121"/>
      <c r="HE93" s="121"/>
      <c r="HF93" s="121"/>
      <c r="HG93" s="121"/>
      <c r="HH93" s="121"/>
      <c r="HI93" s="121"/>
      <c r="HJ93" s="121"/>
      <c r="HK93" s="121"/>
      <c r="HL93" s="121"/>
      <c r="HM93" s="121"/>
      <c r="HN93" s="121"/>
      <c r="HO93" s="121"/>
      <c r="HP93" s="121"/>
      <c r="HQ93" s="121"/>
      <c r="HR93" s="121"/>
      <c r="HS93" s="121"/>
      <c r="HT93" s="121"/>
      <c r="HU93" s="121"/>
      <c r="HV93" s="121"/>
      <c r="HW93" s="121"/>
      <c r="HX93" s="121"/>
      <c r="HY93" s="121"/>
      <c r="HZ93" s="121"/>
      <c r="IA93" s="121"/>
      <c r="IB93" s="121"/>
      <c r="IC93" s="121"/>
      <c r="ID93" s="121"/>
      <c r="IE93" s="121"/>
      <c r="IF93" s="121"/>
      <c r="IG93" s="121"/>
      <c r="IH93" s="121"/>
      <c r="II93" s="121"/>
      <c r="IJ93" s="121"/>
      <c r="IK93" s="121"/>
      <c r="IL93" s="121"/>
      <c r="IM93" s="121"/>
      <c r="IN93" s="121"/>
      <c r="IO93" s="121"/>
      <c r="IP93" s="121"/>
      <c r="IQ93" s="121"/>
      <c r="IR93" s="121"/>
      <c r="IS93" s="121"/>
      <c r="IT93" s="121"/>
      <c r="IU93" s="121"/>
      <c r="IV93" s="121"/>
      <c r="IW93" s="121"/>
      <c r="IX93" s="121"/>
    </row>
    <row r="94" spans="1:258" s="120" customFormat="1">
      <c r="A94" s="448"/>
      <c r="B94" s="446"/>
      <c r="C94" s="446"/>
      <c r="D94" s="446"/>
      <c r="E94" s="446"/>
      <c r="F94" s="446"/>
      <c r="G94" s="446"/>
      <c r="H94" s="446"/>
      <c r="I94" s="518"/>
      <c r="J94" s="518"/>
      <c r="K94" s="444"/>
      <c r="L94" s="445"/>
      <c r="M94" s="445"/>
      <c r="N94" s="444"/>
      <c r="O94" s="446"/>
      <c r="P94" s="446"/>
      <c r="Q94" s="121"/>
      <c r="R94" s="121"/>
      <c r="S94" s="121"/>
      <c r="T94" s="128"/>
      <c r="U94" s="128"/>
      <c r="V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c r="BE94" s="121"/>
      <c r="BF94" s="121"/>
      <c r="BG94" s="121"/>
      <c r="BH94" s="121"/>
      <c r="BI94" s="121"/>
      <c r="BJ94" s="121"/>
      <c r="BK94" s="121"/>
      <c r="BL94" s="121"/>
      <c r="BM94" s="121"/>
      <c r="BN94" s="121"/>
      <c r="BO94" s="121"/>
      <c r="BP94" s="121"/>
      <c r="BQ94" s="121"/>
      <c r="BR94" s="121"/>
      <c r="BS94" s="121"/>
      <c r="BT94" s="121"/>
      <c r="BU94" s="121"/>
      <c r="BV94" s="121"/>
      <c r="BW94" s="121"/>
      <c r="BX94" s="121"/>
      <c r="BY94" s="121"/>
      <c r="BZ94" s="121"/>
      <c r="CA94" s="121"/>
      <c r="CB94" s="121"/>
      <c r="CC94" s="121"/>
      <c r="CD94" s="121"/>
      <c r="CE94" s="121"/>
      <c r="CF94" s="121"/>
      <c r="CG94" s="121"/>
      <c r="CH94" s="121"/>
      <c r="CI94" s="121"/>
      <c r="CJ94" s="121"/>
      <c r="CK94" s="121"/>
      <c r="CL94" s="121"/>
      <c r="CM94" s="121"/>
      <c r="CN94" s="121"/>
      <c r="CO94" s="121"/>
      <c r="CP94" s="121"/>
      <c r="CQ94" s="121"/>
      <c r="CR94" s="121"/>
      <c r="CS94" s="121"/>
      <c r="CT94" s="121"/>
      <c r="CU94" s="121"/>
      <c r="CV94" s="121"/>
      <c r="CW94" s="121"/>
      <c r="CX94" s="121"/>
      <c r="CY94" s="121"/>
      <c r="CZ94" s="121"/>
      <c r="DA94" s="121"/>
      <c r="DB94" s="121"/>
      <c r="DC94" s="121"/>
      <c r="DD94" s="121"/>
      <c r="DE94" s="121"/>
      <c r="DF94" s="121"/>
      <c r="DG94" s="121"/>
      <c r="DH94" s="121"/>
      <c r="DI94" s="121"/>
      <c r="DJ94" s="121"/>
      <c r="DK94" s="121"/>
      <c r="DL94" s="121"/>
      <c r="DM94" s="121"/>
      <c r="DN94" s="121"/>
      <c r="DO94" s="121"/>
      <c r="DP94" s="121"/>
      <c r="DQ94" s="121"/>
      <c r="DR94" s="121"/>
      <c r="DS94" s="121"/>
      <c r="DT94" s="121"/>
      <c r="DU94" s="121"/>
      <c r="DV94" s="121"/>
      <c r="DW94" s="121"/>
      <c r="DX94" s="121"/>
      <c r="DY94" s="121"/>
      <c r="DZ94" s="121"/>
      <c r="EA94" s="121"/>
      <c r="EB94" s="121"/>
      <c r="EC94" s="121"/>
      <c r="ED94" s="121"/>
      <c r="EE94" s="121"/>
      <c r="EF94" s="121"/>
      <c r="EG94" s="121"/>
      <c r="EH94" s="121"/>
      <c r="EI94" s="121"/>
      <c r="EJ94" s="121"/>
      <c r="EK94" s="121"/>
      <c r="EL94" s="121"/>
      <c r="EM94" s="121"/>
      <c r="EN94" s="121"/>
      <c r="EO94" s="121"/>
      <c r="EP94" s="121"/>
      <c r="EQ94" s="121"/>
      <c r="ER94" s="121"/>
      <c r="ES94" s="121"/>
      <c r="ET94" s="121"/>
      <c r="EU94" s="121"/>
      <c r="EV94" s="121"/>
      <c r="EW94" s="121"/>
      <c r="EX94" s="121"/>
      <c r="EY94" s="121"/>
      <c r="EZ94" s="121"/>
      <c r="FA94" s="121"/>
      <c r="FB94" s="121"/>
      <c r="FC94" s="121"/>
      <c r="FD94" s="121"/>
      <c r="FE94" s="121"/>
      <c r="FF94" s="121"/>
      <c r="FG94" s="121"/>
      <c r="FH94" s="121"/>
      <c r="FI94" s="121"/>
      <c r="FJ94" s="121"/>
      <c r="FK94" s="121"/>
      <c r="FL94" s="121"/>
      <c r="FM94" s="121"/>
      <c r="FN94" s="121"/>
      <c r="FO94" s="121"/>
      <c r="FP94" s="121"/>
      <c r="FQ94" s="121"/>
      <c r="FR94" s="121"/>
      <c r="FS94" s="121"/>
      <c r="FT94" s="121"/>
      <c r="FU94" s="121"/>
      <c r="FV94" s="121"/>
      <c r="FW94" s="121"/>
      <c r="FX94" s="121"/>
      <c r="FY94" s="121"/>
      <c r="FZ94" s="121"/>
      <c r="GA94" s="121"/>
      <c r="GB94" s="121"/>
      <c r="GC94" s="121"/>
      <c r="GD94" s="121"/>
      <c r="GE94" s="121"/>
      <c r="GF94" s="121"/>
      <c r="GG94" s="121"/>
      <c r="GH94" s="121"/>
      <c r="GI94" s="121"/>
      <c r="GJ94" s="121"/>
      <c r="GK94" s="121"/>
      <c r="GL94" s="121"/>
      <c r="GM94" s="121"/>
      <c r="GN94" s="121"/>
      <c r="GO94" s="121"/>
      <c r="GP94" s="121"/>
      <c r="GQ94" s="121"/>
      <c r="GR94" s="121"/>
      <c r="GS94" s="121"/>
      <c r="GT94" s="121"/>
      <c r="GU94" s="121"/>
      <c r="GV94" s="121"/>
      <c r="GW94" s="121"/>
      <c r="GX94" s="121"/>
      <c r="GY94" s="121"/>
      <c r="GZ94" s="121"/>
      <c r="HA94" s="121"/>
      <c r="HB94" s="121"/>
      <c r="HC94" s="121"/>
      <c r="HD94" s="121"/>
      <c r="HE94" s="121"/>
      <c r="HF94" s="121"/>
      <c r="HG94" s="121"/>
      <c r="HH94" s="121"/>
      <c r="HI94" s="121"/>
      <c r="HJ94" s="121"/>
      <c r="HK94" s="121"/>
      <c r="HL94" s="121"/>
      <c r="HM94" s="121"/>
      <c r="HN94" s="121"/>
      <c r="HO94" s="121"/>
      <c r="HP94" s="121"/>
      <c r="HQ94" s="121"/>
      <c r="HR94" s="121"/>
      <c r="HS94" s="121"/>
      <c r="HT94" s="121"/>
      <c r="HU94" s="121"/>
      <c r="HV94" s="121"/>
      <c r="HW94" s="121"/>
      <c r="HX94" s="121"/>
      <c r="HY94" s="121"/>
      <c r="HZ94" s="121"/>
      <c r="IA94" s="121"/>
      <c r="IB94" s="121"/>
      <c r="IC94" s="121"/>
      <c r="ID94" s="121"/>
      <c r="IE94" s="121"/>
      <c r="IF94" s="121"/>
      <c r="IG94" s="121"/>
      <c r="IH94" s="121"/>
      <c r="II94" s="121"/>
      <c r="IJ94" s="121"/>
      <c r="IK94" s="121"/>
      <c r="IL94" s="121"/>
      <c r="IM94" s="121"/>
      <c r="IN94" s="121"/>
      <c r="IO94" s="121"/>
      <c r="IP94" s="121"/>
      <c r="IQ94" s="121"/>
      <c r="IR94" s="121"/>
      <c r="IS94" s="121"/>
      <c r="IT94" s="121"/>
      <c r="IU94" s="121"/>
      <c r="IV94" s="121"/>
      <c r="IW94" s="121"/>
      <c r="IX94" s="121"/>
    </row>
    <row r="95" spans="1:258" s="120" customFormat="1">
      <c r="A95" s="448"/>
      <c r="B95" s="446"/>
      <c r="C95" s="446"/>
      <c r="D95" s="446"/>
      <c r="E95" s="446"/>
      <c r="F95" s="446"/>
      <c r="G95" s="446"/>
      <c r="H95" s="446"/>
      <c r="I95" s="518"/>
      <c r="J95" s="518"/>
      <c r="K95" s="444"/>
      <c r="L95" s="445"/>
      <c r="M95" s="445"/>
      <c r="N95" s="444"/>
      <c r="O95" s="446"/>
      <c r="P95" s="446"/>
      <c r="Q95" s="121"/>
      <c r="R95" s="121"/>
      <c r="S95" s="121"/>
      <c r="T95" s="128"/>
      <c r="U95" s="128"/>
      <c r="V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c r="BL95" s="121"/>
      <c r="BM95" s="121"/>
      <c r="BN95" s="121"/>
      <c r="BO95" s="121"/>
      <c r="BP95" s="121"/>
      <c r="BQ95" s="121"/>
      <c r="BR95" s="121"/>
      <c r="BS95" s="121"/>
      <c r="BT95" s="121"/>
      <c r="BU95" s="121"/>
      <c r="BV95" s="121"/>
      <c r="BW95" s="121"/>
      <c r="BX95" s="121"/>
      <c r="BY95" s="121"/>
      <c r="BZ95" s="121"/>
      <c r="CA95" s="121"/>
      <c r="CB95" s="121"/>
      <c r="CC95" s="121"/>
      <c r="CD95" s="121"/>
      <c r="CE95" s="121"/>
      <c r="CF95" s="121"/>
      <c r="CG95" s="121"/>
      <c r="CH95" s="121"/>
      <c r="CI95" s="121"/>
      <c r="CJ95" s="121"/>
      <c r="CK95" s="121"/>
      <c r="CL95" s="121"/>
      <c r="CM95" s="121"/>
      <c r="CN95" s="121"/>
      <c r="CO95" s="121"/>
      <c r="CP95" s="121"/>
      <c r="CQ95" s="121"/>
      <c r="CR95" s="121"/>
      <c r="CS95" s="121"/>
      <c r="CT95" s="121"/>
      <c r="CU95" s="121"/>
      <c r="CV95" s="121"/>
      <c r="CW95" s="121"/>
      <c r="CX95" s="121"/>
      <c r="CY95" s="121"/>
      <c r="CZ95" s="121"/>
      <c r="DA95" s="121"/>
      <c r="DB95" s="121"/>
      <c r="DC95" s="121"/>
      <c r="DD95" s="121"/>
      <c r="DE95" s="121"/>
      <c r="DF95" s="121"/>
      <c r="DG95" s="121"/>
      <c r="DH95" s="121"/>
      <c r="DI95" s="121"/>
      <c r="DJ95" s="121"/>
      <c r="DK95" s="121"/>
      <c r="DL95" s="121"/>
      <c r="DM95" s="121"/>
      <c r="DN95" s="121"/>
      <c r="DO95" s="121"/>
      <c r="DP95" s="121"/>
      <c r="DQ95" s="121"/>
      <c r="DR95" s="121"/>
      <c r="DS95" s="121"/>
      <c r="DT95" s="121"/>
      <c r="DU95" s="121"/>
      <c r="DV95" s="121"/>
      <c r="DW95" s="121"/>
      <c r="DX95" s="121"/>
      <c r="DY95" s="121"/>
      <c r="DZ95" s="121"/>
      <c r="EA95" s="121"/>
      <c r="EB95" s="121"/>
      <c r="EC95" s="121"/>
      <c r="ED95" s="121"/>
      <c r="EE95" s="121"/>
      <c r="EF95" s="121"/>
      <c r="EG95" s="121"/>
      <c r="EH95" s="121"/>
      <c r="EI95" s="121"/>
      <c r="EJ95" s="121"/>
      <c r="EK95" s="121"/>
      <c r="EL95" s="121"/>
      <c r="EM95" s="121"/>
      <c r="EN95" s="121"/>
      <c r="EO95" s="121"/>
      <c r="EP95" s="121"/>
      <c r="EQ95" s="121"/>
      <c r="ER95" s="121"/>
      <c r="ES95" s="121"/>
      <c r="ET95" s="121"/>
      <c r="EU95" s="121"/>
      <c r="EV95" s="121"/>
      <c r="EW95" s="121"/>
      <c r="EX95" s="121"/>
      <c r="EY95" s="121"/>
      <c r="EZ95" s="121"/>
      <c r="FA95" s="121"/>
      <c r="FB95" s="121"/>
      <c r="FC95" s="121"/>
      <c r="FD95" s="121"/>
      <c r="FE95" s="121"/>
      <c r="FF95" s="121"/>
      <c r="FG95" s="121"/>
      <c r="FH95" s="121"/>
      <c r="FI95" s="121"/>
      <c r="FJ95" s="121"/>
      <c r="FK95" s="121"/>
      <c r="FL95" s="121"/>
      <c r="FM95" s="121"/>
      <c r="FN95" s="121"/>
      <c r="FO95" s="121"/>
      <c r="FP95" s="121"/>
      <c r="FQ95" s="121"/>
      <c r="FR95" s="121"/>
      <c r="FS95" s="121"/>
      <c r="FT95" s="121"/>
      <c r="FU95" s="121"/>
      <c r="FV95" s="121"/>
      <c r="FW95" s="121"/>
      <c r="FX95" s="121"/>
      <c r="FY95" s="121"/>
      <c r="FZ95" s="121"/>
      <c r="GA95" s="121"/>
      <c r="GB95" s="121"/>
      <c r="GC95" s="121"/>
      <c r="GD95" s="121"/>
      <c r="GE95" s="121"/>
      <c r="GF95" s="121"/>
      <c r="GG95" s="121"/>
      <c r="GH95" s="121"/>
      <c r="GI95" s="121"/>
      <c r="GJ95" s="121"/>
      <c r="GK95" s="121"/>
      <c r="GL95" s="121"/>
      <c r="GM95" s="121"/>
      <c r="GN95" s="121"/>
      <c r="GO95" s="121"/>
      <c r="GP95" s="121"/>
      <c r="GQ95" s="121"/>
      <c r="GR95" s="121"/>
      <c r="GS95" s="121"/>
      <c r="GT95" s="121"/>
      <c r="GU95" s="121"/>
      <c r="GV95" s="121"/>
      <c r="GW95" s="121"/>
      <c r="GX95" s="121"/>
      <c r="GY95" s="121"/>
      <c r="GZ95" s="121"/>
      <c r="HA95" s="121"/>
      <c r="HB95" s="121"/>
      <c r="HC95" s="121"/>
      <c r="HD95" s="121"/>
      <c r="HE95" s="121"/>
      <c r="HF95" s="121"/>
      <c r="HG95" s="121"/>
      <c r="HH95" s="121"/>
      <c r="HI95" s="121"/>
      <c r="HJ95" s="121"/>
      <c r="HK95" s="121"/>
      <c r="HL95" s="121"/>
      <c r="HM95" s="121"/>
      <c r="HN95" s="121"/>
      <c r="HO95" s="121"/>
      <c r="HP95" s="121"/>
      <c r="HQ95" s="121"/>
      <c r="HR95" s="121"/>
      <c r="HS95" s="121"/>
      <c r="HT95" s="121"/>
      <c r="HU95" s="121"/>
      <c r="HV95" s="121"/>
      <c r="HW95" s="121"/>
      <c r="HX95" s="121"/>
      <c r="HY95" s="121"/>
      <c r="HZ95" s="121"/>
      <c r="IA95" s="121"/>
      <c r="IB95" s="121"/>
      <c r="IC95" s="121"/>
      <c r="ID95" s="121"/>
      <c r="IE95" s="121"/>
      <c r="IF95" s="121"/>
      <c r="IG95" s="121"/>
      <c r="IH95" s="121"/>
      <c r="II95" s="121"/>
      <c r="IJ95" s="121"/>
      <c r="IK95" s="121"/>
      <c r="IL95" s="121"/>
      <c r="IM95" s="121"/>
      <c r="IN95" s="121"/>
      <c r="IO95" s="121"/>
      <c r="IP95" s="121"/>
      <c r="IQ95" s="121"/>
      <c r="IR95" s="121"/>
      <c r="IS95" s="121"/>
      <c r="IT95" s="121"/>
      <c r="IU95" s="121"/>
      <c r="IV95" s="121"/>
      <c r="IW95" s="121"/>
      <c r="IX95" s="121"/>
    </row>
    <row r="96" spans="1:258" s="120" customFormat="1">
      <c r="A96" s="448"/>
      <c r="B96" s="446"/>
      <c r="C96" s="446"/>
      <c r="D96" s="446"/>
      <c r="E96" s="446"/>
      <c r="F96" s="446"/>
      <c r="G96" s="446"/>
      <c r="H96" s="446"/>
      <c r="I96" s="518"/>
      <c r="J96" s="518"/>
      <c r="K96" s="444"/>
      <c r="L96" s="445"/>
      <c r="M96" s="445"/>
      <c r="N96" s="444"/>
      <c r="O96" s="446"/>
      <c r="P96" s="446"/>
      <c r="Q96" s="121"/>
      <c r="R96" s="121"/>
      <c r="S96" s="121"/>
      <c r="T96" s="128"/>
      <c r="U96" s="128"/>
      <c r="V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c r="BM96" s="121"/>
      <c r="BN96" s="121"/>
      <c r="BO96" s="121"/>
      <c r="BP96" s="121"/>
      <c r="BQ96" s="121"/>
      <c r="BR96" s="121"/>
      <c r="BS96" s="121"/>
      <c r="BT96" s="121"/>
      <c r="BU96" s="121"/>
      <c r="BV96" s="121"/>
      <c r="BW96" s="121"/>
      <c r="BX96" s="121"/>
      <c r="BY96" s="121"/>
      <c r="BZ96" s="121"/>
      <c r="CA96" s="121"/>
      <c r="CB96" s="121"/>
      <c r="CC96" s="121"/>
      <c r="CD96" s="121"/>
      <c r="CE96" s="121"/>
      <c r="CF96" s="121"/>
      <c r="CG96" s="121"/>
      <c r="CH96" s="121"/>
      <c r="CI96" s="121"/>
      <c r="CJ96" s="121"/>
      <c r="CK96" s="121"/>
      <c r="CL96" s="121"/>
      <c r="CM96" s="121"/>
      <c r="CN96" s="121"/>
      <c r="CO96" s="121"/>
      <c r="CP96" s="121"/>
      <c r="CQ96" s="121"/>
      <c r="CR96" s="121"/>
      <c r="CS96" s="121"/>
      <c r="CT96" s="121"/>
      <c r="CU96" s="121"/>
      <c r="CV96" s="121"/>
      <c r="CW96" s="121"/>
      <c r="CX96" s="121"/>
      <c r="CY96" s="121"/>
      <c r="CZ96" s="121"/>
      <c r="DA96" s="121"/>
      <c r="DB96" s="121"/>
      <c r="DC96" s="121"/>
      <c r="DD96" s="121"/>
      <c r="DE96" s="121"/>
      <c r="DF96" s="121"/>
      <c r="DG96" s="121"/>
      <c r="DH96" s="121"/>
      <c r="DI96" s="121"/>
      <c r="DJ96" s="121"/>
      <c r="DK96" s="121"/>
      <c r="DL96" s="121"/>
      <c r="DM96" s="121"/>
      <c r="DN96" s="121"/>
      <c r="DO96" s="121"/>
      <c r="DP96" s="121"/>
      <c r="DQ96" s="121"/>
      <c r="DR96" s="121"/>
      <c r="DS96" s="121"/>
      <c r="DT96" s="121"/>
      <c r="DU96" s="121"/>
      <c r="DV96" s="121"/>
      <c r="DW96" s="121"/>
      <c r="DX96" s="121"/>
      <c r="DY96" s="121"/>
      <c r="DZ96" s="121"/>
      <c r="EA96" s="121"/>
      <c r="EB96" s="121"/>
      <c r="EC96" s="121"/>
      <c r="ED96" s="121"/>
      <c r="EE96" s="121"/>
      <c r="EF96" s="121"/>
      <c r="EG96" s="121"/>
      <c r="EH96" s="121"/>
      <c r="EI96" s="121"/>
      <c r="EJ96" s="121"/>
      <c r="EK96" s="121"/>
      <c r="EL96" s="121"/>
      <c r="EM96" s="121"/>
      <c r="EN96" s="121"/>
      <c r="EO96" s="121"/>
      <c r="EP96" s="121"/>
      <c r="EQ96" s="121"/>
      <c r="ER96" s="121"/>
      <c r="ES96" s="121"/>
      <c r="ET96" s="121"/>
      <c r="EU96" s="121"/>
      <c r="EV96" s="121"/>
      <c r="EW96" s="121"/>
      <c r="EX96" s="121"/>
      <c r="EY96" s="121"/>
      <c r="EZ96" s="121"/>
      <c r="FA96" s="121"/>
      <c r="FB96" s="121"/>
      <c r="FC96" s="121"/>
      <c r="FD96" s="121"/>
      <c r="FE96" s="121"/>
      <c r="FF96" s="121"/>
      <c r="FG96" s="121"/>
      <c r="FH96" s="121"/>
      <c r="FI96" s="121"/>
      <c r="FJ96" s="121"/>
      <c r="FK96" s="121"/>
      <c r="FL96" s="121"/>
      <c r="FM96" s="121"/>
      <c r="FN96" s="121"/>
      <c r="FO96" s="121"/>
      <c r="FP96" s="121"/>
      <c r="FQ96" s="121"/>
      <c r="FR96" s="121"/>
      <c r="FS96" s="121"/>
      <c r="FT96" s="121"/>
      <c r="FU96" s="121"/>
      <c r="FV96" s="121"/>
      <c r="FW96" s="121"/>
      <c r="FX96" s="121"/>
      <c r="FY96" s="121"/>
      <c r="FZ96" s="121"/>
      <c r="GA96" s="121"/>
      <c r="GB96" s="121"/>
      <c r="GC96" s="121"/>
      <c r="GD96" s="121"/>
      <c r="GE96" s="121"/>
      <c r="GF96" s="121"/>
      <c r="GG96" s="121"/>
      <c r="GH96" s="121"/>
      <c r="GI96" s="121"/>
      <c r="GJ96" s="121"/>
      <c r="GK96" s="121"/>
      <c r="GL96" s="121"/>
      <c r="GM96" s="121"/>
      <c r="GN96" s="121"/>
      <c r="GO96" s="121"/>
      <c r="GP96" s="121"/>
      <c r="GQ96" s="121"/>
      <c r="GR96" s="121"/>
      <c r="GS96" s="121"/>
      <c r="GT96" s="121"/>
      <c r="GU96" s="121"/>
      <c r="GV96" s="121"/>
      <c r="GW96" s="121"/>
      <c r="GX96" s="121"/>
      <c r="GY96" s="121"/>
      <c r="GZ96" s="121"/>
      <c r="HA96" s="121"/>
      <c r="HB96" s="121"/>
      <c r="HC96" s="121"/>
      <c r="HD96" s="121"/>
      <c r="HE96" s="121"/>
      <c r="HF96" s="121"/>
      <c r="HG96" s="121"/>
      <c r="HH96" s="121"/>
      <c r="HI96" s="121"/>
      <c r="HJ96" s="121"/>
      <c r="HK96" s="121"/>
      <c r="HL96" s="121"/>
      <c r="HM96" s="121"/>
      <c r="HN96" s="121"/>
      <c r="HO96" s="121"/>
      <c r="HP96" s="121"/>
      <c r="HQ96" s="121"/>
      <c r="HR96" s="121"/>
      <c r="HS96" s="121"/>
      <c r="HT96" s="121"/>
      <c r="HU96" s="121"/>
      <c r="HV96" s="121"/>
      <c r="HW96" s="121"/>
      <c r="HX96" s="121"/>
      <c r="HY96" s="121"/>
      <c r="HZ96" s="121"/>
      <c r="IA96" s="121"/>
      <c r="IB96" s="121"/>
      <c r="IC96" s="121"/>
      <c r="ID96" s="121"/>
      <c r="IE96" s="121"/>
      <c r="IF96" s="121"/>
      <c r="IG96" s="121"/>
      <c r="IH96" s="121"/>
      <c r="II96" s="121"/>
      <c r="IJ96" s="121"/>
      <c r="IK96" s="121"/>
      <c r="IL96" s="121"/>
      <c r="IM96" s="121"/>
      <c r="IN96" s="121"/>
      <c r="IO96" s="121"/>
      <c r="IP96" s="121"/>
      <c r="IQ96" s="121"/>
      <c r="IR96" s="121"/>
      <c r="IS96" s="121"/>
      <c r="IT96" s="121"/>
      <c r="IU96" s="121"/>
      <c r="IV96" s="121"/>
      <c r="IW96" s="121"/>
      <c r="IX96" s="121"/>
    </row>
    <row r="97" spans="1:258" s="120" customFormat="1">
      <c r="A97" s="448"/>
      <c r="B97" s="446"/>
      <c r="C97" s="446"/>
      <c r="D97" s="446"/>
      <c r="E97" s="446"/>
      <c r="F97" s="446"/>
      <c r="G97" s="446"/>
      <c r="H97" s="446"/>
      <c r="I97" s="518"/>
      <c r="J97" s="518"/>
      <c r="K97" s="444"/>
      <c r="L97" s="445"/>
      <c r="M97" s="445"/>
      <c r="N97" s="444"/>
      <c r="O97" s="446"/>
      <c r="P97" s="446"/>
      <c r="Q97" s="121"/>
      <c r="R97" s="121"/>
      <c r="S97" s="121"/>
      <c r="T97" s="128"/>
      <c r="U97" s="128"/>
      <c r="V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c r="BE97" s="121"/>
      <c r="BF97" s="121"/>
      <c r="BG97" s="121"/>
      <c r="BH97" s="121"/>
      <c r="BI97" s="121"/>
      <c r="BJ97" s="121"/>
      <c r="BK97" s="121"/>
      <c r="BL97" s="121"/>
      <c r="BM97" s="121"/>
      <c r="BN97" s="121"/>
      <c r="BO97" s="121"/>
      <c r="BP97" s="121"/>
      <c r="BQ97" s="121"/>
      <c r="BR97" s="121"/>
      <c r="BS97" s="121"/>
      <c r="BT97" s="121"/>
      <c r="BU97" s="121"/>
      <c r="BV97" s="121"/>
      <c r="BW97" s="121"/>
      <c r="BX97" s="121"/>
      <c r="BY97" s="121"/>
      <c r="BZ97" s="121"/>
      <c r="CA97" s="121"/>
      <c r="CB97" s="121"/>
      <c r="CC97" s="121"/>
      <c r="CD97" s="121"/>
      <c r="CE97" s="121"/>
      <c r="CF97" s="121"/>
      <c r="CG97" s="121"/>
      <c r="CH97" s="121"/>
      <c r="CI97" s="121"/>
      <c r="CJ97" s="121"/>
      <c r="CK97" s="121"/>
      <c r="CL97" s="121"/>
      <c r="CM97" s="121"/>
      <c r="CN97" s="121"/>
      <c r="CO97" s="121"/>
      <c r="CP97" s="121"/>
      <c r="CQ97" s="121"/>
      <c r="CR97" s="121"/>
      <c r="CS97" s="121"/>
      <c r="CT97" s="121"/>
      <c r="CU97" s="121"/>
      <c r="CV97" s="121"/>
      <c r="CW97" s="121"/>
      <c r="CX97" s="121"/>
      <c r="CY97" s="121"/>
      <c r="CZ97" s="121"/>
      <c r="DA97" s="121"/>
      <c r="DB97" s="121"/>
      <c r="DC97" s="121"/>
      <c r="DD97" s="121"/>
      <c r="DE97" s="121"/>
      <c r="DF97" s="121"/>
      <c r="DG97" s="121"/>
      <c r="DH97" s="121"/>
      <c r="DI97" s="121"/>
      <c r="DJ97" s="121"/>
      <c r="DK97" s="121"/>
      <c r="DL97" s="121"/>
      <c r="DM97" s="121"/>
      <c r="DN97" s="121"/>
      <c r="DO97" s="121"/>
      <c r="DP97" s="121"/>
      <c r="DQ97" s="121"/>
      <c r="DR97" s="121"/>
      <c r="DS97" s="121"/>
      <c r="DT97" s="121"/>
      <c r="DU97" s="121"/>
      <c r="DV97" s="121"/>
      <c r="DW97" s="121"/>
      <c r="DX97" s="121"/>
      <c r="DY97" s="121"/>
      <c r="DZ97" s="121"/>
      <c r="EA97" s="121"/>
      <c r="EB97" s="121"/>
      <c r="EC97" s="121"/>
      <c r="ED97" s="121"/>
      <c r="EE97" s="121"/>
      <c r="EF97" s="121"/>
      <c r="EG97" s="121"/>
      <c r="EH97" s="121"/>
      <c r="EI97" s="121"/>
      <c r="EJ97" s="121"/>
      <c r="EK97" s="121"/>
      <c r="EL97" s="121"/>
      <c r="EM97" s="121"/>
      <c r="EN97" s="121"/>
      <c r="EO97" s="121"/>
      <c r="EP97" s="121"/>
      <c r="EQ97" s="121"/>
      <c r="ER97" s="121"/>
      <c r="ES97" s="121"/>
      <c r="ET97" s="121"/>
      <c r="EU97" s="121"/>
      <c r="EV97" s="121"/>
      <c r="EW97" s="121"/>
      <c r="EX97" s="121"/>
      <c r="EY97" s="121"/>
      <c r="EZ97" s="121"/>
      <c r="FA97" s="121"/>
      <c r="FB97" s="121"/>
      <c r="FC97" s="121"/>
      <c r="FD97" s="121"/>
      <c r="FE97" s="121"/>
      <c r="FF97" s="121"/>
      <c r="FG97" s="121"/>
      <c r="FH97" s="121"/>
      <c r="FI97" s="121"/>
      <c r="FJ97" s="121"/>
      <c r="FK97" s="121"/>
      <c r="FL97" s="121"/>
      <c r="FM97" s="121"/>
      <c r="FN97" s="121"/>
      <c r="FO97" s="121"/>
      <c r="FP97" s="121"/>
      <c r="FQ97" s="121"/>
      <c r="FR97" s="121"/>
      <c r="FS97" s="121"/>
      <c r="FT97" s="121"/>
      <c r="FU97" s="121"/>
      <c r="FV97" s="121"/>
      <c r="FW97" s="121"/>
      <c r="FX97" s="121"/>
      <c r="FY97" s="121"/>
      <c r="FZ97" s="121"/>
      <c r="GA97" s="121"/>
      <c r="GB97" s="121"/>
      <c r="GC97" s="121"/>
      <c r="GD97" s="121"/>
      <c r="GE97" s="121"/>
      <c r="GF97" s="121"/>
      <c r="GG97" s="121"/>
      <c r="GH97" s="121"/>
      <c r="GI97" s="121"/>
      <c r="GJ97" s="121"/>
      <c r="GK97" s="121"/>
      <c r="GL97" s="121"/>
      <c r="GM97" s="121"/>
      <c r="GN97" s="121"/>
      <c r="GO97" s="121"/>
      <c r="GP97" s="121"/>
      <c r="GQ97" s="121"/>
      <c r="GR97" s="121"/>
      <c r="GS97" s="121"/>
      <c r="GT97" s="121"/>
      <c r="GU97" s="121"/>
      <c r="GV97" s="121"/>
      <c r="GW97" s="121"/>
      <c r="GX97" s="121"/>
      <c r="GY97" s="121"/>
      <c r="GZ97" s="121"/>
      <c r="HA97" s="121"/>
      <c r="HB97" s="121"/>
      <c r="HC97" s="121"/>
      <c r="HD97" s="121"/>
      <c r="HE97" s="121"/>
      <c r="HF97" s="121"/>
      <c r="HG97" s="121"/>
      <c r="HH97" s="121"/>
      <c r="HI97" s="121"/>
      <c r="HJ97" s="121"/>
      <c r="HK97" s="121"/>
      <c r="HL97" s="121"/>
      <c r="HM97" s="121"/>
      <c r="HN97" s="121"/>
      <c r="HO97" s="121"/>
      <c r="HP97" s="121"/>
      <c r="HQ97" s="121"/>
      <c r="HR97" s="121"/>
      <c r="HS97" s="121"/>
      <c r="HT97" s="121"/>
      <c r="HU97" s="121"/>
      <c r="HV97" s="121"/>
      <c r="HW97" s="121"/>
      <c r="HX97" s="121"/>
      <c r="HY97" s="121"/>
      <c r="HZ97" s="121"/>
      <c r="IA97" s="121"/>
      <c r="IB97" s="121"/>
      <c r="IC97" s="121"/>
      <c r="ID97" s="121"/>
      <c r="IE97" s="121"/>
      <c r="IF97" s="121"/>
      <c r="IG97" s="121"/>
      <c r="IH97" s="121"/>
      <c r="II97" s="121"/>
      <c r="IJ97" s="121"/>
      <c r="IK97" s="121"/>
      <c r="IL97" s="121"/>
      <c r="IM97" s="121"/>
      <c r="IN97" s="121"/>
      <c r="IO97" s="121"/>
      <c r="IP97" s="121"/>
      <c r="IQ97" s="121"/>
      <c r="IR97" s="121"/>
      <c r="IS97" s="121"/>
      <c r="IT97" s="121"/>
      <c r="IU97" s="121"/>
      <c r="IV97" s="121"/>
      <c r="IW97" s="121"/>
      <c r="IX97" s="121"/>
    </row>
    <row r="98" spans="1:258" s="120" customFormat="1">
      <c r="A98" s="448"/>
      <c r="B98" s="446"/>
      <c r="C98" s="446"/>
      <c r="D98" s="446"/>
      <c r="E98" s="446"/>
      <c r="F98" s="446"/>
      <c r="G98" s="446"/>
      <c r="H98" s="446"/>
      <c r="I98" s="518"/>
      <c r="J98" s="518"/>
      <c r="K98" s="444"/>
      <c r="L98" s="445"/>
      <c r="M98" s="445"/>
      <c r="N98" s="444"/>
      <c r="O98" s="446"/>
      <c r="P98" s="446"/>
      <c r="Q98" s="121"/>
      <c r="R98" s="121"/>
      <c r="S98" s="121"/>
      <c r="T98" s="128"/>
      <c r="U98" s="128"/>
      <c r="V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121"/>
      <c r="BI98" s="121"/>
      <c r="BJ98" s="121"/>
      <c r="BK98" s="121"/>
      <c r="BL98" s="121"/>
      <c r="BM98" s="121"/>
      <c r="BN98" s="121"/>
      <c r="BO98" s="121"/>
      <c r="BP98" s="121"/>
      <c r="BQ98" s="121"/>
      <c r="BR98" s="121"/>
      <c r="BS98" s="121"/>
      <c r="BT98" s="121"/>
      <c r="BU98" s="121"/>
      <c r="BV98" s="121"/>
      <c r="BW98" s="121"/>
      <c r="BX98" s="121"/>
      <c r="BY98" s="121"/>
      <c r="BZ98" s="121"/>
      <c r="CA98" s="121"/>
      <c r="CB98" s="121"/>
      <c r="CC98" s="121"/>
      <c r="CD98" s="121"/>
      <c r="CE98" s="121"/>
      <c r="CF98" s="121"/>
      <c r="CG98" s="121"/>
      <c r="CH98" s="121"/>
      <c r="CI98" s="121"/>
      <c r="CJ98" s="121"/>
      <c r="CK98" s="121"/>
      <c r="CL98" s="121"/>
      <c r="CM98" s="121"/>
      <c r="CN98" s="121"/>
      <c r="CO98" s="121"/>
      <c r="CP98" s="121"/>
      <c r="CQ98" s="121"/>
      <c r="CR98" s="121"/>
      <c r="CS98" s="121"/>
      <c r="CT98" s="121"/>
      <c r="CU98" s="121"/>
      <c r="CV98" s="121"/>
      <c r="CW98" s="121"/>
      <c r="CX98" s="121"/>
      <c r="CY98" s="121"/>
      <c r="CZ98" s="121"/>
      <c r="DA98" s="121"/>
      <c r="DB98" s="121"/>
      <c r="DC98" s="121"/>
      <c r="DD98" s="121"/>
      <c r="DE98" s="121"/>
      <c r="DF98" s="121"/>
      <c r="DG98" s="121"/>
      <c r="DH98" s="121"/>
      <c r="DI98" s="121"/>
      <c r="DJ98" s="121"/>
      <c r="DK98" s="121"/>
      <c r="DL98" s="121"/>
      <c r="DM98" s="121"/>
      <c r="DN98" s="121"/>
      <c r="DO98" s="121"/>
      <c r="DP98" s="121"/>
      <c r="DQ98" s="121"/>
      <c r="DR98" s="121"/>
      <c r="DS98" s="121"/>
      <c r="DT98" s="121"/>
      <c r="DU98" s="121"/>
      <c r="DV98" s="121"/>
      <c r="DW98" s="121"/>
      <c r="DX98" s="121"/>
      <c r="DY98" s="121"/>
      <c r="DZ98" s="121"/>
      <c r="EA98" s="121"/>
      <c r="EB98" s="121"/>
      <c r="EC98" s="121"/>
      <c r="ED98" s="121"/>
      <c r="EE98" s="121"/>
      <c r="EF98" s="121"/>
      <c r="EG98" s="121"/>
      <c r="EH98" s="121"/>
      <c r="EI98" s="121"/>
      <c r="EJ98" s="121"/>
      <c r="EK98" s="121"/>
      <c r="EL98" s="121"/>
      <c r="EM98" s="121"/>
      <c r="EN98" s="121"/>
      <c r="EO98" s="121"/>
      <c r="EP98" s="121"/>
      <c r="EQ98" s="121"/>
      <c r="ER98" s="121"/>
      <c r="ES98" s="121"/>
      <c r="ET98" s="121"/>
      <c r="EU98" s="121"/>
      <c r="EV98" s="121"/>
      <c r="EW98" s="121"/>
      <c r="EX98" s="121"/>
      <c r="EY98" s="121"/>
      <c r="EZ98" s="121"/>
      <c r="FA98" s="121"/>
      <c r="FB98" s="121"/>
      <c r="FC98" s="121"/>
      <c r="FD98" s="121"/>
      <c r="FE98" s="121"/>
      <c r="FF98" s="121"/>
      <c r="FG98" s="121"/>
      <c r="FH98" s="121"/>
      <c r="FI98" s="121"/>
      <c r="FJ98" s="121"/>
      <c r="FK98" s="121"/>
      <c r="FL98" s="121"/>
      <c r="FM98" s="121"/>
      <c r="FN98" s="121"/>
      <c r="FO98" s="121"/>
      <c r="FP98" s="121"/>
      <c r="FQ98" s="121"/>
      <c r="FR98" s="121"/>
      <c r="FS98" s="121"/>
      <c r="FT98" s="121"/>
      <c r="FU98" s="121"/>
      <c r="FV98" s="121"/>
      <c r="FW98" s="121"/>
      <c r="FX98" s="121"/>
      <c r="FY98" s="121"/>
      <c r="FZ98" s="121"/>
      <c r="GA98" s="121"/>
      <c r="GB98" s="121"/>
      <c r="GC98" s="121"/>
      <c r="GD98" s="121"/>
      <c r="GE98" s="121"/>
      <c r="GF98" s="121"/>
      <c r="GG98" s="121"/>
      <c r="GH98" s="121"/>
      <c r="GI98" s="121"/>
      <c r="GJ98" s="121"/>
      <c r="GK98" s="121"/>
      <c r="GL98" s="121"/>
      <c r="GM98" s="121"/>
      <c r="GN98" s="121"/>
      <c r="GO98" s="121"/>
      <c r="GP98" s="121"/>
      <c r="GQ98" s="121"/>
      <c r="GR98" s="121"/>
      <c r="GS98" s="121"/>
      <c r="GT98" s="121"/>
      <c r="GU98" s="121"/>
      <c r="GV98" s="121"/>
      <c r="GW98" s="121"/>
      <c r="GX98" s="121"/>
      <c r="GY98" s="121"/>
      <c r="GZ98" s="121"/>
      <c r="HA98" s="121"/>
      <c r="HB98" s="121"/>
      <c r="HC98" s="121"/>
      <c r="HD98" s="121"/>
      <c r="HE98" s="121"/>
      <c r="HF98" s="121"/>
      <c r="HG98" s="121"/>
      <c r="HH98" s="121"/>
      <c r="HI98" s="121"/>
      <c r="HJ98" s="121"/>
      <c r="HK98" s="121"/>
      <c r="HL98" s="121"/>
      <c r="HM98" s="121"/>
      <c r="HN98" s="121"/>
      <c r="HO98" s="121"/>
      <c r="HP98" s="121"/>
      <c r="HQ98" s="121"/>
      <c r="HR98" s="121"/>
      <c r="HS98" s="121"/>
      <c r="HT98" s="121"/>
      <c r="HU98" s="121"/>
      <c r="HV98" s="121"/>
      <c r="HW98" s="121"/>
      <c r="HX98" s="121"/>
      <c r="HY98" s="121"/>
      <c r="HZ98" s="121"/>
      <c r="IA98" s="121"/>
      <c r="IB98" s="121"/>
      <c r="IC98" s="121"/>
      <c r="ID98" s="121"/>
      <c r="IE98" s="121"/>
      <c r="IF98" s="121"/>
      <c r="IG98" s="121"/>
      <c r="IH98" s="121"/>
      <c r="II98" s="121"/>
      <c r="IJ98" s="121"/>
      <c r="IK98" s="121"/>
      <c r="IL98" s="121"/>
      <c r="IM98" s="121"/>
      <c r="IN98" s="121"/>
      <c r="IO98" s="121"/>
      <c r="IP98" s="121"/>
      <c r="IQ98" s="121"/>
      <c r="IR98" s="121"/>
      <c r="IS98" s="121"/>
      <c r="IT98" s="121"/>
      <c r="IU98" s="121"/>
      <c r="IV98" s="121"/>
      <c r="IW98" s="121"/>
      <c r="IX98" s="121"/>
    </row>
    <row r="99" spans="1:258" s="120" customFormat="1">
      <c r="A99" s="448"/>
      <c r="B99" s="446"/>
      <c r="C99" s="446"/>
      <c r="D99" s="446"/>
      <c r="E99" s="446"/>
      <c r="F99" s="446"/>
      <c r="G99" s="446"/>
      <c r="H99" s="446"/>
      <c r="I99" s="518"/>
      <c r="J99" s="518"/>
      <c r="K99" s="444"/>
      <c r="L99" s="445"/>
      <c r="M99" s="445"/>
      <c r="N99" s="444"/>
      <c r="O99" s="446"/>
      <c r="P99" s="446"/>
      <c r="Q99" s="121"/>
      <c r="R99" s="121"/>
      <c r="S99" s="121"/>
      <c r="T99" s="128"/>
      <c r="U99" s="128"/>
      <c r="V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c r="BM99" s="121"/>
      <c r="BN99" s="121"/>
      <c r="BO99" s="121"/>
      <c r="BP99" s="121"/>
      <c r="BQ99" s="121"/>
      <c r="BR99" s="121"/>
      <c r="BS99" s="121"/>
      <c r="BT99" s="121"/>
      <c r="BU99" s="121"/>
      <c r="BV99" s="121"/>
      <c r="BW99" s="121"/>
      <c r="BX99" s="121"/>
      <c r="BY99" s="121"/>
      <c r="BZ99" s="121"/>
      <c r="CA99" s="121"/>
      <c r="CB99" s="121"/>
      <c r="CC99" s="121"/>
      <c r="CD99" s="121"/>
      <c r="CE99" s="121"/>
      <c r="CF99" s="121"/>
      <c r="CG99" s="121"/>
      <c r="CH99" s="121"/>
      <c r="CI99" s="121"/>
      <c r="CJ99" s="121"/>
      <c r="CK99" s="121"/>
      <c r="CL99" s="121"/>
      <c r="CM99" s="121"/>
      <c r="CN99" s="121"/>
      <c r="CO99" s="121"/>
      <c r="CP99" s="121"/>
      <c r="CQ99" s="121"/>
      <c r="CR99" s="121"/>
      <c r="CS99" s="121"/>
      <c r="CT99" s="121"/>
      <c r="CU99" s="121"/>
      <c r="CV99" s="121"/>
      <c r="CW99" s="121"/>
      <c r="CX99" s="121"/>
      <c r="CY99" s="121"/>
      <c r="CZ99" s="121"/>
      <c r="DA99" s="121"/>
      <c r="DB99" s="121"/>
      <c r="DC99" s="121"/>
      <c r="DD99" s="121"/>
      <c r="DE99" s="121"/>
      <c r="DF99" s="121"/>
      <c r="DG99" s="121"/>
      <c r="DH99" s="121"/>
      <c r="DI99" s="121"/>
      <c r="DJ99" s="121"/>
      <c r="DK99" s="121"/>
      <c r="DL99" s="121"/>
      <c r="DM99" s="121"/>
      <c r="DN99" s="121"/>
      <c r="DO99" s="121"/>
      <c r="DP99" s="121"/>
      <c r="DQ99" s="121"/>
      <c r="DR99" s="121"/>
      <c r="DS99" s="121"/>
      <c r="DT99" s="121"/>
      <c r="DU99" s="121"/>
      <c r="DV99" s="121"/>
      <c r="DW99" s="121"/>
      <c r="DX99" s="121"/>
      <c r="DY99" s="121"/>
      <c r="DZ99" s="121"/>
      <c r="EA99" s="121"/>
      <c r="EB99" s="121"/>
      <c r="EC99" s="121"/>
      <c r="ED99" s="121"/>
      <c r="EE99" s="121"/>
      <c r="EF99" s="121"/>
      <c r="EG99" s="121"/>
      <c r="EH99" s="121"/>
      <c r="EI99" s="121"/>
      <c r="EJ99" s="121"/>
      <c r="EK99" s="121"/>
      <c r="EL99" s="121"/>
      <c r="EM99" s="121"/>
      <c r="EN99" s="121"/>
      <c r="EO99" s="121"/>
      <c r="EP99" s="121"/>
      <c r="EQ99" s="121"/>
      <c r="ER99" s="121"/>
      <c r="ES99" s="121"/>
      <c r="ET99" s="121"/>
      <c r="EU99" s="121"/>
      <c r="EV99" s="121"/>
      <c r="EW99" s="121"/>
      <c r="EX99" s="121"/>
      <c r="EY99" s="121"/>
      <c r="EZ99" s="121"/>
      <c r="FA99" s="121"/>
      <c r="FB99" s="121"/>
      <c r="FC99" s="121"/>
      <c r="FD99" s="121"/>
      <c r="FE99" s="121"/>
      <c r="FF99" s="121"/>
      <c r="FG99" s="121"/>
      <c r="FH99" s="121"/>
      <c r="FI99" s="121"/>
      <c r="FJ99" s="121"/>
      <c r="FK99" s="121"/>
      <c r="FL99" s="121"/>
      <c r="FM99" s="121"/>
      <c r="FN99" s="121"/>
      <c r="FO99" s="121"/>
      <c r="FP99" s="121"/>
      <c r="FQ99" s="121"/>
      <c r="FR99" s="121"/>
      <c r="FS99" s="121"/>
      <c r="FT99" s="121"/>
      <c r="FU99" s="121"/>
      <c r="FV99" s="121"/>
      <c r="FW99" s="121"/>
      <c r="FX99" s="121"/>
      <c r="FY99" s="121"/>
      <c r="FZ99" s="121"/>
      <c r="GA99" s="121"/>
      <c r="GB99" s="121"/>
      <c r="GC99" s="121"/>
      <c r="GD99" s="121"/>
      <c r="GE99" s="121"/>
      <c r="GF99" s="121"/>
      <c r="GG99" s="121"/>
      <c r="GH99" s="121"/>
      <c r="GI99" s="121"/>
      <c r="GJ99" s="121"/>
      <c r="GK99" s="121"/>
      <c r="GL99" s="121"/>
      <c r="GM99" s="121"/>
      <c r="GN99" s="121"/>
      <c r="GO99" s="121"/>
      <c r="GP99" s="121"/>
      <c r="GQ99" s="121"/>
      <c r="GR99" s="121"/>
      <c r="GS99" s="121"/>
      <c r="GT99" s="121"/>
      <c r="GU99" s="121"/>
      <c r="GV99" s="121"/>
      <c r="GW99" s="121"/>
      <c r="GX99" s="121"/>
      <c r="GY99" s="121"/>
      <c r="GZ99" s="121"/>
      <c r="HA99" s="121"/>
      <c r="HB99" s="121"/>
      <c r="HC99" s="121"/>
      <c r="HD99" s="121"/>
      <c r="HE99" s="121"/>
      <c r="HF99" s="121"/>
      <c r="HG99" s="121"/>
      <c r="HH99" s="121"/>
      <c r="HI99" s="121"/>
      <c r="HJ99" s="121"/>
      <c r="HK99" s="121"/>
      <c r="HL99" s="121"/>
      <c r="HM99" s="121"/>
      <c r="HN99" s="121"/>
      <c r="HO99" s="121"/>
      <c r="HP99" s="121"/>
      <c r="HQ99" s="121"/>
      <c r="HR99" s="121"/>
      <c r="HS99" s="121"/>
      <c r="HT99" s="121"/>
      <c r="HU99" s="121"/>
      <c r="HV99" s="121"/>
      <c r="HW99" s="121"/>
      <c r="HX99" s="121"/>
      <c r="HY99" s="121"/>
      <c r="HZ99" s="121"/>
      <c r="IA99" s="121"/>
      <c r="IB99" s="121"/>
      <c r="IC99" s="121"/>
      <c r="ID99" s="121"/>
      <c r="IE99" s="121"/>
      <c r="IF99" s="121"/>
      <c r="IG99" s="121"/>
      <c r="IH99" s="121"/>
      <c r="II99" s="121"/>
      <c r="IJ99" s="121"/>
      <c r="IK99" s="121"/>
      <c r="IL99" s="121"/>
      <c r="IM99" s="121"/>
      <c r="IN99" s="121"/>
      <c r="IO99" s="121"/>
      <c r="IP99" s="121"/>
      <c r="IQ99" s="121"/>
      <c r="IR99" s="121"/>
      <c r="IS99" s="121"/>
      <c r="IT99" s="121"/>
      <c r="IU99" s="121"/>
      <c r="IV99" s="121"/>
      <c r="IW99" s="121"/>
      <c r="IX99" s="121"/>
    </row>
    <row r="100" spans="1:258" s="120" customFormat="1">
      <c r="A100" s="448"/>
      <c r="B100" s="446"/>
      <c r="C100" s="446"/>
      <c r="D100" s="446"/>
      <c r="E100" s="446"/>
      <c r="F100" s="446"/>
      <c r="G100" s="446"/>
      <c r="H100" s="446"/>
      <c r="I100" s="518"/>
      <c r="J100" s="518"/>
      <c r="K100" s="444"/>
      <c r="L100" s="445"/>
      <c r="M100" s="445"/>
      <c r="N100" s="444"/>
      <c r="O100" s="446"/>
      <c r="P100" s="446"/>
      <c r="Q100" s="121"/>
      <c r="R100" s="121"/>
      <c r="S100" s="121"/>
      <c r="T100" s="128"/>
      <c r="U100" s="128"/>
      <c r="V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c r="BM100" s="121"/>
      <c r="BN100" s="121"/>
      <c r="BO100" s="121"/>
      <c r="BP100" s="121"/>
      <c r="BQ100" s="121"/>
      <c r="BR100" s="121"/>
      <c r="BS100" s="121"/>
      <c r="BT100" s="121"/>
      <c r="BU100" s="121"/>
      <c r="BV100" s="121"/>
      <c r="BW100" s="121"/>
      <c r="BX100" s="121"/>
      <c r="BY100" s="121"/>
      <c r="BZ100" s="121"/>
      <c r="CA100" s="121"/>
      <c r="CB100" s="121"/>
      <c r="CC100" s="121"/>
      <c r="CD100" s="121"/>
      <c r="CE100" s="121"/>
      <c r="CF100" s="121"/>
      <c r="CG100" s="121"/>
      <c r="CH100" s="121"/>
      <c r="CI100" s="121"/>
      <c r="CJ100" s="121"/>
      <c r="CK100" s="121"/>
      <c r="CL100" s="121"/>
      <c r="CM100" s="121"/>
      <c r="CN100" s="121"/>
      <c r="CO100" s="121"/>
      <c r="CP100" s="121"/>
      <c r="CQ100" s="121"/>
      <c r="CR100" s="121"/>
      <c r="CS100" s="121"/>
      <c r="CT100" s="121"/>
      <c r="CU100" s="121"/>
      <c r="CV100" s="121"/>
      <c r="CW100" s="121"/>
      <c r="CX100" s="121"/>
      <c r="CY100" s="121"/>
      <c r="CZ100" s="121"/>
      <c r="DA100" s="121"/>
      <c r="DB100" s="121"/>
      <c r="DC100" s="121"/>
      <c r="DD100" s="121"/>
      <c r="DE100" s="121"/>
      <c r="DF100" s="121"/>
      <c r="DG100" s="121"/>
      <c r="DH100" s="121"/>
      <c r="DI100" s="121"/>
      <c r="DJ100" s="121"/>
      <c r="DK100" s="121"/>
      <c r="DL100" s="121"/>
      <c r="DM100" s="121"/>
      <c r="DN100" s="121"/>
      <c r="DO100" s="121"/>
      <c r="DP100" s="121"/>
      <c r="DQ100" s="121"/>
      <c r="DR100" s="121"/>
      <c r="DS100" s="121"/>
      <c r="DT100" s="121"/>
      <c r="DU100" s="121"/>
      <c r="DV100" s="121"/>
      <c r="DW100" s="121"/>
      <c r="DX100" s="121"/>
      <c r="DY100" s="121"/>
      <c r="DZ100" s="121"/>
      <c r="EA100" s="121"/>
      <c r="EB100" s="121"/>
      <c r="EC100" s="121"/>
      <c r="ED100" s="121"/>
      <c r="EE100" s="121"/>
      <c r="EF100" s="121"/>
      <c r="EG100" s="121"/>
      <c r="EH100" s="121"/>
      <c r="EI100" s="121"/>
      <c r="EJ100" s="121"/>
      <c r="EK100" s="121"/>
      <c r="EL100" s="121"/>
      <c r="EM100" s="121"/>
      <c r="EN100" s="121"/>
      <c r="EO100" s="121"/>
      <c r="EP100" s="121"/>
      <c r="EQ100" s="121"/>
      <c r="ER100" s="121"/>
      <c r="ES100" s="121"/>
      <c r="ET100" s="121"/>
      <c r="EU100" s="121"/>
      <c r="EV100" s="121"/>
      <c r="EW100" s="121"/>
      <c r="EX100" s="121"/>
      <c r="EY100" s="121"/>
      <c r="EZ100" s="121"/>
      <c r="FA100" s="121"/>
      <c r="FB100" s="121"/>
      <c r="FC100" s="121"/>
      <c r="FD100" s="121"/>
      <c r="FE100" s="121"/>
      <c r="FF100" s="121"/>
      <c r="FG100" s="121"/>
      <c r="FH100" s="121"/>
      <c r="FI100" s="121"/>
      <c r="FJ100" s="121"/>
      <c r="FK100" s="121"/>
      <c r="FL100" s="121"/>
      <c r="FM100" s="121"/>
      <c r="FN100" s="121"/>
      <c r="FO100" s="121"/>
      <c r="FP100" s="121"/>
      <c r="FQ100" s="121"/>
      <c r="FR100" s="121"/>
      <c r="FS100" s="121"/>
      <c r="FT100" s="121"/>
      <c r="FU100" s="121"/>
      <c r="FV100" s="121"/>
      <c r="FW100" s="121"/>
      <c r="FX100" s="121"/>
      <c r="FY100" s="121"/>
      <c r="FZ100" s="121"/>
      <c r="GA100" s="121"/>
      <c r="GB100" s="121"/>
      <c r="GC100" s="121"/>
      <c r="GD100" s="121"/>
      <c r="GE100" s="121"/>
      <c r="GF100" s="121"/>
      <c r="GG100" s="121"/>
      <c r="GH100" s="121"/>
      <c r="GI100" s="121"/>
      <c r="GJ100" s="121"/>
      <c r="GK100" s="121"/>
      <c r="GL100" s="121"/>
      <c r="GM100" s="121"/>
      <c r="GN100" s="121"/>
      <c r="GO100" s="121"/>
      <c r="GP100" s="121"/>
      <c r="GQ100" s="121"/>
      <c r="GR100" s="121"/>
      <c r="GS100" s="121"/>
      <c r="GT100" s="121"/>
      <c r="GU100" s="121"/>
      <c r="GV100" s="121"/>
      <c r="GW100" s="121"/>
      <c r="GX100" s="121"/>
      <c r="GY100" s="121"/>
      <c r="GZ100" s="121"/>
      <c r="HA100" s="121"/>
      <c r="HB100" s="121"/>
      <c r="HC100" s="121"/>
      <c r="HD100" s="121"/>
      <c r="HE100" s="121"/>
      <c r="HF100" s="121"/>
      <c r="HG100" s="121"/>
      <c r="HH100" s="121"/>
      <c r="HI100" s="121"/>
      <c r="HJ100" s="121"/>
      <c r="HK100" s="121"/>
      <c r="HL100" s="121"/>
      <c r="HM100" s="121"/>
      <c r="HN100" s="121"/>
      <c r="HO100" s="121"/>
      <c r="HP100" s="121"/>
      <c r="HQ100" s="121"/>
      <c r="HR100" s="121"/>
      <c r="HS100" s="121"/>
      <c r="HT100" s="121"/>
      <c r="HU100" s="121"/>
      <c r="HV100" s="121"/>
      <c r="HW100" s="121"/>
      <c r="HX100" s="121"/>
      <c r="HY100" s="121"/>
      <c r="HZ100" s="121"/>
      <c r="IA100" s="121"/>
      <c r="IB100" s="121"/>
      <c r="IC100" s="121"/>
      <c r="ID100" s="121"/>
      <c r="IE100" s="121"/>
      <c r="IF100" s="121"/>
      <c r="IG100" s="121"/>
      <c r="IH100" s="121"/>
      <c r="II100" s="121"/>
      <c r="IJ100" s="121"/>
      <c r="IK100" s="121"/>
      <c r="IL100" s="121"/>
      <c r="IM100" s="121"/>
      <c r="IN100" s="121"/>
      <c r="IO100" s="121"/>
      <c r="IP100" s="121"/>
      <c r="IQ100" s="121"/>
      <c r="IR100" s="121"/>
      <c r="IS100" s="121"/>
      <c r="IT100" s="121"/>
      <c r="IU100" s="121"/>
      <c r="IV100" s="121"/>
      <c r="IW100" s="121"/>
      <c r="IX100" s="121"/>
    </row>
    <row r="101" spans="1:258" s="120" customFormat="1">
      <c r="A101" s="448"/>
      <c r="B101" s="446"/>
      <c r="C101" s="446"/>
      <c r="D101" s="446"/>
      <c r="E101" s="446"/>
      <c r="F101" s="446"/>
      <c r="G101" s="446"/>
      <c r="H101" s="446"/>
      <c r="I101" s="518"/>
      <c r="J101" s="518"/>
      <c r="K101" s="444"/>
      <c r="L101" s="445"/>
      <c r="M101" s="445"/>
      <c r="N101" s="444"/>
      <c r="O101" s="446"/>
      <c r="P101" s="446"/>
      <c r="Q101" s="121"/>
      <c r="R101" s="121"/>
      <c r="S101" s="121"/>
      <c r="T101" s="128"/>
      <c r="U101" s="128"/>
      <c r="V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c r="BM101" s="121"/>
      <c r="BN101" s="121"/>
      <c r="BO101" s="121"/>
      <c r="BP101" s="121"/>
      <c r="BQ101" s="121"/>
      <c r="BR101" s="121"/>
      <c r="BS101" s="121"/>
      <c r="BT101" s="121"/>
      <c r="BU101" s="121"/>
      <c r="BV101" s="121"/>
      <c r="BW101" s="121"/>
      <c r="BX101" s="121"/>
      <c r="BY101" s="121"/>
      <c r="BZ101" s="121"/>
      <c r="CA101" s="121"/>
      <c r="CB101" s="121"/>
      <c r="CC101" s="121"/>
      <c r="CD101" s="121"/>
      <c r="CE101" s="121"/>
      <c r="CF101" s="121"/>
      <c r="CG101" s="121"/>
      <c r="CH101" s="121"/>
      <c r="CI101" s="121"/>
      <c r="CJ101" s="121"/>
      <c r="CK101" s="121"/>
      <c r="CL101" s="121"/>
      <c r="CM101" s="121"/>
      <c r="CN101" s="121"/>
      <c r="CO101" s="121"/>
      <c r="CP101" s="121"/>
      <c r="CQ101" s="121"/>
      <c r="CR101" s="121"/>
      <c r="CS101" s="121"/>
      <c r="CT101" s="121"/>
      <c r="CU101" s="121"/>
      <c r="CV101" s="121"/>
      <c r="CW101" s="121"/>
      <c r="CX101" s="121"/>
      <c r="CY101" s="121"/>
      <c r="CZ101" s="121"/>
      <c r="DA101" s="121"/>
      <c r="DB101" s="121"/>
      <c r="DC101" s="121"/>
      <c r="DD101" s="121"/>
      <c r="DE101" s="121"/>
      <c r="DF101" s="121"/>
      <c r="DG101" s="121"/>
      <c r="DH101" s="121"/>
      <c r="DI101" s="121"/>
      <c r="DJ101" s="121"/>
      <c r="DK101" s="121"/>
      <c r="DL101" s="121"/>
      <c r="DM101" s="121"/>
      <c r="DN101" s="121"/>
      <c r="DO101" s="121"/>
      <c r="DP101" s="121"/>
      <c r="DQ101" s="121"/>
      <c r="DR101" s="121"/>
      <c r="DS101" s="121"/>
      <c r="DT101" s="121"/>
      <c r="DU101" s="121"/>
      <c r="DV101" s="121"/>
      <c r="DW101" s="121"/>
      <c r="DX101" s="121"/>
      <c r="DY101" s="121"/>
      <c r="DZ101" s="121"/>
      <c r="EA101" s="121"/>
      <c r="EB101" s="121"/>
      <c r="EC101" s="121"/>
      <c r="ED101" s="121"/>
      <c r="EE101" s="121"/>
      <c r="EF101" s="121"/>
      <c r="EG101" s="121"/>
      <c r="EH101" s="121"/>
      <c r="EI101" s="121"/>
      <c r="EJ101" s="121"/>
      <c r="EK101" s="121"/>
      <c r="EL101" s="121"/>
      <c r="EM101" s="121"/>
      <c r="EN101" s="121"/>
      <c r="EO101" s="121"/>
      <c r="EP101" s="121"/>
      <c r="EQ101" s="121"/>
      <c r="ER101" s="121"/>
      <c r="ES101" s="121"/>
      <c r="ET101" s="121"/>
      <c r="EU101" s="121"/>
      <c r="EV101" s="121"/>
      <c r="EW101" s="121"/>
      <c r="EX101" s="121"/>
      <c r="EY101" s="121"/>
      <c r="EZ101" s="121"/>
      <c r="FA101" s="121"/>
      <c r="FB101" s="121"/>
      <c r="FC101" s="121"/>
      <c r="FD101" s="121"/>
      <c r="FE101" s="121"/>
      <c r="FF101" s="121"/>
      <c r="FG101" s="121"/>
      <c r="FH101" s="121"/>
      <c r="FI101" s="121"/>
      <c r="FJ101" s="121"/>
      <c r="FK101" s="121"/>
      <c r="FL101" s="121"/>
      <c r="FM101" s="121"/>
      <c r="FN101" s="121"/>
      <c r="FO101" s="121"/>
      <c r="FP101" s="121"/>
      <c r="FQ101" s="121"/>
      <c r="FR101" s="121"/>
      <c r="FS101" s="121"/>
      <c r="FT101" s="121"/>
      <c r="FU101" s="121"/>
      <c r="FV101" s="121"/>
      <c r="FW101" s="121"/>
      <c r="FX101" s="121"/>
      <c r="FY101" s="121"/>
      <c r="FZ101" s="121"/>
      <c r="GA101" s="121"/>
      <c r="GB101" s="121"/>
      <c r="GC101" s="121"/>
      <c r="GD101" s="121"/>
      <c r="GE101" s="121"/>
      <c r="GF101" s="121"/>
      <c r="GG101" s="121"/>
      <c r="GH101" s="121"/>
      <c r="GI101" s="121"/>
      <c r="GJ101" s="121"/>
      <c r="GK101" s="121"/>
      <c r="GL101" s="121"/>
      <c r="GM101" s="121"/>
      <c r="GN101" s="121"/>
      <c r="GO101" s="121"/>
      <c r="GP101" s="121"/>
      <c r="GQ101" s="121"/>
      <c r="GR101" s="121"/>
      <c r="GS101" s="121"/>
      <c r="GT101" s="121"/>
      <c r="GU101" s="121"/>
      <c r="GV101" s="121"/>
      <c r="GW101" s="121"/>
      <c r="GX101" s="121"/>
      <c r="GY101" s="121"/>
      <c r="GZ101" s="121"/>
      <c r="HA101" s="121"/>
      <c r="HB101" s="121"/>
      <c r="HC101" s="121"/>
      <c r="HD101" s="121"/>
      <c r="HE101" s="121"/>
      <c r="HF101" s="121"/>
      <c r="HG101" s="121"/>
      <c r="HH101" s="121"/>
      <c r="HI101" s="121"/>
      <c r="HJ101" s="121"/>
      <c r="HK101" s="121"/>
      <c r="HL101" s="121"/>
      <c r="HM101" s="121"/>
      <c r="HN101" s="121"/>
      <c r="HO101" s="121"/>
      <c r="HP101" s="121"/>
      <c r="HQ101" s="121"/>
      <c r="HR101" s="121"/>
      <c r="HS101" s="121"/>
      <c r="HT101" s="121"/>
      <c r="HU101" s="121"/>
      <c r="HV101" s="121"/>
      <c r="HW101" s="121"/>
      <c r="HX101" s="121"/>
      <c r="HY101" s="121"/>
      <c r="HZ101" s="121"/>
      <c r="IA101" s="121"/>
      <c r="IB101" s="121"/>
      <c r="IC101" s="121"/>
      <c r="ID101" s="121"/>
      <c r="IE101" s="121"/>
      <c r="IF101" s="121"/>
      <c r="IG101" s="121"/>
      <c r="IH101" s="121"/>
      <c r="II101" s="121"/>
      <c r="IJ101" s="121"/>
      <c r="IK101" s="121"/>
      <c r="IL101" s="121"/>
      <c r="IM101" s="121"/>
      <c r="IN101" s="121"/>
      <c r="IO101" s="121"/>
      <c r="IP101" s="121"/>
      <c r="IQ101" s="121"/>
      <c r="IR101" s="121"/>
      <c r="IS101" s="121"/>
      <c r="IT101" s="121"/>
      <c r="IU101" s="121"/>
      <c r="IV101" s="121"/>
      <c r="IW101" s="121"/>
      <c r="IX101" s="121"/>
    </row>
    <row r="102" spans="1:258" s="120" customFormat="1">
      <c r="A102" s="448"/>
      <c r="B102" s="446"/>
      <c r="C102" s="446"/>
      <c r="D102" s="446"/>
      <c r="E102" s="446"/>
      <c r="F102" s="446"/>
      <c r="G102" s="446"/>
      <c r="H102" s="446"/>
      <c r="I102" s="518"/>
      <c r="J102" s="518"/>
      <c r="K102" s="444"/>
      <c r="L102" s="445"/>
      <c r="M102" s="445"/>
      <c r="N102" s="444"/>
      <c r="O102" s="446"/>
      <c r="P102" s="446"/>
      <c r="Q102" s="121"/>
      <c r="R102" s="121"/>
      <c r="S102" s="121"/>
      <c r="T102" s="128"/>
      <c r="U102" s="128"/>
      <c r="V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c r="BM102" s="121"/>
      <c r="BN102" s="121"/>
      <c r="BO102" s="121"/>
      <c r="BP102" s="121"/>
      <c r="BQ102" s="121"/>
      <c r="BR102" s="121"/>
      <c r="BS102" s="121"/>
      <c r="BT102" s="121"/>
      <c r="BU102" s="121"/>
      <c r="BV102" s="121"/>
      <c r="BW102" s="121"/>
      <c r="BX102" s="121"/>
      <c r="BY102" s="121"/>
      <c r="BZ102" s="121"/>
      <c r="CA102" s="121"/>
      <c r="CB102" s="121"/>
      <c r="CC102" s="121"/>
      <c r="CD102" s="121"/>
      <c r="CE102" s="121"/>
      <c r="CF102" s="121"/>
      <c r="CG102" s="121"/>
      <c r="CH102" s="121"/>
      <c r="CI102" s="121"/>
      <c r="CJ102" s="121"/>
      <c r="CK102" s="121"/>
      <c r="CL102" s="121"/>
      <c r="CM102" s="121"/>
      <c r="CN102" s="121"/>
      <c r="CO102" s="121"/>
      <c r="CP102" s="121"/>
      <c r="CQ102" s="121"/>
      <c r="CR102" s="121"/>
      <c r="CS102" s="121"/>
      <c r="CT102" s="121"/>
      <c r="CU102" s="121"/>
      <c r="CV102" s="121"/>
      <c r="CW102" s="121"/>
      <c r="CX102" s="121"/>
      <c r="CY102" s="121"/>
      <c r="CZ102" s="121"/>
      <c r="DA102" s="121"/>
      <c r="DB102" s="121"/>
      <c r="DC102" s="121"/>
      <c r="DD102" s="121"/>
      <c r="DE102" s="121"/>
      <c r="DF102" s="121"/>
      <c r="DG102" s="121"/>
      <c r="DH102" s="121"/>
      <c r="DI102" s="121"/>
      <c r="DJ102" s="121"/>
      <c r="DK102" s="121"/>
      <c r="DL102" s="121"/>
      <c r="DM102" s="121"/>
      <c r="DN102" s="121"/>
      <c r="DO102" s="121"/>
      <c r="DP102" s="121"/>
      <c r="DQ102" s="121"/>
      <c r="DR102" s="121"/>
      <c r="DS102" s="121"/>
      <c r="DT102" s="121"/>
      <c r="DU102" s="121"/>
      <c r="DV102" s="121"/>
      <c r="DW102" s="121"/>
      <c r="DX102" s="121"/>
      <c r="DY102" s="121"/>
      <c r="DZ102" s="121"/>
      <c r="EA102" s="121"/>
      <c r="EB102" s="121"/>
      <c r="EC102" s="121"/>
      <c r="ED102" s="121"/>
      <c r="EE102" s="121"/>
      <c r="EF102" s="121"/>
      <c r="EG102" s="121"/>
      <c r="EH102" s="121"/>
      <c r="EI102" s="121"/>
      <c r="EJ102" s="121"/>
      <c r="EK102" s="121"/>
      <c r="EL102" s="121"/>
      <c r="EM102" s="121"/>
      <c r="EN102" s="121"/>
      <c r="EO102" s="121"/>
      <c r="EP102" s="121"/>
      <c r="EQ102" s="121"/>
      <c r="ER102" s="121"/>
      <c r="ES102" s="121"/>
      <c r="ET102" s="121"/>
      <c r="EU102" s="121"/>
      <c r="EV102" s="121"/>
      <c r="EW102" s="121"/>
      <c r="EX102" s="121"/>
      <c r="EY102" s="121"/>
      <c r="EZ102" s="121"/>
      <c r="FA102" s="121"/>
      <c r="FB102" s="121"/>
      <c r="FC102" s="121"/>
      <c r="FD102" s="121"/>
      <c r="FE102" s="121"/>
      <c r="FF102" s="121"/>
      <c r="FG102" s="121"/>
      <c r="FH102" s="121"/>
      <c r="FI102" s="121"/>
      <c r="FJ102" s="121"/>
      <c r="FK102" s="121"/>
      <c r="FL102" s="121"/>
      <c r="FM102" s="121"/>
      <c r="FN102" s="121"/>
      <c r="FO102" s="121"/>
      <c r="FP102" s="121"/>
      <c r="FQ102" s="121"/>
      <c r="FR102" s="121"/>
      <c r="FS102" s="121"/>
      <c r="FT102" s="121"/>
      <c r="FU102" s="121"/>
      <c r="FV102" s="121"/>
      <c r="FW102" s="121"/>
      <c r="FX102" s="121"/>
      <c r="FY102" s="121"/>
      <c r="FZ102" s="121"/>
      <c r="GA102" s="121"/>
      <c r="GB102" s="121"/>
      <c r="GC102" s="121"/>
      <c r="GD102" s="121"/>
      <c r="GE102" s="121"/>
      <c r="GF102" s="121"/>
      <c r="GG102" s="121"/>
      <c r="GH102" s="121"/>
      <c r="GI102" s="121"/>
      <c r="GJ102" s="121"/>
      <c r="GK102" s="121"/>
      <c r="GL102" s="121"/>
      <c r="GM102" s="121"/>
      <c r="GN102" s="121"/>
      <c r="GO102" s="121"/>
      <c r="GP102" s="121"/>
      <c r="GQ102" s="121"/>
      <c r="GR102" s="121"/>
      <c r="GS102" s="121"/>
      <c r="GT102" s="121"/>
      <c r="GU102" s="121"/>
      <c r="GV102" s="121"/>
      <c r="GW102" s="121"/>
      <c r="GX102" s="121"/>
      <c r="GY102" s="121"/>
      <c r="GZ102" s="121"/>
      <c r="HA102" s="121"/>
      <c r="HB102" s="121"/>
      <c r="HC102" s="121"/>
      <c r="HD102" s="121"/>
      <c r="HE102" s="121"/>
      <c r="HF102" s="121"/>
      <c r="HG102" s="121"/>
      <c r="HH102" s="121"/>
      <c r="HI102" s="121"/>
      <c r="HJ102" s="121"/>
      <c r="HK102" s="121"/>
      <c r="HL102" s="121"/>
      <c r="HM102" s="121"/>
      <c r="HN102" s="121"/>
      <c r="HO102" s="121"/>
      <c r="HP102" s="121"/>
      <c r="HQ102" s="121"/>
      <c r="HR102" s="121"/>
      <c r="HS102" s="121"/>
      <c r="HT102" s="121"/>
      <c r="HU102" s="121"/>
      <c r="HV102" s="121"/>
      <c r="HW102" s="121"/>
      <c r="HX102" s="121"/>
      <c r="HY102" s="121"/>
      <c r="HZ102" s="121"/>
      <c r="IA102" s="121"/>
      <c r="IB102" s="121"/>
      <c r="IC102" s="121"/>
      <c r="ID102" s="121"/>
      <c r="IE102" s="121"/>
      <c r="IF102" s="121"/>
      <c r="IG102" s="121"/>
      <c r="IH102" s="121"/>
      <c r="II102" s="121"/>
      <c r="IJ102" s="121"/>
      <c r="IK102" s="121"/>
      <c r="IL102" s="121"/>
      <c r="IM102" s="121"/>
      <c r="IN102" s="121"/>
      <c r="IO102" s="121"/>
      <c r="IP102" s="121"/>
      <c r="IQ102" s="121"/>
      <c r="IR102" s="121"/>
      <c r="IS102" s="121"/>
      <c r="IT102" s="121"/>
      <c r="IU102" s="121"/>
      <c r="IV102" s="121"/>
      <c r="IW102" s="121"/>
      <c r="IX102" s="121"/>
    </row>
    <row r="103" spans="1:258" s="120" customFormat="1">
      <c r="A103" s="448"/>
      <c r="B103" s="446"/>
      <c r="C103" s="446"/>
      <c r="D103" s="446"/>
      <c r="E103" s="446"/>
      <c r="F103" s="446"/>
      <c r="G103" s="446"/>
      <c r="H103" s="446"/>
      <c r="I103" s="518"/>
      <c r="J103" s="518"/>
      <c r="K103" s="444"/>
      <c r="L103" s="445"/>
      <c r="M103" s="445"/>
      <c r="N103" s="444"/>
      <c r="O103" s="446"/>
      <c r="P103" s="446"/>
      <c r="Q103" s="121"/>
      <c r="R103" s="121"/>
      <c r="S103" s="121"/>
      <c r="T103" s="128"/>
      <c r="U103" s="128"/>
      <c r="V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1"/>
      <c r="BG103" s="121"/>
      <c r="BH103" s="121"/>
      <c r="BI103" s="121"/>
      <c r="BJ103" s="121"/>
      <c r="BK103" s="121"/>
      <c r="BL103" s="121"/>
      <c r="BM103" s="121"/>
      <c r="BN103" s="121"/>
      <c r="BO103" s="121"/>
      <c r="BP103" s="121"/>
      <c r="BQ103" s="121"/>
      <c r="BR103" s="121"/>
      <c r="BS103" s="121"/>
      <c r="BT103" s="121"/>
      <c r="BU103" s="121"/>
      <c r="BV103" s="121"/>
      <c r="BW103" s="121"/>
      <c r="BX103" s="121"/>
      <c r="BY103" s="121"/>
      <c r="BZ103" s="121"/>
      <c r="CA103" s="121"/>
      <c r="CB103" s="121"/>
      <c r="CC103" s="121"/>
      <c r="CD103" s="121"/>
      <c r="CE103" s="121"/>
      <c r="CF103" s="121"/>
      <c r="CG103" s="121"/>
      <c r="CH103" s="121"/>
      <c r="CI103" s="121"/>
      <c r="CJ103" s="121"/>
      <c r="CK103" s="121"/>
      <c r="CL103" s="121"/>
      <c r="CM103" s="121"/>
      <c r="CN103" s="121"/>
      <c r="CO103" s="121"/>
      <c r="CP103" s="121"/>
      <c r="CQ103" s="121"/>
      <c r="CR103" s="121"/>
      <c r="CS103" s="121"/>
      <c r="CT103" s="121"/>
      <c r="CU103" s="121"/>
      <c r="CV103" s="121"/>
      <c r="CW103" s="121"/>
      <c r="CX103" s="121"/>
      <c r="CY103" s="121"/>
      <c r="CZ103" s="121"/>
      <c r="DA103" s="121"/>
      <c r="DB103" s="121"/>
      <c r="DC103" s="121"/>
      <c r="DD103" s="121"/>
      <c r="DE103" s="121"/>
      <c r="DF103" s="121"/>
      <c r="DG103" s="121"/>
      <c r="DH103" s="121"/>
      <c r="DI103" s="121"/>
      <c r="DJ103" s="121"/>
      <c r="DK103" s="121"/>
      <c r="DL103" s="121"/>
      <c r="DM103" s="121"/>
      <c r="DN103" s="121"/>
      <c r="DO103" s="121"/>
      <c r="DP103" s="121"/>
      <c r="DQ103" s="121"/>
      <c r="DR103" s="121"/>
      <c r="DS103" s="121"/>
      <c r="DT103" s="121"/>
      <c r="DU103" s="121"/>
      <c r="DV103" s="121"/>
      <c r="DW103" s="121"/>
      <c r="DX103" s="121"/>
      <c r="DY103" s="121"/>
      <c r="DZ103" s="121"/>
      <c r="EA103" s="121"/>
      <c r="EB103" s="121"/>
      <c r="EC103" s="121"/>
      <c r="ED103" s="121"/>
      <c r="EE103" s="121"/>
      <c r="EF103" s="121"/>
      <c r="EG103" s="121"/>
      <c r="EH103" s="121"/>
      <c r="EI103" s="121"/>
      <c r="EJ103" s="121"/>
      <c r="EK103" s="121"/>
      <c r="EL103" s="121"/>
      <c r="EM103" s="121"/>
      <c r="EN103" s="121"/>
      <c r="EO103" s="121"/>
      <c r="EP103" s="121"/>
      <c r="EQ103" s="121"/>
      <c r="ER103" s="121"/>
      <c r="ES103" s="121"/>
      <c r="ET103" s="121"/>
      <c r="EU103" s="121"/>
      <c r="EV103" s="121"/>
      <c r="EW103" s="121"/>
      <c r="EX103" s="121"/>
      <c r="EY103" s="121"/>
      <c r="EZ103" s="121"/>
      <c r="FA103" s="121"/>
      <c r="FB103" s="121"/>
      <c r="FC103" s="121"/>
      <c r="FD103" s="121"/>
      <c r="FE103" s="121"/>
      <c r="FF103" s="121"/>
      <c r="FG103" s="121"/>
      <c r="FH103" s="121"/>
      <c r="FI103" s="121"/>
      <c r="FJ103" s="121"/>
      <c r="FK103" s="121"/>
      <c r="FL103" s="121"/>
      <c r="FM103" s="121"/>
      <c r="FN103" s="121"/>
      <c r="FO103" s="121"/>
      <c r="FP103" s="121"/>
      <c r="FQ103" s="121"/>
      <c r="FR103" s="121"/>
      <c r="FS103" s="121"/>
      <c r="FT103" s="121"/>
      <c r="FU103" s="121"/>
      <c r="FV103" s="121"/>
      <c r="FW103" s="121"/>
      <c r="FX103" s="121"/>
      <c r="FY103" s="121"/>
      <c r="FZ103" s="121"/>
      <c r="GA103" s="121"/>
      <c r="GB103" s="121"/>
      <c r="GC103" s="121"/>
      <c r="GD103" s="121"/>
      <c r="GE103" s="121"/>
      <c r="GF103" s="121"/>
      <c r="GG103" s="121"/>
      <c r="GH103" s="121"/>
      <c r="GI103" s="121"/>
      <c r="GJ103" s="121"/>
      <c r="GK103" s="121"/>
      <c r="GL103" s="121"/>
      <c r="GM103" s="121"/>
      <c r="GN103" s="121"/>
      <c r="GO103" s="121"/>
      <c r="GP103" s="121"/>
      <c r="GQ103" s="121"/>
      <c r="GR103" s="121"/>
      <c r="GS103" s="121"/>
      <c r="GT103" s="121"/>
      <c r="GU103" s="121"/>
      <c r="GV103" s="121"/>
      <c r="GW103" s="121"/>
      <c r="GX103" s="121"/>
      <c r="GY103" s="121"/>
      <c r="GZ103" s="121"/>
      <c r="HA103" s="121"/>
      <c r="HB103" s="121"/>
      <c r="HC103" s="121"/>
      <c r="HD103" s="121"/>
      <c r="HE103" s="121"/>
      <c r="HF103" s="121"/>
      <c r="HG103" s="121"/>
      <c r="HH103" s="121"/>
      <c r="HI103" s="121"/>
      <c r="HJ103" s="121"/>
      <c r="HK103" s="121"/>
      <c r="HL103" s="121"/>
      <c r="HM103" s="121"/>
      <c r="HN103" s="121"/>
      <c r="HO103" s="121"/>
      <c r="HP103" s="121"/>
      <c r="HQ103" s="121"/>
      <c r="HR103" s="121"/>
      <c r="HS103" s="121"/>
      <c r="HT103" s="121"/>
      <c r="HU103" s="121"/>
      <c r="HV103" s="121"/>
      <c r="HW103" s="121"/>
      <c r="HX103" s="121"/>
      <c r="HY103" s="121"/>
      <c r="HZ103" s="121"/>
      <c r="IA103" s="121"/>
      <c r="IB103" s="121"/>
      <c r="IC103" s="121"/>
      <c r="ID103" s="121"/>
      <c r="IE103" s="121"/>
      <c r="IF103" s="121"/>
      <c r="IG103" s="121"/>
      <c r="IH103" s="121"/>
      <c r="II103" s="121"/>
      <c r="IJ103" s="121"/>
      <c r="IK103" s="121"/>
      <c r="IL103" s="121"/>
      <c r="IM103" s="121"/>
      <c r="IN103" s="121"/>
      <c r="IO103" s="121"/>
      <c r="IP103" s="121"/>
      <c r="IQ103" s="121"/>
      <c r="IR103" s="121"/>
      <c r="IS103" s="121"/>
      <c r="IT103" s="121"/>
      <c r="IU103" s="121"/>
      <c r="IV103" s="121"/>
      <c r="IW103" s="121"/>
      <c r="IX103" s="121"/>
    </row>
    <row r="104" spans="1:258" s="120" customFormat="1">
      <c r="A104" s="448"/>
      <c r="B104" s="446"/>
      <c r="C104" s="446"/>
      <c r="D104" s="446"/>
      <c r="E104" s="446"/>
      <c r="F104" s="446"/>
      <c r="G104" s="446"/>
      <c r="H104" s="446"/>
      <c r="I104" s="518"/>
      <c r="J104" s="518"/>
      <c r="K104" s="444"/>
      <c r="L104" s="445"/>
      <c r="M104" s="445"/>
      <c r="N104" s="444"/>
      <c r="O104" s="446"/>
      <c r="P104" s="446"/>
      <c r="Q104" s="121"/>
      <c r="R104" s="121"/>
      <c r="S104" s="121"/>
      <c r="T104" s="128"/>
      <c r="U104" s="128"/>
      <c r="V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c r="BL104" s="121"/>
      <c r="BM104" s="121"/>
      <c r="BN104" s="121"/>
      <c r="BO104" s="121"/>
      <c r="BP104" s="121"/>
      <c r="BQ104" s="121"/>
      <c r="BR104" s="121"/>
      <c r="BS104" s="121"/>
      <c r="BT104" s="121"/>
      <c r="BU104" s="121"/>
      <c r="BV104" s="121"/>
      <c r="BW104" s="121"/>
      <c r="BX104" s="121"/>
      <c r="BY104" s="121"/>
      <c r="BZ104" s="121"/>
      <c r="CA104" s="121"/>
      <c r="CB104" s="121"/>
      <c r="CC104" s="121"/>
      <c r="CD104" s="121"/>
      <c r="CE104" s="121"/>
      <c r="CF104" s="121"/>
      <c r="CG104" s="121"/>
      <c r="CH104" s="121"/>
      <c r="CI104" s="121"/>
      <c r="CJ104" s="121"/>
      <c r="CK104" s="121"/>
      <c r="CL104" s="121"/>
      <c r="CM104" s="121"/>
      <c r="CN104" s="121"/>
      <c r="CO104" s="121"/>
      <c r="CP104" s="121"/>
      <c r="CQ104" s="121"/>
      <c r="CR104" s="121"/>
      <c r="CS104" s="121"/>
      <c r="CT104" s="121"/>
      <c r="CU104" s="121"/>
      <c r="CV104" s="121"/>
      <c r="CW104" s="121"/>
      <c r="CX104" s="121"/>
      <c r="CY104" s="121"/>
      <c r="CZ104" s="121"/>
      <c r="DA104" s="121"/>
      <c r="DB104" s="121"/>
      <c r="DC104" s="121"/>
      <c r="DD104" s="121"/>
      <c r="DE104" s="121"/>
      <c r="DF104" s="121"/>
      <c r="DG104" s="121"/>
      <c r="DH104" s="121"/>
      <c r="DI104" s="121"/>
      <c r="DJ104" s="121"/>
      <c r="DK104" s="121"/>
      <c r="DL104" s="121"/>
      <c r="DM104" s="121"/>
      <c r="DN104" s="121"/>
      <c r="DO104" s="121"/>
      <c r="DP104" s="121"/>
      <c r="DQ104" s="121"/>
      <c r="DR104" s="121"/>
      <c r="DS104" s="121"/>
      <c r="DT104" s="121"/>
      <c r="DU104" s="121"/>
      <c r="DV104" s="121"/>
      <c r="DW104" s="121"/>
      <c r="DX104" s="121"/>
      <c r="DY104" s="121"/>
      <c r="DZ104" s="121"/>
      <c r="EA104" s="121"/>
      <c r="EB104" s="121"/>
      <c r="EC104" s="121"/>
      <c r="ED104" s="121"/>
      <c r="EE104" s="121"/>
      <c r="EF104" s="121"/>
      <c r="EG104" s="121"/>
      <c r="EH104" s="121"/>
      <c r="EI104" s="121"/>
      <c r="EJ104" s="121"/>
      <c r="EK104" s="121"/>
      <c r="EL104" s="121"/>
      <c r="EM104" s="121"/>
      <c r="EN104" s="121"/>
      <c r="EO104" s="121"/>
      <c r="EP104" s="121"/>
      <c r="EQ104" s="121"/>
      <c r="ER104" s="121"/>
      <c r="ES104" s="121"/>
      <c r="ET104" s="121"/>
      <c r="EU104" s="121"/>
      <c r="EV104" s="121"/>
      <c r="EW104" s="121"/>
      <c r="EX104" s="121"/>
      <c r="EY104" s="121"/>
      <c r="EZ104" s="121"/>
      <c r="FA104" s="121"/>
      <c r="FB104" s="121"/>
      <c r="FC104" s="121"/>
      <c r="FD104" s="121"/>
      <c r="FE104" s="121"/>
      <c r="FF104" s="121"/>
      <c r="FG104" s="121"/>
      <c r="FH104" s="121"/>
      <c r="FI104" s="121"/>
      <c r="FJ104" s="121"/>
      <c r="FK104" s="121"/>
      <c r="FL104" s="121"/>
      <c r="FM104" s="121"/>
      <c r="FN104" s="121"/>
      <c r="FO104" s="121"/>
      <c r="FP104" s="121"/>
      <c r="FQ104" s="121"/>
      <c r="FR104" s="121"/>
      <c r="FS104" s="121"/>
      <c r="FT104" s="121"/>
      <c r="FU104" s="121"/>
      <c r="FV104" s="121"/>
      <c r="FW104" s="121"/>
      <c r="FX104" s="121"/>
      <c r="FY104" s="121"/>
      <c r="FZ104" s="121"/>
      <c r="GA104" s="121"/>
      <c r="GB104" s="121"/>
      <c r="GC104" s="121"/>
      <c r="GD104" s="121"/>
      <c r="GE104" s="121"/>
      <c r="GF104" s="121"/>
      <c r="GG104" s="121"/>
      <c r="GH104" s="121"/>
      <c r="GI104" s="121"/>
      <c r="GJ104" s="121"/>
      <c r="GK104" s="121"/>
      <c r="GL104" s="121"/>
      <c r="GM104" s="121"/>
      <c r="GN104" s="121"/>
      <c r="GO104" s="121"/>
      <c r="GP104" s="121"/>
      <c r="GQ104" s="121"/>
      <c r="GR104" s="121"/>
      <c r="GS104" s="121"/>
      <c r="GT104" s="121"/>
      <c r="GU104" s="121"/>
      <c r="GV104" s="121"/>
      <c r="GW104" s="121"/>
      <c r="GX104" s="121"/>
      <c r="GY104" s="121"/>
      <c r="GZ104" s="121"/>
      <c r="HA104" s="121"/>
      <c r="HB104" s="121"/>
      <c r="HC104" s="121"/>
      <c r="HD104" s="121"/>
      <c r="HE104" s="121"/>
      <c r="HF104" s="121"/>
      <c r="HG104" s="121"/>
      <c r="HH104" s="121"/>
      <c r="HI104" s="121"/>
      <c r="HJ104" s="121"/>
      <c r="HK104" s="121"/>
      <c r="HL104" s="121"/>
      <c r="HM104" s="121"/>
      <c r="HN104" s="121"/>
      <c r="HO104" s="121"/>
      <c r="HP104" s="121"/>
      <c r="HQ104" s="121"/>
      <c r="HR104" s="121"/>
      <c r="HS104" s="121"/>
      <c r="HT104" s="121"/>
      <c r="HU104" s="121"/>
      <c r="HV104" s="121"/>
      <c r="HW104" s="121"/>
      <c r="HX104" s="121"/>
      <c r="HY104" s="121"/>
      <c r="HZ104" s="121"/>
      <c r="IA104" s="121"/>
      <c r="IB104" s="121"/>
      <c r="IC104" s="121"/>
      <c r="ID104" s="121"/>
      <c r="IE104" s="121"/>
      <c r="IF104" s="121"/>
      <c r="IG104" s="121"/>
      <c r="IH104" s="121"/>
      <c r="II104" s="121"/>
      <c r="IJ104" s="121"/>
      <c r="IK104" s="121"/>
      <c r="IL104" s="121"/>
      <c r="IM104" s="121"/>
      <c r="IN104" s="121"/>
      <c r="IO104" s="121"/>
      <c r="IP104" s="121"/>
      <c r="IQ104" s="121"/>
      <c r="IR104" s="121"/>
      <c r="IS104" s="121"/>
      <c r="IT104" s="121"/>
      <c r="IU104" s="121"/>
      <c r="IV104" s="121"/>
      <c r="IW104" s="121"/>
      <c r="IX104" s="121"/>
    </row>
    <row r="105" spans="1:258" s="120" customFormat="1">
      <c r="A105" s="448"/>
      <c r="B105" s="446"/>
      <c r="C105" s="446"/>
      <c r="D105" s="446"/>
      <c r="E105" s="446"/>
      <c r="F105" s="446"/>
      <c r="G105" s="446"/>
      <c r="H105" s="446"/>
      <c r="I105" s="518"/>
      <c r="J105" s="518"/>
      <c r="K105" s="444"/>
      <c r="L105" s="445"/>
      <c r="M105" s="445"/>
      <c r="N105" s="444"/>
      <c r="O105" s="446"/>
      <c r="P105" s="446"/>
      <c r="Q105" s="121"/>
      <c r="R105" s="121"/>
      <c r="S105" s="121"/>
      <c r="T105" s="128"/>
      <c r="U105" s="128"/>
      <c r="V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c r="BF105" s="121"/>
      <c r="BG105" s="121"/>
      <c r="BH105" s="121"/>
      <c r="BI105" s="121"/>
      <c r="BJ105" s="121"/>
      <c r="BK105" s="121"/>
      <c r="BL105" s="121"/>
      <c r="BM105" s="121"/>
      <c r="BN105" s="121"/>
      <c r="BO105" s="121"/>
      <c r="BP105" s="121"/>
      <c r="BQ105" s="121"/>
      <c r="BR105" s="121"/>
      <c r="BS105" s="121"/>
      <c r="BT105" s="121"/>
      <c r="BU105" s="121"/>
      <c r="BV105" s="121"/>
      <c r="BW105" s="121"/>
      <c r="BX105" s="121"/>
      <c r="BY105" s="121"/>
      <c r="BZ105" s="121"/>
      <c r="CA105" s="121"/>
      <c r="CB105" s="121"/>
      <c r="CC105" s="121"/>
      <c r="CD105" s="121"/>
      <c r="CE105" s="121"/>
      <c r="CF105" s="121"/>
      <c r="CG105" s="121"/>
      <c r="CH105" s="121"/>
      <c r="CI105" s="121"/>
      <c r="CJ105" s="121"/>
      <c r="CK105" s="121"/>
      <c r="CL105" s="121"/>
      <c r="CM105" s="121"/>
      <c r="CN105" s="121"/>
      <c r="CO105" s="121"/>
      <c r="CP105" s="121"/>
      <c r="CQ105" s="121"/>
      <c r="CR105" s="121"/>
      <c r="CS105" s="121"/>
      <c r="CT105" s="121"/>
      <c r="CU105" s="121"/>
      <c r="CV105" s="121"/>
      <c r="CW105" s="121"/>
      <c r="CX105" s="121"/>
      <c r="CY105" s="121"/>
      <c r="CZ105" s="121"/>
      <c r="DA105" s="121"/>
      <c r="DB105" s="121"/>
      <c r="DC105" s="121"/>
      <c r="DD105" s="121"/>
      <c r="DE105" s="121"/>
      <c r="DF105" s="121"/>
      <c r="DG105" s="121"/>
      <c r="DH105" s="121"/>
      <c r="DI105" s="121"/>
      <c r="DJ105" s="121"/>
      <c r="DK105" s="121"/>
      <c r="DL105" s="121"/>
      <c r="DM105" s="121"/>
      <c r="DN105" s="121"/>
      <c r="DO105" s="121"/>
      <c r="DP105" s="121"/>
      <c r="DQ105" s="121"/>
      <c r="DR105" s="121"/>
      <c r="DS105" s="121"/>
      <c r="DT105" s="121"/>
      <c r="DU105" s="121"/>
      <c r="DV105" s="121"/>
      <c r="DW105" s="121"/>
      <c r="DX105" s="121"/>
      <c r="DY105" s="121"/>
      <c r="DZ105" s="121"/>
      <c r="EA105" s="121"/>
      <c r="EB105" s="121"/>
      <c r="EC105" s="121"/>
      <c r="ED105" s="121"/>
      <c r="EE105" s="121"/>
      <c r="EF105" s="121"/>
      <c r="EG105" s="121"/>
      <c r="EH105" s="121"/>
      <c r="EI105" s="121"/>
      <c r="EJ105" s="121"/>
      <c r="EK105" s="121"/>
      <c r="EL105" s="121"/>
      <c r="EM105" s="121"/>
      <c r="EN105" s="121"/>
      <c r="EO105" s="121"/>
      <c r="EP105" s="121"/>
      <c r="EQ105" s="121"/>
      <c r="ER105" s="121"/>
      <c r="ES105" s="121"/>
      <c r="ET105" s="121"/>
      <c r="EU105" s="121"/>
      <c r="EV105" s="121"/>
      <c r="EW105" s="121"/>
      <c r="EX105" s="121"/>
      <c r="EY105" s="121"/>
      <c r="EZ105" s="121"/>
      <c r="FA105" s="121"/>
      <c r="FB105" s="121"/>
      <c r="FC105" s="121"/>
      <c r="FD105" s="121"/>
      <c r="FE105" s="121"/>
      <c r="FF105" s="121"/>
      <c r="FG105" s="121"/>
      <c r="FH105" s="121"/>
      <c r="FI105" s="121"/>
      <c r="FJ105" s="121"/>
      <c r="FK105" s="121"/>
      <c r="FL105" s="121"/>
      <c r="FM105" s="121"/>
      <c r="FN105" s="121"/>
      <c r="FO105" s="121"/>
      <c r="FP105" s="121"/>
      <c r="FQ105" s="121"/>
      <c r="FR105" s="121"/>
      <c r="FS105" s="121"/>
      <c r="FT105" s="121"/>
      <c r="FU105" s="121"/>
      <c r="FV105" s="121"/>
      <c r="FW105" s="121"/>
      <c r="FX105" s="121"/>
      <c r="FY105" s="121"/>
      <c r="FZ105" s="121"/>
      <c r="GA105" s="121"/>
      <c r="GB105" s="121"/>
      <c r="GC105" s="121"/>
      <c r="GD105" s="121"/>
      <c r="GE105" s="121"/>
      <c r="GF105" s="121"/>
      <c r="GG105" s="121"/>
      <c r="GH105" s="121"/>
      <c r="GI105" s="121"/>
      <c r="GJ105" s="121"/>
      <c r="GK105" s="121"/>
      <c r="GL105" s="121"/>
      <c r="GM105" s="121"/>
      <c r="GN105" s="121"/>
      <c r="GO105" s="121"/>
      <c r="GP105" s="121"/>
      <c r="GQ105" s="121"/>
      <c r="GR105" s="121"/>
      <c r="GS105" s="121"/>
      <c r="GT105" s="121"/>
      <c r="GU105" s="121"/>
      <c r="GV105" s="121"/>
      <c r="GW105" s="121"/>
      <c r="GX105" s="121"/>
      <c r="GY105" s="121"/>
      <c r="GZ105" s="121"/>
      <c r="HA105" s="121"/>
      <c r="HB105" s="121"/>
      <c r="HC105" s="121"/>
      <c r="HD105" s="121"/>
      <c r="HE105" s="121"/>
      <c r="HF105" s="121"/>
      <c r="HG105" s="121"/>
      <c r="HH105" s="121"/>
      <c r="HI105" s="121"/>
      <c r="HJ105" s="121"/>
      <c r="HK105" s="121"/>
      <c r="HL105" s="121"/>
      <c r="HM105" s="121"/>
      <c r="HN105" s="121"/>
      <c r="HO105" s="121"/>
      <c r="HP105" s="121"/>
      <c r="HQ105" s="121"/>
      <c r="HR105" s="121"/>
      <c r="HS105" s="121"/>
      <c r="HT105" s="121"/>
      <c r="HU105" s="121"/>
      <c r="HV105" s="121"/>
      <c r="HW105" s="121"/>
      <c r="HX105" s="121"/>
      <c r="HY105" s="121"/>
      <c r="HZ105" s="121"/>
      <c r="IA105" s="121"/>
      <c r="IB105" s="121"/>
      <c r="IC105" s="121"/>
      <c r="ID105" s="121"/>
      <c r="IE105" s="121"/>
      <c r="IF105" s="121"/>
      <c r="IG105" s="121"/>
      <c r="IH105" s="121"/>
      <c r="II105" s="121"/>
      <c r="IJ105" s="121"/>
      <c r="IK105" s="121"/>
      <c r="IL105" s="121"/>
      <c r="IM105" s="121"/>
      <c r="IN105" s="121"/>
      <c r="IO105" s="121"/>
      <c r="IP105" s="121"/>
      <c r="IQ105" s="121"/>
      <c r="IR105" s="121"/>
      <c r="IS105" s="121"/>
      <c r="IT105" s="121"/>
      <c r="IU105" s="121"/>
      <c r="IV105" s="121"/>
      <c r="IW105" s="121"/>
      <c r="IX105" s="121"/>
    </row>
    <row r="106" spans="1:258" s="120" customFormat="1">
      <c r="A106" s="448"/>
      <c r="B106" s="446"/>
      <c r="C106" s="446"/>
      <c r="D106" s="446"/>
      <c r="E106" s="446"/>
      <c r="F106" s="446"/>
      <c r="G106" s="446"/>
      <c r="H106" s="446"/>
      <c r="I106" s="518"/>
      <c r="J106" s="518"/>
      <c r="K106" s="444"/>
      <c r="L106" s="445"/>
      <c r="M106" s="445"/>
      <c r="N106" s="444"/>
      <c r="O106" s="446"/>
      <c r="P106" s="446"/>
      <c r="Q106" s="121"/>
      <c r="R106" s="121"/>
      <c r="S106" s="121"/>
      <c r="T106" s="128"/>
      <c r="U106" s="128"/>
      <c r="V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c r="BL106" s="121"/>
      <c r="BM106" s="121"/>
      <c r="BN106" s="121"/>
      <c r="BO106" s="121"/>
      <c r="BP106" s="121"/>
      <c r="BQ106" s="121"/>
      <c r="BR106" s="121"/>
      <c r="BS106" s="121"/>
      <c r="BT106" s="121"/>
      <c r="BU106" s="121"/>
      <c r="BV106" s="121"/>
      <c r="BW106" s="121"/>
      <c r="BX106" s="121"/>
      <c r="BY106" s="121"/>
      <c r="BZ106" s="121"/>
      <c r="CA106" s="121"/>
      <c r="CB106" s="121"/>
      <c r="CC106" s="121"/>
      <c r="CD106" s="121"/>
      <c r="CE106" s="121"/>
      <c r="CF106" s="121"/>
      <c r="CG106" s="121"/>
      <c r="CH106" s="121"/>
      <c r="CI106" s="121"/>
      <c r="CJ106" s="121"/>
      <c r="CK106" s="121"/>
      <c r="CL106" s="121"/>
      <c r="CM106" s="121"/>
      <c r="CN106" s="121"/>
      <c r="CO106" s="121"/>
      <c r="CP106" s="121"/>
      <c r="CQ106" s="121"/>
      <c r="CR106" s="121"/>
      <c r="CS106" s="121"/>
      <c r="CT106" s="121"/>
      <c r="CU106" s="121"/>
      <c r="CV106" s="121"/>
      <c r="CW106" s="121"/>
      <c r="CX106" s="121"/>
      <c r="CY106" s="121"/>
      <c r="CZ106" s="121"/>
      <c r="DA106" s="121"/>
      <c r="DB106" s="121"/>
      <c r="DC106" s="121"/>
      <c r="DD106" s="121"/>
      <c r="DE106" s="121"/>
      <c r="DF106" s="121"/>
      <c r="DG106" s="121"/>
      <c r="DH106" s="121"/>
      <c r="DI106" s="121"/>
      <c r="DJ106" s="121"/>
      <c r="DK106" s="121"/>
      <c r="DL106" s="121"/>
      <c r="DM106" s="121"/>
      <c r="DN106" s="121"/>
      <c r="DO106" s="121"/>
      <c r="DP106" s="121"/>
      <c r="DQ106" s="121"/>
      <c r="DR106" s="121"/>
      <c r="DS106" s="121"/>
      <c r="DT106" s="121"/>
      <c r="DU106" s="121"/>
      <c r="DV106" s="121"/>
      <c r="DW106" s="121"/>
      <c r="DX106" s="121"/>
      <c r="DY106" s="121"/>
      <c r="DZ106" s="121"/>
      <c r="EA106" s="121"/>
      <c r="EB106" s="121"/>
      <c r="EC106" s="121"/>
      <c r="ED106" s="121"/>
      <c r="EE106" s="121"/>
      <c r="EF106" s="121"/>
      <c r="EG106" s="121"/>
      <c r="EH106" s="121"/>
      <c r="EI106" s="121"/>
      <c r="EJ106" s="121"/>
      <c r="EK106" s="121"/>
      <c r="EL106" s="121"/>
      <c r="EM106" s="121"/>
      <c r="EN106" s="121"/>
      <c r="EO106" s="121"/>
      <c r="EP106" s="121"/>
      <c r="EQ106" s="121"/>
      <c r="ER106" s="121"/>
      <c r="ES106" s="121"/>
      <c r="ET106" s="121"/>
      <c r="EU106" s="121"/>
      <c r="EV106" s="121"/>
      <c r="EW106" s="121"/>
      <c r="EX106" s="121"/>
      <c r="EY106" s="121"/>
      <c r="EZ106" s="121"/>
      <c r="FA106" s="121"/>
      <c r="FB106" s="121"/>
      <c r="FC106" s="121"/>
      <c r="FD106" s="121"/>
      <c r="FE106" s="121"/>
      <c r="FF106" s="121"/>
      <c r="FG106" s="121"/>
      <c r="FH106" s="121"/>
      <c r="FI106" s="121"/>
      <c r="FJ106" s="121"/>
      <c r="FK106" s="121"/>
      <c r="FL106" s="121"/>
      <c r="FM106" s="121"/>
      <c r="FN106" s="121"/>
      <c r="FO106" s="121"/>
      <c r="FP106" s="121"/>
      <c r="FQ106" s="121"/>
      <c r="FR106" s="121"/>
      <c r="FS106" s="121"/>
      <c r="FT106" s="121"/>
      <c r="FU106" s="121"/>
      <c r="FV106" s="121"/>
      <c r="FW106" s="121"/>
      <c r="FX106" s="121"/>
      <c r="FY106" s="121"/>
      <c r="FZ106" s="121"/>
      <c r="GA106" s="121"/>
      <c r="GB106" s="121"/>
      <c r="GC106" s="121"/>
      <c r="GD106" s="121"/>
      <c r="GE106" s="121"/>
      <c r="GF106" s="121"/>
      <c r="GG106" s="121"/>
      <c r="GH106" s="121"/>
      <c r="GI106" s="121"/>
      <c r="GJ106" s="121"/>
      <c r="GK106" s="121"/>
      <c r="GL106" s="121"/>
      <c r="GM106" s="121"/>
      <c r="GN106" s="121"/>
      <c r="GO106" s="121"/>
      <c r="GP106" s="121"/>
      <c r="GQ106" s="121"/>
      <c r="GR106" s="121"/>
      <c r="GS106" s="121"/>
      <c r="GT106" s="121"/>
      <c r="GU106" s="121"/>
      <c r="GV106" s="121"/>
      <c r="GW106" s="121"/>
      <c r="GX106" s="121"/>
      <c r="GY106" s="121"/>
      <c r="GZ106" s="121"/>
      <c r="HA106" s="121"/>
      <c r="HB106" s="121"/>
      <c r="HC106" s="121"/>
      <c r="HD106" s="121"/>
      <c r="HE106" s="121"/>
      <c r="HF106" s="121"/>
      <c r="HG106" s="121"/>
      <c r="HH106" s="121"/>
      <c r="HI106" s="121"/>
      <c r="HJ106" s="121"/>
      <c r="HK106" s="121"/>
      <c r="HL106" s="121"/>
      <c r="HM106" s="121"/>
      <c r="HN106" s="121"/>
      <c r="HO106" s="121"/>
      <c r="HP106" s="121"/>
      <c r="HQ106" s="121"/>
      <c r="HR106" s="121"/>
      <c r="HS106" s="121"/>
      <c r="HT106" s="121"/>
      <c r="HU106" s="121"/>
      <c r="HV106" s="121"/>
      <c r="HW106" s="121"/>
      <c r="HX106" s="121"/>
      <c r="HY106" s="121"/>
      <c r="HZ106" s="121"/>
      <c r="IA106" s="121"/>
      <c r="IB106" s="121"/>
      <c r="IC106" s="121"/>
      <c r="ID106" s="121"/>
      <c r="IE106" s="121"/>
      <c r="IF106" s="121"/>
      <c r="IG106" s="121"/>
      <c r="IH106" s="121"/>
      <c r="II106" s="121"/>
      <c r="IJ106" s="121"/>
      <c r="IK106" s="121"/>
      <c r="IL106" s="121"/>
      <c r="IM106" s="121"/>
      <c r="IN106" s="121"/>
      <c r="IO106" s="121"/>
      <c r="IP106" s="121"/>
      <c r="IQ106" s="121"/>
      <c r="IR106" s="121"/>
      <c r="IS106" s="121"/>
      <c r="IT106" s="121"/>
      <c r="IU106" s="121"/>
      <c r="IV106" s="121"/>
      <c r="IW106" s="121"/>
      <c r="IX106" s="121"/>
    </row>
    <row r="107" spans="1:258" s="120" customFormat="1">
      <c r="A107" s="448"/>
      <c r="B107" s="446"/>
      <c r="C107" s="446"/>
      <c r="D107" s="446"/>
      <c r="E107" s="446"/>
      <c r="F107" s="446"/>
      <c r="G107" s="446"/>
      <c r="H107" s="446"/>
      <c r="I107" s="518"/>
      <c r="J107" s="518"/>
      <c r="K107" s="444"/>
      <c r="L107" s="445"/>
      <c r="M107" s="445"/>
      <c r="N107" s="444"/>
      <c r="O107" s="446"/>
      <c r="P107" s="446"/>
      <c r="Q107" s="121"/>
      <c r="R107" s="121"/>
      <c r="S107" s="121"/>
      <c r="T107" s="128"/>
      <c r="U107" s="128"/>
      <c r="V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c r="BS107" s="121"/>
      <c r="BT107" s="121"/>
      <c r="BU107" s="121"/>
      <c r="BV107" s="121"/>
      <c r="BW107" s="121"/>
      <c r="BX107" s="121"/>
      <c r="BY107" s="121"/>
      <c r="BZ107" s="121"/>
      <c r="CA107" s="121"/>
      <c r="CB107" s="121"/>
      <c r="CC107" s="121"/>
      <c r="CD107" s="121"/>
      <c r="CE107" s="121"/>
      <c r="CF107" s="121"/>
      <c r="CG107" s="121"/>
      <c r="CH107" s="121"/>
      <c r="CI107" s="121"/>
      <c r="CJ107" s="121"/>
      <c r="CK107" s="121"/>
      <c r="CL107" s="121"/>
      <c r="CM107" s="121"/>
      <c r="CN107" s="121"/>
      <c r="CO107" s="121"/>
      <c r="CP107" s="121"/>
      <c r="CQ107" s="121"/>
      <c r="CR107" s="121"/>
      <c r="CS107" s="121"/>
      <c r="CT107" s="121"/>
      <c r="CU107" s="121"/>
      <c r="CV107" s="121"/>
      <c r="CW107" s="121"/>
      <c r="CX107" s="121"/>
      <c r="CY107" s="121"/>
      <c r="CZ107" s="121"/>
      <c r="DA107" s="121"/>
      <c r="DB107" s="121"/>
      <c r="DC107" s="121"/>
      <c r="DD107" s="121"/>
      <c r="DE107" s="121"/>
      <c r="DF107" s="121"/>
      <c r="DG107" s="121"/>
      <c r="DH107" s="121"/>
      <c r="DI107" s="121"/>
      <c r="DJ107" s="121"/>
      <c r="DK107" s="121"/>
      <c r="DL107" s="121"/>
      <c r="DM107" s="121"/>
      <c r="DN107" s="121"/>
      <c r="DO107" s="121"/>
      <c r="DP107" s="121"/>
      <c r="DQ107" s="121"/>
      <c r="DR107" s="121"/>
      <c r="DS107" s="121"/>
      <c r="DT107" s="121"/>
      <c r="DU107" s="121"/>
      <c r="DV107" s="121"/>
      <c r="DW107" s="121"/>
      <c r="DX107" s="121"/>
      <c r="DY107" s="121"/>
      <c r="DZ107" s="121"/>
      <c r="EA107" s="121"/>
      <c r="EB107" s="121"/>
      <c r="EC107" s="121"/>
      <c r="ED107" s="121"/>
      <c r="EE107" s="121"/>
      <c r="EF107" s="121"/>
      <c r="EG107" s="121"/>
      <c r="EH107" s="121"/>
      <c r="EI107" s="121"/>
      <c r="EJ107" s="121"/>
      <c r="EK107" s="121"/>
      <c r="EL107" s="121"/>
      <c r="EM107" s="121"/>
      <c r="EN107" s="121"/>
      <c r="EO107" s="121"/>
      <c r="EP107" s="121"/>
      <c r="EQ107" s="121"/>
      <c r="ER107" s="121"/>
      <c r="ES107" s="121"/>
      <c r="ET107" s="121"/>
      <c r="EU107" s="121"/>
      <c r="EV107" s="121"/>
      <c r="EW107" s="121"/>
      <c r="EX107" s="121"/>
      <c r="EY107" s="121"/>
      <c r="EZ107" s="121"/>
      <c r="FA107" s="121"/>
      <c r="FB107" s="121"/>
      <c r="FC107" s="121"/>
      <c r="FD107" s="121"/>
      <c r="FE107" s="121"/>
      <c r="FF107" s="121"/>
      <c r="FG107" s="121"/>
      <c r="FH107" s="121"/>
      <c r="FI107" s="121"/>
      <c r="FJ107" s="121"/>
      <c r="FK107" s="121"/>
      <c r="FL107" s="121"/>
      <c r="FM107" s="121"/>
      <c r="FN107" s="121"/>
      <c r="FO107" s="121"/>
      <c r="FP107" s="121"/>
      <c r="FQ107" s="121"/>
      <c r="FR107" s="121"/>
      <c r="FS107" s="121"/>
      <c r="FT107" s="121"/>
      <c r="FU107" s="121"/>
      <c r="FV107" s="121"/>
      <c r="FW107" s="121"/>
      <c r="FX107" s="121"/>
      <c r="FY107" s="121"/>
      <c r="FZ107" s="121"/>
      <c r="GA107" s="121"/>
      <c r="GB107" s="121"/>
      <c r="GC107" s="121"/>
      <c r="GD107" s="121"/>
      <c r="GE107" s="121"/>
      <c r="GF107" s="121"/>
      <c r="GG107" s="121"/>
      <c r="GH107" s="121"/>
      <c r="GI107" s="121"/>
      <c r="GJ107" s="121"/>
      <c r="GK107" s="121"/>
      <c r="GL107" s="121"/>
      <c r="GM107" s="121"/>
      <c r="GN107" s="121"/>
      <c r="GO107" s="121"/>
      <c r="GP107" s="121"/>
      <c r="GQ107" s="121"/>
      <c r="GR107" s="121"/>
      <c r="GS107" s="121"/>
      <c r="GT107" s="121"/>
      <c r="GU107" s="121"/>
      <c r="GV107" s="121"/>
      <c r="GW107" s="121"/>
      <c r="GX107" s="121"/>
      <c r="GY107" s="121"/>
      <c r="GZ107" s="121"/>
      <c r="HA107" s="121"/>
      <c r="HB107" s="121"/>
      <c r="HC107" s="121"/>
      <c r="HD107" s="121"/>
      <c r="HE107" s="121"/>
      <c r="HF107" s="121"/>
      <c r="HG107" s="121"/>
      <c r="HH107" s="121"/>
      <c r="HI107" s="121"/>
      <c r="HJ107" s="121"/>
      <c r="HK107" s="121"/>
      <c r="HL107" s="121"/>
      <c r="HM107" s="121"/>
      <c r="HN107" s="121"/>
      <c r="HO107" s="121"/>
      <c r="HP107" s="121"/>
      <c r="HQ107" s="121"/>
      <c r="HR107" s="121"/>
      <c r="HS107" s="121"/>
      <c r="HT107" s="121"/>
      <c r="HU107" s="121"/>
      <c r="HV107" s="121"/>
      <c r="HW107" s="121"/>
      <c r="HX107" s="121"/>
      <c r="HY107" s="121"/>
      <c r="HZ107" s="121"/>
      <c r="IA107" s="121"/>
      <c r="IB107" s="121"/>
      <c r="IC107" s="121"/>
      <c r="ID107" s="121"/>
      <c r="IE107" s="121"/>
      <c r="IF107" s="121"/>
      <c r="IG107" s="121"/>
      <c r="IH107" s="121"/>
      <c r="II107" s="121"/>
      <c r="IJ107" s="121"/>
      <c r="IK107" s="121"/>
      <c r="IL107" s="121"/>
      <c r="IM107" s="121"/>
      <c r="IN107" s="121"/>
      <c r="IO107" s="121"/>
      <c r="IP107" s="121"/>
      <c r="IQ107" s="121"/>
      <c r="IR107" s="121"/>
      <c r="IS107" s="121"/>
      <c r="IT107" s="121"/>
      <c r="IU107" s="121"/>
      <c r="IV107" s="121"/>
      <c r="IW107" s="121"/>
      <c r="IX107" s="121"/>
    </row>
    <row r="108" spans="1:258" s="120" customFormat="1">
      <c r="A108" s="448"/>
      <c r="B108" s="446"/>
      <c r="C108" s="446"/>
      <c r="D108" s="446"/>
      <c r="E108" s="446"/>
      <c r="F108" s="446"/>
      <c r="G108" s="446"/>
      <c r="H108" s="446"/>
      <c r="I108" s="518"/>
      <c r="J108" s="518"/>
      <c r="K108" s="444"/>
      <c r="L108" s="445"/>
      <c r="M108" s="445"/>
      <c r="N108" s="444"/>
      <c r="O108" s="446"/>
      <c r="P108" s="446"/>
      <c r="Q108" s="121"/>
      <c r="R108" s="121"/>
      <c r="S108" s="121"/>
      <c r="T108" s="128"/>
      <c r="U108" s="128"/>
      <c r="V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c r="BL108" s="121"/>
      <c r="BM108" s="121"/>
      <c r="BN108" s="121"/>
      <c r="BO108" s="121"/>
      <c r="BP108" s="121"/>
      <c r="BQ108" s="121"/>
      <c r="BR108" s="121"/>
      <c r="BS108" s="121"/>
      <c r="BT108" s="121"/>
      <c r="BU108" s="121"/>
      <c r="BV108" s="121"/>
      <c r="BW108" s="121"/>
      <c r="BX108" s="121"/>
      <c r="BY108" s="121"/>
      <c r="BZ108" s="121"/>
      <c r="CA108" s="121"/>
      <c r="CB108" s="121"/>
      <c r="CC108" s="121"/>
      <c r="CD108" s="121"/>
      <c r="CE108" s="121"/>
      <c r="CF108" s="121"/>
      <c r="CG108" s="121"/>
      <c r="CH108" s="121"/>
      <c r="CI108" s="121"/>
      <c r="CJ108" s="121"/>
      <c r="CK108" s="121"/>
      <c r="CL108" s="121"/>
      <c r="CM108" s="121"/>
      <c r="CN108" s="121"/>
      <c r="CO108" s="121"/>
      <c r="CP108" s="121"/>
      <c r="CQ108" s="121"/>
      <c r="CR108" s="121"/>
      <c r="CS108" s="121"/>
      <c r="CT108" s="121"/>
      <c r="CU108" s="121"/>
      <c r="CV108" s="121"/>
      <c r="CW108" s="121"/>
      <c r="CX108" s="121"/>
      <c r="CY108" s="121"/>
      <c r="CZ108" s="121"/>
      <c r="DA108" s="121"/>
      <c r="DB108" s="121"/>
      <c r="DC108" s="121"/>
      <c r="DD108" s="121"/>
      <c r="DE108" s="121"/>
      <c r="DF108" s="121"/>
      <c r="DG108" s="121"/>
      <c r="DH108" s="121"/>
      <c r="DI108" s="121"/>
      <c r="DJ108" s="121"/>
      <c r="DK108" s="121"/>
      <c r="DL108" s="121"/>
      <c r="DM108" s="121"/>
      <c r="DN108" s="121"/>
      <c r="DO108" s="121"/>
      <c r="DP108" s="121"/>
      <c r="DQ108" s="121"/>
      <c r="DR108" s="121"/>
      <c r="DS108" s="121"/>
      <c r="DT108" s="121"/>
      <c r="DU108" s="121"/>
      <c r="DV108" s="121"/>
      <c r="DW108" s="121"/>
      <c r="DX108" s="121"/>
      <c r="DY108" s="121"/>
      <c r="DZ108" s="121"/>
      <c r="EA108" s="121"/>
      <c r="EB108" s="121"/>
      <c r="EC108" s="121"/>
      <c r="ED108" s="121"/>
      <c r="EE108" s="121"/>
      <c r="EF108" s="121"/>
      <c r="EG108" s="121"/>
      <c r="EH108" s="121"/>
      <c r="EI108" s="121"/>
      <c r="EJ108" s="121"/>
      <c r="EK108" s="121"/>
      <c r="EL108" s="121"/>
      <c r="EM108" s="121"/>
      <c r="EN108" s="121"/>
      <c r="EO108" s="121"/>
      <c r="EP108" s="121"/>
      <c r="EQ108" s="121"/>
      <c r="ER108" s="121"/>
      <c r="ES108" s="121"/>
      <c r="ET108" s="121"/>
      <c r="EU108" s="121"/>
      <c r="EV108" s="121"/>
      <c r="EW108" s="121"/>
      <c r="EX108" s="121"/>
      <c r="EY108" s="121"/>
      <c r="EZ108" s="121"/>
      <c r="FA108" s="121"/>
      <c r="FB108" s="121"/>
      <c r="FC108" s="121"/>
      <c r="FD108" s="121"/>
      <c r="FE108" s="121"/>
      <c r="FF108" s="121"/>
      <c r="FG108" s="121"/>
      <c r="FH108" s="121"/>
      <c r="FI108" s="121"/>
      <c r="FJ108" s="121"/>
      <c r="FK108" s="121"/>
      <c r="FL108" s="121"/>
      <c r="FM108" s="121"/>
      <c r="FN108" s="121"/>
      <c r="FO108" s="121"/>
      <c r="FP108" s="121"/>
      <c r="FQ108" s="121"/>
      <c r="FR108" s="121"/>
      <c r="FS108" s="121"/>
      <c r="FT108" s="121"/>
      <c r="FU108" s="121"/>
      <c r="FV108" s="121"/>
      <c r="FW108" s="121"/>
      <c r="FX108" s="121"/>
      <c r="FY108" s="121"/>
      <c r="FZ108" s="121"/>
      <c r="GA108" s="121"/>
      <c r="GB108" s="121"/>
      <c r="GC108" s="121"/>
      <c r="GD108" s="121"/>
      <c r="GE108" s="121"/>
      <c r="GF108" s="121"/>
      <c r="GG108" s="121"/>
      <c r="GH108" s="121"/>
      <c r="GI108" s="121"/>
      <c r="GJ108" s="121"/>
      <c r="GK108" s="121"/>
      <c r="GL108" s="121"/>
      <c r="GM108" s="121"/>
      <c r="GN108" s="121"/>
      <c r="GO108" s="121"/>
      <c r="GP108" s="121"/>
      <c r="GQ108" s="121"/>
      <c r="GR108" s="121"/>
      <c r="GS108" s="121"/>
      <c r="GT108" s="121"/>
      <c r="GU108" s="121"/>
      <c r="GV108" s="121"/>
      <c r="GW108" s="121"/>
      <c r="GX108" s="121"/>
      <c r="GY108" s="121"/>
      <c r="GZ108" s="121"/>
      <c r="HA108" s="121"/>
      <c r="HB108" s="121"/>
      <c r="HC108" s="121"/>
      <c r="HD108" s="121"/>
      <c r="HE108" s="121"/>
      <c r="HF108" s="121"/>
      <c r="HG108" s="121"/>
      <c r="HH108" s="121"/>
      <c r="HI108" s="121"/>
      <c r="HJ108" s="121"/>
      <c r="HK108" s="121"/>
      <c r="HL108" s="121"/>
      <c r="HM108" s="121"/>
      <c r="HN108" s="121"/>
      <c r="HO108" s="121"/>
      <c r="HP108" s="121"/>
      <c r="HQ108" s="121"/>
      <c r="HR108" s="121"/>
      <c r="HS108" s="121"/>
      <c r="HT108" s="121"/>
      <c r="HU108" s="121"/>
      <c r="HV108" s="121"/>
      <c r="HW108" s="121"/>
      <c r="HX108" s="121"/>
      <c r="HY108" s="121"/>
      <c r="HZ108" s="121"/>
      <c r="IA108" s="121"/>
      <c r="IB108" s="121"/>
      <c r="IC108" s="121"/>
      <c r="ID108" s="121"/>
      <c r="IE108" s="121"/>
      <c r="IF108" s="121"/>
      <c r="IG108" s="121"/>
      <c r="IH108" s="121"/>
      <c r="II108" s="121"/>
      <c r="IJ108" s="121"/>
      <c r="IK108" s="121"/>
      <c r="IL108" s="121"/>
      <c r="IM108" s="121"/>
      <c r="IN108" s="121"/>
      <c r="IO108" s="121"/>
      <c r="IP108" s="121"/>
      <c r="IQ108" s="121"/>
      <c r="IR108" s="121"/>
      <c r="IS108" s="121"/>
      <c r="IT108" s="121"/>
      <c r="IU108" s="121"/>
      <c r="IV108" s="121"/>
      <c r="IW108" s="121"/>
      <c r="IX108" s="121"/>
    </row>
    <row r="109" spans="1:258" s="120" customFormat="1">
      <c r="A109" s="448"/>
      <c r="B109" s="446"/>
      <c r="C109" s="446"/>
      <c r="D109" s="446"/>
      <c r="E109" s="446"/>
      <c r="F109" s="446"/>
      <c r="G109" s="446"/>
      <c r="H109" s="446"/>
      <c r="I109" s="518"/>
      <c r="J109" s="518"/>
      <c r="K109" s="444"/>
      <c r="L109" s="445"/>
      <c r="M109" s="445"/>
      <c r="N109" s="444"/>
      <c r="O109" s="446"/>
      <c r="P109" s="446"/>
      <c r="Q109" s="121"/>
      <c r="R109" s="121"/>
      <c r="S109" s="121"/>
      <c r="T109" s="128"/>
      <c r="U109" s="128"/>
      <c r="V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c r="BM109" s="121"/>
      <c r="BN109" s="121"/>
      <c r="BO109" s="121"/>
      <c r="BP109" s="121"/>
      <c r="BQ109" s="121"/>
      <c r="BR109" s="121"/>
      <c r="BS109" s="121"/>
      <c r="BT109" s="121"/>
      <c r="BU109" s="121"/>
      <c r="BV109" s="121"/>
      <c r="BW109" s="121"/>
      <c r="BX109" s="121"/>
      <c r="BY109" s="121"/>
      <c r="BZ109" s="121"/>
      <c r="CA109" s="121"/>
      <c r="CB109" s="121"/>
      <c r="CC109" s="121"/>
      <c r="CD109" s="121"/>
      <c r="CE109" s="121"/>
      <c r="CF109" s="121"/>
      <c r="CG109" s="121"/>
      <c r="CH109" s="121"/>
      <c r="CI109" s="121"/>
      <c r="CJ109" s="121"/>
      <c r="CK109" s="121"/>
      <c r="CL109" s="121"/>
      <c r="CM109" s="121"/>
      <c r="CN109" s="121"/>
      <c r="CO109" s="121"/>
      <c r="CP109" s="121"/>
      <c r="CQ109" s="121"/>
      <c r="CR109" s="121"/>
      <c r="CS109" s="121"/>
      <c r="CT109" s="121"/>
      <c r="CU109" s="121"/>
      <c r="CV109" s="121"/>
      <c r="CW109" s="121"/>
      <c r="CX109" s="121"/>
      <c r="CY109" s="121"/>
      <c r="CZ109" s="121"/>
      <c r="DA109" s="121"/>
      <c r="DB109" s="121"/>
      <c r="DC109" s="121"/>
      <c r="DD109" s="121"/>
      <c r="DE109" s="121"/>
      <c r="DF109" s="121"/>
      <c r="DG109" s="121"/>
      <c r="DH109" s="121"/>
      <c r="DI109" s="121"/>
      <c r="DJ109" s="121"/>
      <c r="DK109" s="121"/>
      <c r="DL109" s="121"/>
      <c r="DM109" s="121"/>
      <c r="DN109" s="121"/>
      <c r="DO109" s="121"/>
      <c r="DP109" s="121"/>
      <c r="DQ109" s="121"/>
      <c r="DR109" s="121"/>
      <c r="DS109" s="121"/>
      <c r="DT109" s="121"/>
      <c r="DU109" s="121"/>
      <c r="DV109" s="121"/>
      <c r="DW109" s="121"/>
      <c r="DX109" s="121"/>
      <c r="DY109" s="121"/>
      <c r="DZ109" s="121"/>
      <c r="EA109" s="121"/>
      <c r="EB109" s="121"/>
      <c r="EC109" s="121"/>
      <c r="ED109" s="121"/>
      <c r="EE109" s="121"/>
      <c r="EF109" s="121"/>
      <c r="EG109" s="121"/>
      <c r="EH109" s="121"/>
      <c r="EI109" s="121"/>
      <c r="EJ109" s="121"/>
      <c r="EK109" s="121"/>
      <c r="EL109" s="121"/>
      <c r="EM109" s="121"/>
      <c r="EN109" s="121"/>
      <c r="EO109" s="121"/>
      <c r="EP109" s="121"/>
      <c r="EQ109" s="121"/>
      <c r="ER109" s="121"/>
      <c r="ES109" s="121"/>
      <c r="ET109" s="121"/>
      <c r="EU109" s="121"/>
      <c r="EV109" s="121"/>
      <c r="EW109" s="121"/>
      <c r="EX109" s="121"/>
      <c r="EY109" s="121"/>
      <c r="EZ109" s="121"/>
      <c r="FA109" s="121"/>
      <c r="FB109" s="121"/>
      <c r="FC109" s="121"/>
      <c r="FD109" s="121"/>
      <c r="FE109" s="121"/>
      <c r="FF109" s="121"/>
      <c r="FG109" s="121"/>
      <c r="FH109" s="121"/>
      <c r="FI109" s="121"/>
      <c r="FJ109" s="121"/>
      <c r="FK109" s="121"/>
      <c r="FL109" s="121"/>
      <c r="FM109" s="121"/>
      <c r="FN109" s="121"/>
      <c r="FO109" s="121"/>
      <c r="FP109" s="121"/>
      <c r="FQ109" s="121"/>
      <c r="FR109" s="121"/>
      <c r="FS109" s="121"/>
      <c r="FT109" s="121"/>
      <c r="FU109" s="121"/>
      <c r="FV109" s="121"/>
      <c r="FW109" s="121"/>
      <c r="FX109" s="121"/>
      <c r="FY109" s="121"/>
      <c r="FZ109" s="121"/>
      <c r="GA109" s="121"/>
      <c r="GB109" s="121"/>
      <c r="GC109" s="121"/>
      <c r="GD109" s="121"/>
      <c r="GE109" s="121"/>
      <c r="GF109" s="121"/>
      <c r="GG109" s="121"/>
      <c r="GH109" s="121"/>
      <c r="GI109" s="121"/>
      <c r="GJ109" s="121"/>
      <c r="GK109" s="121"/>
      <c r="GL109" s="121"/>
      <c r="GM109" s="121"/>
      <c r="GN109" s="121"/>
      <c r="GO109" s="121"/>
      <c r="GP109" s="121"/>
      <c r="GQ109" s="121"/>
      <c r="GR109" s="121"/>
      <c r="GS109" s="121"/>
      <c r="GT109" s="121"/>
      <c r="GU109" s="121"/>
      <c r="GV109" s="121"/>
      <c r="GW109" s="121"/>
      <c r="GX109" s="121"/>
      <c r="GY109" s="121"/>
      <c r="GZ109" s="121"/>
      <c r="HA109" s="121"/>
      <c r="HB109" s="121"/>
      <c r="HC109" s="121"/>
      <c r="HD109" s="121"/>
      <c r="HE109" s="121"/>
      <c r="HF109" s="121"/>
      <c r="HG109" s="121"/>
      <c r="HH109" s="121"/>
      <c r="HI109" s="121"/>
      <c r="HJ109" s="121"/>
      <c r="HK109" s="121"/>
      <c r="HL109" s="121"/>
      <c r="HM109" s="121"/>
      <c r="HN109" s="121"/>
      <c r="HO109" s="121"/>
      <c r="HP109" s="121"/>
      <c r="HQ109" s="121"/>
      <c r="HR109" s="121"/>
      <c r="HS109" s="121"/>
      <c r="HT109" s="121"/>
      <c r="HU109" s="121"/>
      <c r="HV109" s="121"/>
      <c r="HW109" s="121"/>
      <c r="HX109" s="121"/>
      <c r="HY109" s="121"/>
      <c r="HZ109" s="121"/>
      <c r="IA109" s="121"/>
      <c r="IB109" s="121"/>
      <c r="IC109" s="121"/>
      <c r="ID109" s="121"/>
      <c r="IE109" s="121"/>
      <c r="IF109" s="121"/>
      <c r="IG109" s="121"/>
      <c r="IH109" s="121"/>
      <c r="II109" s="121"/>
      <c r="IJ109" s="121"/>
      <c r="IK109" s="121"/>
      <c r="IL109" s="121"/>
      <c r="IM109" s="121"/>
      <c r="IN109" s="121"/>
      <c r="IO109" s="121"/>
      <c r="IP109" s="121"/>
      <c r="IQ109" s="121"/>
      <c r="IR109" s="121"/>
      <c r="IS109" s="121"/>
      <c r="IT109" s="121"/>
      <c r="IU109" s="121"/>
      <c r="IV109" s="121"/>
      <c r="IW109" s="121"/>
      <c r="IX109" s="121"/>
    </row>
    <row r="110" spans="1:258" s="120" customFormat="1">
      <c r="A110" s="448"/>
      <c r="B110" s="446"/>
      <c r="C110" s="446"/>
      <c r="D110" s="446"/>
      <c r="E110" s="446"/>
      <c r="F110" s="446"/>
      <c r="G110" s="446"/>
      <c r="H110" s="446"/>
      <c r="I110" s="518"/>
      <c r="J110" s="518"/>
      <c r="K110" s="444"/>
      <c r="L110" s="445"/>
      <c r="M110" s="445"/>
      <c r="N110" s="444"/>
      <c r="O110" s="446"/>
      <c r="P110" s="446"/>
      <c r="Q110" s="121"/>
      <c r="R110" s="121"/>
      <c r="S110" s="121"/>
      <c r="T110" s="128"/>
      <c r="U110" s="128"/>
      <c r="V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c r="BL110" s="121"/>
      <c r="BM110" s="121"/>
      <c r="BN110" s="121"/>
      <c r="BO110" s="121"/>
      <c r="BP110" s="121"/>
      <c r="BQ110" s="121"/>
      <c r="BR110" s="121"/>
      <c r="BS110" s="121"/>
      <c r="BT110" s="121"/>
      <c r="BU110" s="121"/>
      <c r="BV110" s="121"/>
      <c r="BW110" s="121"/>
      <c r="BX110" s="121"/>
      <c r="BY110" s="121"/>
      <c r="BZ110" s="121"/>
      <c r="CA110" s="121"/>
      <c r="CB110" s="121"/>
      <c r="CC110" s="121"/>
      <c r="CD110" s="121"/>
      <c r="CE110" s="121"/>
      <c r="CF110" s="121"/>
      <c r="CG110" s="121"/>
      <c r="CH110" s="121"/>
      <c r="CI110" s="121"/>
      <c r="CJ110" s="121"/>
      <c r="CK110" s="121"/>
      <c r="CL110" s="121"/>
      <c r="CM110" s="121"/>
      <c r="CN110" s="121"/>
      <c r="CO110" s="121"/>
      <c r="CP110" s="121"/>
      <c r="CQ110" s="121"/>
      <c r="CR110" s="121"/>
      <c r="CS110" s="121"/>
      <c r="CT110" s="121"/>
      <c r="CU110" s="121"/>
      <c r="CV110" s="121"/>
      <c r="CW110" s="121"/>
      <c r="CX110" s="121"/>
      <c r="CY110" s="121"/>
      <c r="CZ110" s="121"/>
      <c r="DA110" s="121"/>
      <c r="DB110" s="121"/>
      <c r="DC110" s="121"/>
      <c r="DD110" s="121"/>
      <c r="DE110" s="121"/>
      <c r="DF110" s="121"/>
      <c r="DG110" s="121"/>
      <c r="DH110" s="121"/>
      <c r="DI110" s="121"/>
      <c r="DJ110" s="121"/>
      <c r="DK110" s="121"/>
      <c r="DL110" s="121"/>
      <c r="DM110" s="121"/>
      <c r="DN110" s="121"/>
      <c r="DO110" s="121"/>
      <c r="DP110" s="121"/>
      <c r="DQ110" s="121"/>
      <c r="DR110" s="121"/>
      <c r="DS110" s="121"/>
      <c r="DT110" s="121"/>
      <c r="DU110" s="121"/>
      <c r="DV110" s="121"/>
      <c r="DW110" s="121"/>
      <c r="DX110" s="121"/>
      <c r="DY110" s="121"/>
      <c r="DZ110" s="121"/>
      <c r="EA110" s="121"/>
      <c r="EB110" s="121"/>
      <c r="EC110" s="121"/>
      <c r="ED110" s="121"/>
      <c r="EE110" s="121"/>
      <c r="EF110" s="121"/>
      <c r="EG110" s="121"/>
      <c r="EH110" s="121"/>
      <c r="EI110" s="121"/>
      <c r="EJ110" s="121"/>
      <c r="EK110" s="121"/>
      <c r="EL110" s="121"/>
      <c r="EM110" s="121"/>
      <c r="EN110" s="121"/>
      <c r="EO110" s="121"/>
      <c r="EP110" s="121"/>
      <c r="EQ110" s="121"/>
      <c r="ER110" s="121"/>
      <c r="ES110" s="121"/>
      <c r="ET110" s="121"/>
      <c r="EU110" s="121"/>
      <c r="EV110" s="121"/>
      <c r="EW110" s="121"/>
      <c r="EX110" s="121"/>
      <c r="EY110" s="121"/>
      <c r="EZ110" s="121"/>
      <c r="FA110" s="121"/>
      <c r="FB110" s="121"/>
      <c r="FC110" s="121"/>
      <c r="FD110" s="121"/>
      <c r="FE110" s="121"/>
      <c r="FF110" s="121"/>
      <c r="FG110" s="121"/>
      <c r="FH110" s="121"/>
      <c r="FI110" s="121"/>
      <c r="FJ110" s="121"/>
      <c r="FK110" s="121"/>
      <c r="FL110" s="121"/>
      <c r="FM110" s="121"/>
      <c r="FN110" s="121"/>
      <c r="FO110" s="121"/>
      <c r="FP110" s="121"/>
      <c r="FQ110" s="121"/>
      <c r="FR110" s="121"/>
      <c r="FS110" s="121"/>
      <c r="FT110" s="121"/>
      <c r="FU110" s="121"/>
      <c r="FV110" s="121"/>
      <c r="FW110" s="121"/>
      <c r="FX110" s="121"/>
      <c r="FY110" s="121"/>
      <c r="FZ110" s="121"/>
      <c r="GA110" s="121"/>
      <c r="GB110" s="121"/>
      <c r="GC110" s="121"/>
      <c r="GD110" s="121"/>
      <c r="GE110" s="121"/>
      <c r="GF110" s="121"/>
      <c r="GG110" s="121"/>
      <c r="GH110" s="121"/>
      <c r="GI110" s="121"/>
      <c r="GJ110" s="121"/>
      <c r="GK110" s="121"/>
      <c r="GL110" s="121"/>
      <c r="GM110" s="121"/>
      <c r="GN110" s="121"/>
      <c r="GO110" s="121"/>
      <c r="GP110" s="121"/>
      <c r="GQ110" s="121"/>
      <c r="GR110" s="121"/>
      <c r="GS110" s="121"/>
      <c r="GT110" s="121"/>
      <c r="GU110" s="121"/>
      <c r="GV110" s="121"/>
      <c r="GW110" s="121"/>
      <c r="GX110" s="121"/>
      <c r="GY110" s="121"/>
      <c r="GZ110" s="121"/>
      <c r="HA110" s="121"/>
      <c r="HB110" s="121"/>
      <c r="HC110" s="121"/>
      <c r="HD110" s="121"/>
      <c r="HE110" s="121"/>
      <c r="HF110" s="121"/>
      <c r="HG110" s="121"/>
      <c r="HH110" s="121"/>
      <c r="HI110" s="121"/>
      <c r="HJ110" s="121"/>
      <c r="HK110" s="121"/>
      <c r="HL110" s="121"/>
      <c r="HM110" s="121"/>
      <c r="HN110" s="121"/>
      <c r="HO110" s="121"/>
      <c r="HP110" s="121"/>
      <c r="HQ110" s="121"/>
      <c r="HR110" s="121"/>
      <c r="HS110" s="121"/>
      <c r="HT110" s="121"/>
      <c r="HU110" s="121"/>
      <c r="HV110" s="121"/>
      <c r="HW110" s="121"/>
      <c r="HX110" s="121"/>
      <c r="HY110" s="121"/>
      <c r="HZ110" s="121"/>
      <c r="IA110" s="121"/>
      <c r="IB110" s="121"/>
      <c r="IC110" s="121"/>
      <c r="ID110" s="121"/>
      <c r="IE110" s="121"/>
      <c r="IF110" s="121"/>
      <c r="IG110" s="121"/>
      <c r="IH110" s="121"/>
      <c r="II110" s="121"/>
      <c r="IJ110" s="121"/>
      <c r="IK110" s="121"/>
      <c r="IL110" s="121"/>
      <c r="IM110" s="121"/>
      <c r="IN110" s="121"/>
      <c r="IO110" s="121"/>
      <c r="IP110" s="121"/>
      <c r="IQ110" s="121"/>
      <c r="IR110" s="121"/>
      <c r="IS110" s="121"/>
      <c r="IT110" s="121"/>
      <c r="IU110" s="121"/>
      <c r="IV110" s="121"/>
      <c r="IW110" s="121"/>
      <c r="IX110" s="121"/>
    </row>
    <row r="111" spans="1:258" s="120" customFormat="1">
      <c r="A111" s="448"/>
      <c r="B111" s="446"/>
      <c r="C111" s="446"/>
      <c r="D111" s="446"/>
      <c r="E111" s="446"/>
      <c r="F111" s="446"/>
      <c r="G111" s="446"/>
      <c r="H111" s="446"/>
      <c r="I111" s="518"/>
      <c r="J111" s="518"/>
      <c r="K111" s="444"/>
      <c r="L111" s="445"/>
      <c r="M111" s="445"/>
      <c r="N111" s="444"/>
      <c r="O111" s="446"/>
      <c r="P111" s="446"/>
      <c r="Q111" s="121"/>
      <c r="R111" s="121"/>
      <c r="S111" s="121"/>
      <c r="T111" s="128"/>
      <c r="U111" s="128"/>
      <c r="V111" s="121"/>
      <c r="Y111" s="121"/>
      <c r="Z111" s="121"/>
      <c r="AA111" s="121"/>
      <c r="AB111" s="121"/>
      <c r="AC111" s="121"/>
      <c r="AD111" s="121"/>
      <c r="AE111" s="121"/>
      <c r="AF111" s="121"/>
      <c r="AG111" s="121"/>
      <c r="AH111" s="121"/>
      <c r="AI111" s="121"/>
      <c r="AJ111" s="121"/>
      <c r="AK111" s="121"/>
      <c r="AL111" s="121"/>
      <c r="AM111" s="121"/>
      <c r="AN111" s="121"/>
      <c r="AO111" s="121"/>
      <c r="AP111" s="121"/>
      <c r="AQ111" s="121"/>
      <c r="AR111" s="121"/>
      <c r="AS111" s="121"/>
      <c r="AT111" s="121"/>
      <c r="AU111" s="121"/>
      <c r="AV111" s="121"/>
      <c r="AW111" s="121"/>
      <c r="AX111" s="121"/>
      <c r="AY111" s="121"/>
      <c r="AZ111" s="121"/>
      <c r="BA111" s="121"/>
      <c r="BB111" s="121"/>
      <c r="BC111" s="121"/>
      <c r="BD111" s="121"/>
      <c r="BE111" s="121"/>
      <c r="BF111" s="121"/>
      <c r="BG111" s="121"/>
      <c r="BH111" s="121"/>
      <c r="BI111" s="121"/>
      <c r="BJ111" s="121"/>
      <c r="BK111" s="121"/>
      <c r="BL111" s="121"/>
      <c r="BM111" s="121"/>
      <c r="BN111" s="121"/>
      <c r="BO111" s="121"/>
      <c r="BP111" s="121"/>
      <c r="BQ111" s="121"/>
      <c r="BR111" s="121"/>
      <c r="BS111" s="121"/>
      <c r="BT111" s="121"/>
      <c r="BU111" s="121"/>
      <c r="BV111" s="121"/>
      <c r="BW111" s="121"/>
      <c r="BX111" s="121"/>
      <c r="BY111" s="121"/>
      <c r="BZ111" s="121"/>
      <c r="CA111" s="121"/>
      <c r="CB111" s="121"/>
      <c r="CC111" s="121"/>
      <c r="CD111" s="121"/>
      <c r="CE111" s="121"/>
      <c r="CF111" s="121"/>
      <c r="CG111" s="121"/>
      <c r="CH111" s="121"/>
      <c r="CI111" s="121"/>
      <c r="CJ111" s="121"/>
      <c r="CK111" s="121"/>
      <c r="CL111" s="121"/>
      <c r="CM111" s="121"/>
      <c r="CN111" s="121"/>
      <c r="CO111" s="121"/>
      <c r="CP111" s="121"/>
      <c r="CQ111" s="121"/>
      <c r="CR111" s="121"/>
      <c r="CS111" s="121"/>
      <c r="CT111" s="121"/>
      <c r="CU111" s="121"/>
      <c r="CV111" s="121"/>
      <c r="CW111" s="121"/>
      <c r="CX111" s="121"/>
      <c r="CY111" s="121"/>
      <c r="CZ111" s="121"/>
      <c r="DA111" s="121"/>
      <c r="DB111" s="121"/>
      <c r="DC111" s="121"/>
      <c r="DD111" s="121"/>
      <c r="DE111" s="121"/>
      <c r="DF111" s="121"/>
      <c r="DG111" s="121"/>
      <c r="DH111" s="121"/>
      <c r="DI111" s="121"/>
      <c r="DJ111" s="121"/>
      <c r="DK111" s="121"/>
      <c r="DL111" s="121"/>
      <c r="DM111" s="121"/>
      <c r="DN111" s="121"/>
      <c r="DO111" s="121"/>
      <c r="DP111" s="121"/>
      <c r="DQ111" s="121"/>
      <c r="DR111" s="121"/>
      <c r="DS111" s="121"/>
      <c r="DT111" s="121"/>
      <c r="DU111" s="121"/>
      <c r="DV111" s="121"/>
      <c r="DW111" s="121"/>
      <c r="DX111" s="121"/>
      <c r="DY111" s="121"/>
      <c r="DZ111" s="121"/>
      <c r="EA111" s="121"/>
      <c r="EB111" s="121"/>
      <c r="EC111" s="121"/>
      <c r="ED111" s="121"/>
      <c r="EE111" s="121"/>
      <c r="EF111" s="121"/>
      <c r="EG111" s="121"/>
      <c r="EH111" s="121"/>
      <c r="EI111" s="121"/>
      <c r="EJ111" s="121"/>
      <c r="EK111" s="121"/>
      <c r="EL111" s="121"/>
      <c r="EM111" s="121"/>
      <c r="EN111" s="121"/>
      <c r="EO111" s="121"/>
      <c r="EP111" s="121"/>
      <c r="EQ111" s="121"/>
      <c r="ER111" s="121"/>
      <c r="ES111" s="121"/>
      <c r="ET111" s="121"/>
      <c r="EU111" s="121"/>
      <c r="EV111" s="121"/>
      <c r="EW111" s="121"/>
      <c r="EX111" s="121"/>
      <c r="EY111" s="121"/>
      <c r="EZ111" s="121"/>
      <c r="FA111" s="121"/>
      <c r="FB111" s="121"/>
      <c r="FC111" s="121"/>
      <c r="FD111" s="121"/>
      <c r="FE111" s="121"/>
      <c r="FF111" s="121"/>
      <c r="FG111" s="121"/>
      <c r="FH111" s="121"/>
      <c r="FI111" s="121"/>
      <c r="FJ111" s="121"/>
      <c r="FK111" s="121"/>
      <c r="FL111" s="121"/>
      <c r="FM111" s="121"/>
      <c r="FN111" s="121"/>
      <c r="FO111" s="121"/>
      <c r="FP111" s="121"/>
      <c r="FQ111" s="121"/>
      <c r="FR111" s="121"/>
      <c r="FS111" s="121"/>
      <c r="FT111" s="121"/>
      <c r="FU111" s="121"/>
      <c r="FV111" s="121"/>
      <c r="FW111" s="121"/>
      <c r="FX111" s="121"/>
      <c r="FY111" s="121"/>
      <c r="FZ111" s="121"/>
      <c r="GA111" s="121"/>
      <c r="GB111" s="121"/>
      <c r="GC111" s="121"/>
      <c r="GD111" s="121"/>
      <c r="GE111" s="121"/>
      <c r="GF111" s="121"/>
      <c r="GG111" s="121"/>
      <c r="GH111" s="121"/>
      <c r="GI111" s="121"/>
      <c r="GJ111" s="121"/>
      <c r="GK111" s="121"/>
      <c r="GL111" s="121"/>
      <c r="GM111" s="121"/>
      <c r="GN111" s="121"/>
      <c r="GO111" s="121"/>
      <c r="GP111" s="121"/>
      <c r="GQ111" s="121"/>
      <c r="GR111" s="121"/>
      <c r="GS111" s="121"/>
      <c r="GT111" s="121"/>
      <c r="GU111" s="121"/>
      <c r="GV111" s="121"/>
      <c r="GW111" s="121"/>
      <c r="GX111" s="121"/>
      <c r="GY111" s="121"/>
      <c r="GZ111" s="121"/>
      <c r="HA111" s="121"/>
      <c r="HB111" s="121"/>
      <c r="HC111" s="121"/>
      <c r="HD111" s="121"/>
      <c r="HE111" s="121"/>
      <c r="HF111" s="121"/>
      <c r="HG111" s="121"/>
      <c r="HH111" s="121"/>
      <c r="HI111" s="121"/>
      <c r="HJ111" s="121"/>
      <c r="HK111" s="121"/>
      <c r="HL111" s="121"/>
      <c r="HM111" s="121"/>
      <c r="HN111" s="121"/>
      <c r="HO111" s="121"/>
      <c r="HP111" s="121"/>
      <c r="HQ111" s="121"/>
      <c r="HR111" s="121"/>
      <c r="HS111" s="121"/>
      <c r="HT111" s="121"/>
      <c r="HU111" s="121"/>
      <c r="HV111" s="121"/>
      <c r="HW111" s="121"/>
      <c r="HX111" s="121"/>
      <c r="HY111" s="121"/>
      <c r="HZ111" s="121"/>
      <c r="IA111" s="121"/>
      <c r="IB111" s="121"/>
      <c r="IC111" s="121"/>
      <c r="ID111" s="121"/>
      <c r="IE111" s="121"/>
      <c r="IF111" s="121"/>
      <c r="IG111" s="121"/>
      <c r="IH111" s="121"/>
      <c r="II111" s="121"/>
      <c r="IJ111" s="121"/>
      <c r="IK111" s="121"/>
      <c r="IL111" s="121"/>
      <c r="IM111" s="121"/>
      <c r="IN111" s="121"/>
      <c r="IO111" s="121"/>
      <c r="IP111" s="121"/>
      <c r="IQ111" s="121"/>
      <c r="IR111" s="121"/>
      <c r="IS111" s="121"/>
      <c r="IT111" s="121"/>
      <c r="IU111" s="121"/>
      <c r="IV111" s="121"/>
      <c r="IW111" s="121"/>
      <c r="IX111" s="121"/>
    </row>
    <row r="112" spans="1:258" s="120" customFormat="1">
      <c r="A112" s="448"/>
      <c r="B112" s="446"/>
      <c r="C112" s="446"/>
      <c r="D112" s="446"/>
      <c r="E112" s="446"/>
      <c r="F112" s="446"/>
      <c r="G112" s="446"/>
      <c r="H112" s="446"/>
      <c r="I112" s="518"/>
      <c r="J112" s="518"/>
      <c r="K112" s="444"/>
      <c r="L112" s="445"/>
      <c r="M112" s="445"/>
      <c r="N112" s="444"/>
      <c r="O112" s="446"/>
      <c r="P112" s="446"/>
      <c r="Q112" s="121"/>
      <c r="R112" s="121"/>
      <c r="S112" s="121"/>
      <c r="T112" s="128"/>
      <c r="U112" s="128"/>
      <c r="V112" s="121"/>
      <c r="Y112" s="121"/>
      <c r="Z112" s="121"/>
      <c r="AA112" s="121"/>
      <c r="AB112" s="121"/>
      <c r="AC112" s="121"/>
      <c r="AD112" s="121"/>
      <c r="AE112" s="121"/>
      <c r="AF112" s="121"/>
      <c r="AG112" s="121"/>
      <c r="AH112" s="121"/>
      <c r="AI112" s="121"/>
      <c r="AJ112" s="121"/>
      <c r="AK112" s="121"/>
      <c r="AL112" s="121"/>
      <c r="AM112" s="121"/>
      <c r="AN112" s="121"/>
      <c r="AO112" s="121"/>
      <c r="AP112" s="121"/>
      <c r="AQ112" s="121"/>
      <c r="AR112" s="121"/>
      <c r="AS112" s="121"/>
      <c r="AT112" s="121"/>
      <c r="AU112" s="121"/>
      <c r="AV112" s="121"/>
      <c r="AW112" s="121"/>
      <c r="AX112" s="121"/>
      <c r="AY112" s="121"/>
      <c r="AZ112" s="121"/>
      <c r="BA112" s="121"/>
      <c r="BB112" s="121"/>
      <c r="BC112" s="121"/>
      <c r="BD112" s="121"/>
      <c r="BE112" s="121"/>
      <c r="BF112" s="121"/>
      <c r="BG112" s="121"/>
      <c r="BH112" s="121"/>
      <c r="BI112" s="121"/>
      <c r="BJ112" s="121"/>
      <c r="BK112" s="121"/>
      <c r="BL112" s="121"/>
      <c r="BM112" s="121"/>
      <c r="BN112" s="121"/>
      <c r="BO112" s="121"/>
      <c r="BP112" s="121"/>
      <c r="BQ112" s="121"/>
      <c r="BR112" s="121"/>
      <c r="BS112" s="121"/>
      <c r="BT112" s="121"/>
      <c r="BU112" s="121"/>
      <c r="BV112" s="121"/>
      <c r="BW112" s="121"/>
      <c r="BX112" s="121"/>
      <c r="BY112" s="121"/>
      <c r="BZ112" s="121"/>
      <c r="CA112" s="121"/>
      <c r="CB112" s="121"/>
      <c r="CC112" s="121"/>
      <c r="CD112" s="121"/>
      <c r="CE112" s="121"/>
      <c r="CF112" s="121"/>
      <c r="CG112" s="121"/>
      <c r="CH112" s="121"/>
      <c r="CI112" s="121"/>
      <c r="CJ112" s="121"/>
      <c r="CK112" s="121"/>
      <c r="CL112" s="121"/>
      <c r="CM112" s="121"/>
      <c r="CN112" s="121"/>
      <c r="CO112" s="121"/>
      <c r="CP112" s="121"/>
      <c r="CQ112" s="121"/>
      <c r="CR112" s="121"/>
      <c r="CS112" s="121"/>
      <c r="CT112" s="121"/>
      <c r="CU112" s="121"/>
      <c r="CV112" s="121"/>
      <c r="CW112" s="121"/>
      <c r="CX112" s="121"/>
      <c r="CY112" s="121"/>
      <c r="CZ112" s="121"/>
      <c r="DA112" s="121"/>
      <c r="DB112" s="121"/>
      <c r="DC112" s="121"/>
      <c r="DD112" s="121"/>
      <c r="DE112" s="121"/>
      <c r="DF112" s="121"/>
      <c r="DG112" s="121"/>
      <c r="DH112" s="121"/>
      <c r="DI112" s="121"/>
      <c r="DJ112" s="121"/>
      <c r="DK112" s="121"/>
      <c r="DL112" s="121"/>
      <c r="DM112" s="121"/>
      <c r="DN112" s="121"/>
      <c r="DO112" s="121"/>
      <c r="DP112" s="121"/>
      <c r="DQ112" s="121"/>
      <c r="DR112" s="121"/>
      <c r="DS112" s="121"/>
      <c r="DT112" s="121"/>
      <c r="DU112" s="121"/>
      <c r="DV112" s="121"/>
      <c r="DW112" s="121"/>
      <c r="DX112" s="121"/>
      <c r="DY112" s="121"/>
      <c r="DZ112" s="121"/>
      <c r="EA112" s="121"/>
      <c r="EB112" s="121"/>
      <c r="EC112" s="121"/>
      <c r="ED112" s="121"/>
      <c r="EE112" s="121"/>
      <c r="EF112" s="121"/>
      <c r="EG112" s="121"/>
      <c r="EH112" s="121"/>
      <c r="EI112" s="121"/>
      <c r="EJ112" s="121"/>
      <c r="EK112" s="121"/>
      <c r="EL112" s="121"/>
      <c r="EM112" s="121"/>
      <c r="EN112" s="121"/>
      <c r="EO112" s="121"/>
      <c r="EP112" s="121"/>
      <c r="EQ112" s="121"/>
      <c r="ER112" s="121"/>
      <c r="ES112" s="121"/>
      <c r="ET112" s="121"/>
      <c r="EU112" s="121"/>
      <c r="EV112" s="121"/>
      <c r="EW112" s="121"/>
      <c r="EX112" s="121"/>
      <c r="EY112" s="121"/>
      <c r="EZ112" s="121"/>
      <c r="FA112" s="121"/>
      <c r="FB112" s="121"/>
      <c r="FC112" s="121"/>
      <c r="FD112" s="121"/>
      <c r="FE112" s="121"/>
      <c r="FF112" s="121"/>
      <c r="FG112" s="121"/>
      <c r="FH112" s="121"/>
      <c r="FI112" s="121"/>
      <c r="FJ112" s="121"/>
      <c r="FK112" s="121"/>
      <c r="FL112" s="121"/>
      <c r="FM112" s="121"/>
      <c r="FN112" s="121"/>
      <c r="FO112" s="121"/>
      <c r="FP112" s="121"/>
      <c r="FQ112" s="121"/>
      <c r="FR112" s="121"/>
      <c r="FS112" s="121"/>
      <c r="FT112" s="121"/>
      <c r="FU112" s="121"/>
      <c r="FV112" s="121"/>
      <c r="FW112" s="121"/>
      <c r="FX112" s="121"/>
      <c r="FY112" s="121"/>
      <c r="FZ112" s="121"/>
      <c r="GA112" s="121"/>
      <c r="GB112" s="121"/>
      <c r="GC112" s="121"/>
      <c r="GD112" s="121"/>
      <c r="GE112" s="121"/>
      <c r="GF112" s="121"/>
      <c r="GG112" s="121"/>
      <c r="GH112" s="121"/>
      <c r="GI112" s="121"/>
      <c r="GJ112" s="121"/>
      <c r="GK112" s="121"/>
      <c r="GL112" s="121"/>
      <c r="GM112" s="121"/>
      <c r="GN112" s="121"/>
      <c r="GO112" s="121"/>
      <c r="GP112" s="121"/>
      <c r="GQ112" s="121"/>
      <c r="GR112" s="121"/>
      <c r="GS112" s="121"/>
      <c r="GT112" s="121"/>
      <c r="GU112" s="121"/>
      <c r="GV112" s="121"/>
      <c r="GW112" s="121"/>
      <c r="GX112" s="121"/>
      <c r="GY112" s="121"/>
      <c r="GZ112" s="121"/>
      <c r="HA112" s="121"/>
      <c r="HB112" s="121"/>
      <c r="HC112" s="121"/>
      <c r="HD112" s="121"/>
      <c r="HE112" s="121"/>
      <c r="HF112" s="121"/>
      <c r="HG112" s="121"/>
      <c r="HH112" s="121"/>
      <c r="HI112" s="121"/>
      <c r="HJ112" s="121"/>
      <c r="HK112" s="121"/>
      <c r="HL112" s="121"/>
      <c r="HM112" s="121"/>
      <c r="HN112" s="121"/>
      <c r="HO112" s="121"/>
      <c r="HP112" s="121"/>
      <c r="HQ112" s="121"/>
      <c r="HR112" s="121"/>
      <c r="HS112" s="121"/>
      <c r="HT112" s="121"/>
      <c r="HU112" s="121"/>
      <c r="HV112" s="121"/>
      <c r="HW112" s="121"/>
      <c r="HX112" s="121"/>
      <c r="HY112" s="121"/>
      <c r="HZ112" s="121"/>
      <c r="IA112" s="121"/>
      <c r="IB112" s="121"/>
      <c r="IC112" s="121"/>
      <c r="ID112" s="121"/>
      <c r="IE112" s="121"/>
      <c r="IF112" s="121"/>
      <c r="IG112" s="121"/>
      <c r="IH112" s="121"/>
      <c r="II112" s="121"/>
      <c r="IJ112" s="121"/>
      <c r="IK112" s="121"/>
      <c r="IL112" s="121"/>
      <c r="IM112" s="121"/>
      <c r="IN112" s="121"/>
      <c r="IO112" s="121"/>
      <c r="IP112" s="121"/>
      <c r="IQ112" s="121"/>
      <c r="IR112" s="121"/>
      <c r="IS112" s="121"/>
      <c r="IT112" s="121"/>
      <c r="IU112" s="121"/>
      <c r="IV112" s="121"/>
      <c r="IW112" s="121"/>
      <c r="IX112" s="121"/>
    </row>
    <row r="113" spans="1:258" s="120" customFormat="1">
      <c r="A113" s="448"/>
      <c r="B113" s="446"/>
      <c r="C113" s="446"/>
      <c r="D113" s="446"/>
      <c r="E113" s="446"/>
      <c r="F113" s="446"/>
      <c r="G113" s="446"/>
      <c r="H113" s="446"/>
      <c r="I113" s="518"/>
      <c r="J113" s="518"/>
      <c r="K113" s="444"/>
      <c r="L113" s="445"/>
      <c r="M113" s="445"/>
      <c r="N113" s="444"/>
      <c r="O113" s="446"/>
      <c r="P113" s="446"/>
      <c r="Q113" s="121"/>
      <c r="R113" s="121"/>
      <c r="S113" s="121"/>
      <c r="T113" s="128"/>
      <c r="U113" s="128"/>
      <c r="V113" s="121"/>
      <c r="Y113" s="121"/>
      <c r="Z113" s="121"/>
      <c r="AA113" s="121"/>
      <c r="AB113" s="121"/>
      <c r="AC113" s="121"/>
      <c r="AD113" s="121"/>
      <c r="AE113" s="121"/>
      <c r="AF113" s="121"/>
      <c r="AG113" s="121"/>
      <c r="AH113" s="121"/>
      <c r="AI113" s="121"/>
      <c r="AJ113" s="121"/>
      <c r="AK113" s="121"/>
      <c r="AL113" s="121"/>
      <c r="AM113" s="121"/>
      <c r="AN113" s="121"/>
      <c r="AO113" s="121"/>
      <c r="AP113" s="121"/>
      <c r="AQ113" s="121"/>
      <c r="AR113" s="121"/>
      <c r="AS113" s="121"/>
      <c r="AT113" s="121"/>
      <c r="AU113" s="121"/>
      <c r="AV113" s="121"/>
      <c r="AW113" s="121"/>
      <c r="AX113" s="121"/>
      <c r="AY113" s="121"/>
      <c r="AZ113" s="121"/>
      <c r="BA113" s="121"/>
      <c r="BB113" s="121"/>
      <c r="BC113" s="121"/>
      <c r="BD113" s="121"/>
      <c r="BE113" s="121"/>
      <c r="BF113" s="121"/>
      <c r="BG113" s="121"/>
      <c r="BH113" s="121"/>
      <c r="BI113" s="121"/>
      <c r="BJ113" s="121"/>
      <c r="BK113" s="121"/>
      <c r="BL113" s="121"/>
      <c r="BM113" s="121"/>
      <c r="BN113" s="121"/>
      <c r="BO113" s="121"/>
      <c r="BP113" s="121"/>
      <c r="BQ113" s="121"/>
      <c r="BR113" s="121"/>
      <c r="BS113" s="121"/>
      <c r="BT113" s="121"/>
      <c r="BU113" s="121"/>
      <c r="BV113" s="121"/>
      <c r="BW113" s="121"/>
      <c r="BX113" s="121"/>
      <c r="BY113" s="121"/>
      <c r="BZ113" s="121"/>
      <c r="CA113" s="121"/>
      <c r="CB113" s="121"/>
      <c r="CC113" s="121"/>
      <c r="CD113" s="121"/>
      <c r="CE113" s="121"/>
      <c r="CF113" s="121"/>
      <c r="CG113" s="121"/>
      <c r="CH113" s="121"/>
      <c r="CI113" s="121"/>
      <c r="CJ113" s="121"/>
      <c r="CK113" s="121"/>
      <c r="CL113" s="121"/>
      <c r="CM113" s="121"/>
      <c r="CN113" s="121"/>
      <c r="CO113" s="121"/>
      <c r="CP113" s="121"/>
      <c r="CQ113" s="121"/>
      <c r="CR113" s="121"/>
      <c r="CS113" s="121"/>
      <c r="CT113" s="121"/>
      <c r="CU113" s="121"/>
      <c r="CV113" s="121"/>
      <c r="CW113" s="121"/>
      <c r="CX113" s="121"/>
      <c r="CY113" s="121"/>
      <c r="CZ113" s="121"/>
      <c r="DA113" s="121"/>
      <c r="DB113" s="121"/>
      <c r="DC113" s="121"/>
      <c r="DD113" s="121"/>
      <c r="DE113" s="121"/>
      <c r="DF113" s="121"/>
      <c r="DG113" s="121"/>
      <c r="DH113" s="121"/>
      <c r="DI113" s="121"/>
      <c r="DJ113" s="121"/>
      <c r="DK113" s="121"/>
      <c r="DL113" s="121"/>
      <c r="DM113" s="121"/>
      <c r="DN113" s="121"/>
      <c r="DO113" s="121"/>
      <c r="DP113" s="121"/>
      <c r="DQ113" s="121"/>
      <c r="DR113" s="121"/>
      <c r="DS113" s="121"/>
      <c r="DT113" s="121"/>
      <c r="DU113" s="121"/>
      <c r="DV113" s="121"/>
      <c r="DW113" s="121"/>
      <c r="DX113" s="121"/>
      <c r="DY113" s="121"/>
      <c r="DZ113" s="121"/>
      <c r="EA113" s="121"/>
      <c r="EB113" s="121"/>
      <c r="EC113" s="121"/>
      <c r="ED113" s="121"/>
      <c r="EE113" s="121"/>
      <c r="EF113" s="121"/>
      <c r="EG113" s="121"/>
      <c r="EH113" s="121"/>
      <c r="EI113" s="121"/>
      <c r="EJ113" s="121"/>
      <c r="EK113" s="121"/>
      <c r="EL113" s="121"/>
      <c r="EM113" s="121"/>
      <c r="EN113" s="121"/>
      <c r="EO113" s="121"/>
      <c r="EP113" s="121"/>
      <c r="EQ113" s="121"/>
      <c r="ER113" s="121"/>
      <c r="ES113" s="121"/>
      <c r="ET113" s="121"/>
      <c r="EU113" s="121"/>
      <c r="EV113" s="121"/>
      <c r="EW113" s="121"/>
      <c r="EX113" s="121"/>
      <c r="EY113" s="121"/>
      <c r="EZ113" s="121"/>
      <c r="FA113" s="121"/>
      <c r="FB113" s="121"/>
      <c r="FC113" s="121"/>
      <c r="FD113" s="121"/>
      <c r="FE113" s="121"/>
      <c r="FF113" s="121"/>
      <c r="FG113" s="121"/>
      <c r="FH113" s="121"/>
      <c r="FI113" s="121"/>
      <c r="FJ113" s="121"/>
      <c r="FK113" s="121"/>
      <c r="FL113" s="121"/>
      <c r="FM113" s="121"/>
      <c r="FN113" s="121"/>
      <c r="FO113" s="121"/>
      <c r="FP113" s="121"/>
      <c r="FQ113" s="121"/>
      <c r="FR113" s="121"/>
      <c r="FS113" s="121"/>
      <c r="FT113" s="121"/>
      <c r="FU113" s="121"/>
      <c r="FV113" s="121"/>
      <c r="FW113" s="121"/>
      <c r="FX113" s="121"/>
      <c r="FY113" s="121"/>
      <c r="FZ113" s="121"/>
      <c r="GA113" s="121"/>
      <c r="GB113" s="121"/>
      <c r="GC113" s="121"/>
      <c r="GD113" s="121"/>
      <c r="GE113" s="121"/>
      <c r="GF113" s="121"/>
      <c r="GG113" s="121"/>
      <c r="GH113" s="121"/>
      <c r="GI113" s="121"/>
      <c r="GJ113" s="121"/>
      <c r="GK113" s="121"/>
      <c r="GL113" s="121"/>
      <c r="GM113" s="121"/>
      <c r="GN113" s="121"/>
      <c r="GO113" s="121"/>
      <c r="GP113" s="121"/>
      <c r="GQ113" s="121"/>
      <c r="GR113" s="121"/>
      <c r="GS113" s="121"/>
      <c r="GT113" s="121"/>
      <c r="GU113" s="121"/>
      <c r="GV113" s="121"/>
      <c r="GW113" s="121"/>
      <c r="GX113" s="121"/>
      <c r="GY113" s="121"/>
      <c r="GZ113" s="121"/>
      <c r="HA113" s="121"/>
      <c r="HB113" s="121"/>
      <c r="HC113" s="121"/>
      <c r="HD113" s="121"/>
      <c r="HE113" s="121"/>
      <c r="HF113" s="121"/>
      <c r="HG113" s="121"/>
      <c r="HH113" s="121"/>
      <c r="HI113" s="121"/>
      <c r="HJ113" s="121"/>
      <c r="HK113" s="121"/>
      <c r="HL113" s="121"/>
      <c r="HM113" s="121"/>
      <c r="HN113" s="121"/>
      <c r="HO113" s="121"/>
      <c r="HP113" s="121"/>
      <c r="HQ113" s="121"/>
      <c r="HR113" s="121"/>
      <c r="HS113" s="121"/>
      <c r="HT113" s="121"/>
      <c r="HU113" s="121"/>
      <c r="HV113" s="121"/>
      <c r="HW113" s="121"/>
      <c r="HX113" s="121"/>
      <c r="HY113" s="121"/>
      <c r="HZ113" s="121"/>
      <c r="IA113" s="121"/>
      <c r="IB113" s="121"/>
      <c r="IC113" s="121"/>
      <c r="ID113" s="121"/>
      <c r="IE113" s="121"/>
      <c r="IF113" s="121"/>
      <c r="IG113" s="121"/>
      <c r="IH113" s="121"/>
      <c r="II113" s="121"/>
      <c r="IJ113" s="121"/>
      <c r="IK113" s="121"/>
      <c r="IL113" s="121"/>
      <c r="IM113" s="121"/>
      <c r="IN113" s="121"/>
      <c r="IO113" s="121"/>
      <c r="IP113" s="121"/>
      <c r="IQ113" s="121"/>
      <c r="IR113" s="121"/>
      <c r="IS113" s="121"/>
      <c r="IT113" s="121"/>
      <c r="IU113" s="121"/>
      <c r="IV113" s="121"/>
      <c r="IW113" s="121"/>
      <c r="IX113" s="121"/>
    </row>
    <row r="114" spans="1:258" s="120" customFormat="1">
      <c r="A114" s="448"/>
      <c r="B114" s="446"/>
      <c r="C114" s="446"/>
      <c r="D114" s="446"/>
      <c r="E114" s="446"/>
      <c r="F114" s="446"/>
      <c r="G114" s="446"/>
      <c r="H114" s="446"/>
      <c r="I114" s="518"/>
      <c r="J114" s="518"/>
      <c r="K114" s="444"/>
      <c r="L114" s="445"/>
      <c r="M114" s="445"/>
      <c r="N114" s="444"/>
      <c r="O114" s="446"/>
      <c r="P114" s="446"/>
      <c r="Q114" s="121"/>
      <c r="R114" s="121"/>
      <c r="S114" s="121"/>
      <c r="T114" s="128"/>
      <c r="U114" s="128"/>
      <c r="V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c r="BM114" s="121"/>
      <c r="BN114" s="121"/>
      <c r="BO114" s="121"/>
      <c r="BP114" s="121"/>
      <c r="BQ114" s="121"/>
      <c r="BR114" s="121"/>
      <c r="BS114" s="121"/>
      <c r="BT114" s="121"/>
      <c r="BU114" s="121"/>
      <c r="BV114" s="121"/>
      <c r="BW114" s="121"/>
      <c r="BX114" s="121"/>
      <c r="BY114" s="121"/>
      <c r="BZ114" s="121"/>
      <c r="CA114" s="121"/>
      <c r="CB114" s="121"/>
      <c r="CC114" s="121"/>
      <c r="CD114" s="121"/>
      <c r="CE114" s="121"/>
      <c r="CF114" s="121"/>
      <c r="CG114" s="121"/>
      <c r="CH114" s="121"/>
      <c r="CI114" s="121"/>
      <c r="CJ114" s="121"/>
      <c r="CK114" s="121"/>
      <c r="CL114" s="121"/>
      <c r="CM114" s="121"/>
      <c r="CN114" s="121"/>
      <c r="CO114" s="121"/>
      <c r="CP114" s="121"/>
      <c r="CQ114" s="121"/>
      <c r="CR114" s="121"/>
      <c r="CS114" s="121"/>
      <c r="CT114" s="121"/>
      <c r="CU114" s="121"/>
      <c r="CV114" s="121"/>
      <c r="CW114" s="121"/>
      <c r="CX114" s="121"/>
      <c r="CY114" s="121"/>
      <c r="CZ114" s="121"/>
      <c r="DA114" s="121"/>
      <c r="DB114" s="121"/>
      <c r="DC114" s="121"/>
      <c r="DD114" s="121"/>
      <c r="DE114" s="121"/>
      <c r="DF114" s="121"/>
      <c r="DG114" s="121"/>
      <c r="DH114" s="121"/>
      <c r="DI114" s="121"/>
      <c r="DJ114" s="121"/>
      <c r="DK114" s="121"/>
      <c r="DL114" s="121"/>
      <c r="DM114" s="121"/>
      <c r="DN114" s="121"/>
      <c r="DO114" s="121"/>
      <c r="DP114" s="121"/>
      <c r="DQ114" s="121"/>
      <c r="DR114" s="121"/>
      <c r="DS114" s="121"/>
      <c r="DT114" s="121"/>
      <c r="DU114" s="121"/>
      <c r="DV114" s="121"/>
      <c r="DW114" s="121"/>
      <c r="DX114" s="121"/>
      <c r="DY114" s="121"/>
      <c r="DZ114" s="121"/>
      <c r="EA114" s="121"/>
      <c r="EB114" s="121"/>
      <c r="EC114" s="121"/>
      <c r="ED114" s="121"/>
      <c r="EE114" s="121"/>
      <c r="EF114" s="121"/>
      <c r="EG114" s="121"/>
      <c r="EH114" s="121"/>
      <c r="EI114" s="121"/>
      <c r="EJ114" s="121"/>
      <c r="EK114" s="121"/>
      <c r="EL114" s="121"/>
      <c r="EM114" s="121"/>
      <c r="EN114" s="121"/>
      <c r="EO114" s="121"/>
      <c r="EP114" s="121"/>
      <c r="EQ114" s="121"/>
      <c r="ER114" s="121"/>
      <c r="ES114" s="121"/>
      <c r="ET114" s="121"/>
      <c r="EU114" s="121"/>
      <c r="EV114" s="121"/>
      <c r="EW114" s="121"/>
      <c r="EX114" s="121"/>
      <c r="EY114" s="121"/>
      <c r="EZ114" s="121"/>
      <c r="FA114" s="121"/>
      <c r="FB114" s="121"/>
      <c r="FC114" s="121"/>
      <c r="FD114" s="121"/>
      <c r="FE114" s="121"/>
      <c r="FF114" s="121"/>
      <c r="FG114" s="121"/>
      <c r="FH114" s="121"/>
      <c r="FI114" s="121"/>
      <c r="FJ114" s="121"/>
      <c r="FK114" s="121"/>
      <c r="FL114" s="121"/>
      <c r="FM114" s="121"/>
      <c r="FN114" s="121"/>
      <c r="FO114" s="121"/>
      <c r="FP114" s="121"/>
      <c r="FQ114" s="121"/>
      <c r="FR114" s="121"/>
      <c r="FS114" s="121"/>
      <c r="FT114" s="121"/>
      <c r="FU114" s="121"/>
      <c r="FV114" s="121"/>
      <c r="FW114" s="121"/>
      <c r="FX114" s="121"/>
      <c r="FY114" s="121"/>
      <c r="FZ114" s="121"/>
      <c r="GA114" s="121"/>
      <c r="GB114" s="121"/>
      <c r="GC114" s="121"/>
      <c r="GD114" s="121"/>
      <c r="GE114" s="121"/>
      <c r="GF114" s="121"/>
      <c r="GG114" s="121"/>
      <c r="GH114" s="121"/>
      <c r="GI114" s="121"/>
      <c r="GJ114" s="121"/>
      <c r="GK114" s="121"/>
      <c r="GL114" s="121"/>
      <c r="GM114" s="121"/>
      <c r="GN114" s="121"/>
      <c r="GO114" s="121"/>
      <c r="GP114" s="121"/>
      <c r="GQ114" s="121"/>
      <c r="GR114" s="121"/>
      <c r="GS114" s="121"/>
      <c r="GT114" s="121"/>
      <c r="GU114" s="121"/>
      <c r="GV114" s="121"/>
      <c r="GW114" s="121"/>
      <c r="GX114" s="121"/>
      <c r="GY114" s="121"/>
      <c r="GZ114" s="121"/>
      <c r="HA114" s="121"/>
      <c r="HB114" s="121"/>
      <c r="HC114" s="121"/>
      <c r="HD114" s="121"/>
      <c r="HE114" s="121"/>
      <c r="HF114" s="121"/>
      <c r="HG114" s="121"/>
      <c r="HH114" s="121"/>
      <c r="HI114" s="121"/>
      <c r="HJ114" s="121"/>
      <c r="HK114" s="121"/>
      <c r="HL114" s="121"/>
      <c r="HM114" s="121"/>
      <c r="HN114" s="121"/>
      <c r="HO114" s="121"/>
      <c r="HP114" s="121"/>
      <c r="HQ114" s="121"/>
      <c r="HR114" s="121"/>
      <c r="HS114" s="121"/>
      <c r="HT114" s="121"/>
      <c r="HU114" s="121"/>
      <c r="HV114" s="121"/>
      <c r="HW114" s="121"/>
      <c r="HX114" s="121"/>
      <c r="HY114" s="121"/>
      <c r="HZ114" s="121"/>
      <c r="IA114" s="121"/>
      <c r="IB114" s="121"/>
      <c r="IC114" s="121"/>
      <c r="ID114" s="121"/>
      <c r="IE114" s="121"/>
      <c r="IF114" s="121"/>
      <c r="IG114" s="121"/>
      <c r="IH114" s="121"/>
      <c r="II114" s="121"/>
      <c r="IJ114" s="121"/>
      <c r="IK114" s="121"/>
      <c r="IL114" s="121"/>
      <c r="IM114" s="121"/>
      <c r="IN114" s="121"/>
      <c r="IO114" s="121"/>
      <c r="IP114" s="121"/>
      <c r="IQ114" s="121"/>
      <c r="IR114" s="121"/>
      <c r="IS114" s="121"/>
      <c r="IT114" s="121"/>
      <c r="IU114" s="121"/>
      <c r="IV114" s="121"/>
      <c r="IW114" s="121"/>
      <c r="IX114" s="121"/>
    </row>
    <row r="115" spans="1:258" s="120" customFormat="1">
      <c r="A115" s="448"/>
      <c r="B115" s="446"/>
      <c r="C115" s="446"/>
      <c r="D115" s="446"/>
      <c r="E115" s="446"/>
      <c r="F115" s="446"/>
      <c r="G115" s="446"/>
      <c r="H115" s="446"/>
      <c r="I115" s="518"/>
      <c r="J115" s="518"/>
      <c r="K115" s="444"/>
      <c r="L115" s="445"/>
      <c r="M115" s="445"/>
      <c r="N115" s="444"/>
      <c r="O115" s="446"/>
      <c r="P115" s="446"/>
      <c r="Q115" s="121"/>
      <c r="R115" s="121"/>
      <c r="S115" s="121"/>
      <c r="T115" s="128"/>
      <c r="U115" s="128"/>
      <c r="V115" s="121"/>
      <c r="Y115" s="121"/>
      <c r="Z115" s="121"/>
      <c r="AA115" s="121"/>
      <c r="AB115" s="121"/>
      <c r="AC115" s="121"/>
      <c r="AD115" s="121"/>
      <c r="AE115" s="121"/>
      <c r="AF115" s="121"/>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c r="BE115" s="121"/>
      <c r="BF115" s="121"/>
      <c r="BG115" s="121"/>
      <c r="BH115" s="121"/>
      <c r="BI115" s="121"/>
      <c r="BJ115" s="121"/>
      <c r="BK115" s="121"/>
      <c r="BL115" s="121"/>
      <c r="BM115" s="121"/>
      <c r="BN115" s="121"/>
      <c r="BO115" s="121"/>
      <c r="BP115" s="121"/>
      <c r="BQ115" s="121"/>
      <c r="BR115" s="121"/>
      <c r="BS115" s="121"/>
      <c r="BT115" s="121"/>
      <c r="BU115" s="121"/>
      <c r="BV115" s="121"/>
      <c r="BW115" s="121"/>
      <c r="BX115" s="121"/>
      <c r="BY115" s="121"/>
      <c r="BZ115" s="121"/>
      <c r="CA115" s="121"/>
      <c r="CB115" s="121"/>
      <c r="CC115" s="121"/>
      <c r="CD115" s="121"/>
      <c r="CE115" s="121"/>
      <c r="CF115" s="121"/>
      <c r="CG115" s="121"/>
      <c r="CH115" s="121"/>
      <c r="CI115" s="121"/>
      <c r="CJ115" s="121"/>
      <c r="CK115" s="121"/>
      <c r="CL115" s="121"/>
      <c r="CM115" s="121"/>
      <c r="CN115" s="121"/>
      <c r="CO115" s="121"/>
      <c r="CP115" s="121"/>
      <c r="CQ115" s="121"/>
      <c r="CR115" s="121"/>
      <c r="CS115" s="121"/>
      <c r="CT115" s="121"/>
      <c r="CU115" s="121"/>
      <c r="CV115" s="121"/>
      <c r="CW115" s="121"/>
      <c r="CX115" s="121"/>
      <c r="CY115" s="121"/>
      <c r="CZ115" s="121"/>
      <c r="DA115" s="121"/>
      <c r="DB115" s="121"/>
      <c r="DC115" s="121"/>
      <c r="DD115" s="121"/>
      <c r="DE115" s="121"/>
      <c r="DF115" s="121"/>
      <c r="DG115" s="121"/>
      <c r="DH115" s="121"/>
      <c r="DI115" s="121"/>
      <c r="DJ115" s="121"/>
      <c r="DK115" s="121"/>
      <c r="DL115" s="121"/>
      <c r="DM115" s="121"/>
      <c r="DN115" s="121"/>
      <c r="DO115" s="121"/>
      <c r="DP115" s="121"/>
      <c r="DQ115" s="121"/>
      <c r="DR115" s="121"/>
      <c r="DS115" s="121"/>
      <c r="DT115" s="121"/>
      <c r="DU115" s="121"/>
      <c r="DV115" s="121"/>
      <c r="DW115" s="121"/>
      <c r="DX115" s="121"/>
      <c r="DY115" s="121"/>
      <c r="DZ115" s="121"/>
      <c r="EA115" s="121"/>
      <c r="EB115" s="121"/>
      <c r="EC115" s="121"/>
      <c r="ED115" s="121"/>
      <c r="EE115" s="121"/>
      <c r="EF115" s="121"/>
      <c r="EG115" s="121"/>
      <c r="EH115" s="121"/>
      <c r="EI115" s="121"/>
      <c r="EJ115" s="121"/>
      <c r="EK115" s="121"/>
      <c r="EL115" s="121"/>
      <c r="EM115" s="121"/>
      <c r="EN115" s="121"/>
      <c r="EO115" s="121"/>
      <c r="EP115" s="121"/>
      <c r="EQ115" s="121"/>
      <c r="ER115" s="121"/>
      <c r="ES115" s="121"/>
      <c r="ET115" s="121"/>
      <c r="EU115" s="121"/>
      <c r="EV115" s="121"/>
      <c r="EW115" s="121"/>
      <c r="EX115" s="121"/>
      <c r="EY115" s="121"/>
      <c r="EZ115" s="121"/>
      <c r="FA115" s="121"/>
      <c r="FB115" s="121"/>
      <c r="FC115" s="121"/>
      <c r="FD115" s="121"/>
      <c r="FE115" s="121"/>
      <c r="FF115" s="121"/>
      <c r="FG115" s="121"/>
      <c r="FH115" s="121"/>
      <c r="FI115" s="121"/>
      <c r="FJ115" s="121"/>
      <c r="FK115" s="121"/>
      <c r="FL115" s="121"/>
      <c r="FM115" s="121"/>
      <c r="FN115" s="121"/>
      <c r="FO115" s="121"/>
      <c r="FP115" s="121"/>
      <c r="FQ115" s="121"/>
      <c r="FR115" s="121"/>
      <c r="FS115" s="121"/>
      <c r="FT115" s="121"/>
      <c r="FU115" s="121"/>
      <c r="FV115" s="121"/>
      <c r="FW115" s="121"/>
      <c r="FX115" s="121"/>
      <c r="FY115" s="121"/>
      <c r="FZ115" s="121"/>
      <c r="GA115" s="121"/>
      <c r="GB115" s="121"/>
      <c r="GC115" s="121"/>
      <c r="GD115" s="121"/>
      <c r="GE115" s="121"/>
      <c r="GF115" s="121"/>
      <c r="GG115" s="121"/>
      <c r="GH115" s="121"/>
      <c r="GI115" s="121"/>
      <c r="GJ115" s="121"/>
      <c r="GK115" s="121"/>
      <c r="GL115" s="121"/>
      <c r="GM115" s="121"/>
      <c r="GN115" s="121"/>
      <c r="GO115" s="121"/>
      <c r="GP115" s="121"/>
      <c r="GQ115" s="121"/>
      <c r="GR115" s="121"/>
      <c r="GS115" s="121"/>
      <c r="GT115" s="121"/>
      <c r="GU115" s="121"/>
      <c r="GV115" s="121"/>
      <c r="GW115" s="121"/>
      <c r="GX115" s="121"/>
      <c r="GY115" s="121"/>
      <c r="GZ115" s="121"/>
      <c r="HA115" s="121"/>
      <c r="HB115" s="121"/>
      <c r="HC115" s="121"/>
      <c r="HD115" s="121"/>
      <c r="HE115" s="121"/>
      <c r="HF115" s="121"/>
      <c r="HG115" s="121"/>
      <c r="HH115" s="121"/>
      <c r="HI115" s="121"/>
      <c r="HJ115" s="121"/>
      <c r="HK115" s="121"/>
      <c r="HL115" s="121"/>
      <c r="HM115" s="121"/>
      <c r="HN115" s="121"/>
      <c r="HO115" s="121"/>
      <c r="HP115" s="121"/>
      <c r="HQ115" s="121"/>
      <c r="HR115" s="121"/>
      <c r="HS115" s="121"/>
      <c r="HT115" s="121"/>
      <c r="HU115" s="121"/>
      <c r="HV115" s="121"/>
      <c r="HW115" s="121"/>
      <c r="HX115" s="121"/>
      <c r="HY115" s="121"/>
      <c r="HZ115" s="121"/>
      <c r="IA115" s="121"/>
      <c r="IB115" s="121"/>
      <c r="IC115" s="121"/>
      <c r="ID115" s="121"/>
      <c r="IE115" s="121"/>
      <c r="IF115" s="121"/>
      <c r="IG115" s="121"/>
      <c r="IH115" s="121"/>
      <c r="II115" s="121"/>
      <c r="IJ115" s="121"/>
      <c r="IK115" s="121"/>
      <c r="IL115" s="121"/>
      <c r="IM115" s="121"/>
      <c r="IN115" s="121"/>
      <c r="IO115" s="121"/>
      <c r="IP115" s="121"/>
      <c r="IQ115" s="121"/>
      <c r="IR115" s="121"/>
      <c r="IS115" s="121"/>
      <c r="IT115" s="121"/>
      <c r="IU115" s="121"/>
      <c r="IV115" s="121"/>
      <c r="IW115" s="121"/>
      <c r="IX115" s="121"/>
    </row>
    <row r="116" spans="1:258" s="120" customFormat="1">
      <c r="A116" s="448"/>
      <c r="B116" s="446"/>
      <c r="C116" s="446"/>
      <c r="D116" s="446"/>
      <c r="E116" s="446"/>
      <c r="F116" s="446"/>
      <c r="G116" s="446"/>
      <c r="H116" s="446"/>
      <c r="I116" s="518"/>
      <c r="J116" s="518"/>
      <c r="K116" s="444"/>
      <c r="L116" s="445"/>
      <c r="M116" s="445"/>
      <c r="N116" s="444"/>
      <c r="O116" s="446"/>
      <c r="P116" s="446"/>
      <c r="Q116" s="121"/>
      <c r="R116" s="121"/>
      <c r="S116" s="121"/>
      <c r="T116" s="128"/>
      <c r="U116" s="128"/>
      <c r="V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c r="BM116" s="121"/>
      <c r="BN116" s="121"/>
      <c r="BO116" s="121"/>
      <c r="BP116" s="121"/>
      <c r="BQ116" s="121"/>
      <c r="BR116" s="121"/>
      <c r="BS116" s="121"/>
      <c r="BT116" s="121"/>
      <c r="BU116" s="121"/>
      <c r="BV116" s="121"/>
      <c r="BW116" s="121"/>
      <c r="BX116" s="121"/>
      <c r="BY116" s="121"/>
      <c r="BZ116" s="121"/>
      <c r="CA116" s="121"/>
      <c r="CB116" s="121"/>
      <c r="CC116" s="121"/>
      <c r="CD116" s="121"/>
      <c r="CE116" s="121"/>
      <c r="CF116" s="121"/>
      <c r="CG116" s="121"/>
      <c r="CH116" s="121"/>
      <c r="CI116" s="121"/>
      <c r="CJ116" s="121"/>
      <c r="CK116" s="121"/>
      <c r="CL116" s="121"/>
      <c r="CM116" s="121"/>
      <c r="CN116" s="121"/>
      <c r="CO116" s="121"/>
      <c r="CP116" s="121"/>
      <c r="CQ116" s="121"/>
      <c r="CR116" s="121"/>
      <c r="CS116" s="121"/>
      <c r="CT116" s="121"/>
      <c r="CU116" s="121"/>
      <c r="CV116" s="121"/>
      <c r="CW116" s="121"/>
      <c r="CX116" s="121"/>
      <c r="CY116" s="121"/>
      <c r="CZ116" s="121"/>
      <c r="DA116" s="121"/>
      <c r="DB116" s="121"/>
      <c r="DC116" s="121"/>
      <c r="DD116" s="121"/>
      <c r="DE116" s="121"/>
      <c r="DF116" s="121"/>
      <c r="DG116" s="121"/>
      <c r="DH116" s="121"/>
      <c r="DI116" s="121"/>
      <c r="DJ116" s="121"/>
      <c r="DK116" s="121"/>
      <c r="DL116" s="121"/>
      <c r="DM116" s="121"/>
      <c r="DN116" s="121"/>
      <c r="DO116" s="121"/>
      <c r="DP116" s="121"/>
      <c r="DQ116" s="121"/>
      <c r="DR116" s="121"/>
      <c r="DS116" s="121"/>
      <c r="DT116" s="121"/>
      <c r="DU116" s="121"/>
      <c r="DV116" s="121"/>
      <c r="DW116" s="121"/>
      <c r="DX116" s="121"/>
      <c r="DY116" s="121"/>
      <c r="DZ116" s="121"/>
      <c r="EA116" s="121"/>
      <c r="EB116" s="121"/>
      <c r="EC116" s="121"/>
      <c r="ED116" s="121"/>
      <c r="EE116" s="121"/>
      <c r="EF116" s="121"/>
      <c r="EG116" s="121"/>
      <c r="EH116" s="121"/>
      <c r="EI116" s="121"/>
      <c r="EJ116" s="121"/>
      <c r="EK116" s="121"/>
      <c r="EL116" s="121"/>
      <c r="EM116" s="121"/>
      <c r="EN116" s="121"/>
      <c r="EO116" s="121"/>
      <c r="EP116" s="121"/>
      <c r="EQ116" s="121"/>
      <c r="ER116" s="121"/>
      <c r="ES116" s="121"/>
      <c r="ET116" s="121"/>
      <c r="EU116" s="121"/>
      <c r="EV116" s="121"/>
      <c r="EW116" s="121"/>
      <c r="EX116" s="121"/>
      <c r="EY116" s="121"/>
      <c r="EZ116" s="121"/>
      <c r="FA116" s="121"/>
      <c r="FB116" s="121"/>
      <c r="FC116" s="121"/>
      <c r="FD116" s="121"/>
      <c r="FE116" s="121"/>
      <c r="FF116" s="121"/>
      <c r="FG116" s="121"/>
      <c r="FH116" s="121"/>
      <c r="FI116" s="121"/>
      <c r="FJ116" s="121"/>
      <c r="FK116" s="121"/>
      <c r="FL116" s="121"/>
      <c r="FM116" s="121"/>
      <c r="FN116" s="121"/>
      <c r="FO116" s="121"/>
      <c r="FP116" s="121"/>
      <c r="FQ116" s="121"/>
      <c r="FR116" s="121"/>
      <c r="FS116" s="121"/>
      <c r="FT116" s="121"/>
      <c r="FU116" s="121"/>
      <c r="FV116" s="121"/>
      <c r="FW116" s="121"/>
      <c r="FX116" s="121"/>
      <c r="FY116" s="121"/>
      <c r="FZ116" s="121"/>
      <c r="GA116" s="121"/>
      <c r="GB116" s="121"/>
      <c r="GC116" s="121"/>
      <c r="GD116" s="121"/>
      <c r="GE116" s="121"/>
      <c r="GF116" s="121"/>
      <c r="GG116" s="121"/>
      <c r="GH116" s="121"/>
      <c r="GI116" s="121"/>
      <c r="GJ116" s="121"/>
      <c r="GK116" s="121"/>
      <c r="GL116" s="121"/>
      <c r="GM116" s="121"/>
      <c r="GN116" s="121"/>
      <c r="GO116" s="121"/>
      <c r="GP116" s="121"/>
      <c r="GQ116" s="121"/>
      <c r="GR116" s="121"/>
      <c r="GS116" s="121"/>
      <c r="GT116" s="121"/>
      <c r="GU116" s="121"/>
      <c r="GV116" s="121"/>
      <c r="GW116" s="121"/>
      <c r="GX116" s="121"/>
      <c r="GY116" s="121"/>
      <c r="GZ116" s="121"/>
      <c r="HA116" s="121"/>
      <c r="HB116" s="121"/>
      <c r="HC116" s="121"/>
      <c r="HD116" s="121"/>
      <c r="HE116" s="121"/>
      <c r="HF116" s="121"/>
      <c r="HG116" s="121"/>
      <c r="HH116" s="121"/>
      <c r="HI116" s="121"/>
      <c r="HJ116" s="121"/>
      <c r="HK116" s="121"/>
      <c r="HL116" s="121"/>
      <c r="HM116" s="121"/>
      <c r="HN116" s="121"/>
      <c r="HO116" s="121"/>
      <c r="HP116" s="121"/>
      <c r="HQ116" s="121"/>
      <c r="HR116" s="121"/>
      <c r="HS116" s="121"/>
      <c r="HT116" s="121"/>
      <c r="HU116" s="121"/>
      <c r="HV116" s="121"/>
      <c r="HW116" s="121"/>
      <c r="HX116" s="121"/>
      <c r="HY116" s="121"/>
      <c r="HZ116" s="121"/>
      <c r="IA116" s="121"/>
      <c r="IB116" s="121"/>
      <c r="IC116" s="121"/>
      <c r="ID116" s="121"/>
      <c r="IE116" s="121"/>
      <c r="IF116" s="121"/>
      <c r="IG116" s="121"/>
      <c r="IH116" s="121"/>
      <c r="II116" s="121"/>
      <c r="IJ116" s="121"/>
      <c r="IK116" s="121"/>
      <c r="IL116" s="121"/>
      <c r="IM116" s="121"/>
      <c r="IN116" s="121"/>
      <c r="IO116" s="121"/>
      <c r="IP116" s="121"/>
      <c r="IQ116" s="121"/>
      <c r="IR116" s="121"/>
      <c r="IS116" s="121"/>
      <c r="IT116" s="121"/>
      <c r="IU116" s="121"/>
      <c r="IV116" s="121"/>
      <c r="IW116" s="121"/>
      <c r="IX116" s="121"/>
    </row>
    <row r="117" spans="1:258" s="120" customFormat="1">
      <c r="A117" s="448"/>
      <c r="B117" s="446"/>
      <c r="C117" s="446"/>
      <c r="D117" s="446"/>
      <c r="E117" s="446"/>
      <c r="F117" s="446"/>
      <c r="G117" s="446"/>
      <c r="H117" s="446"/>
      <c r="I117" s="518"/>
      <c r="J117" s="518"/>
      <c r="K117" s="444"/>
      <c r="L117" s="445"/>
      <c r="M117" s="445"/>
      <c r="N117" s="444"/>
      <c r="O117" s="446"/>
      <c r="P117" s="446"/>
      <c r="Q117" s="121"/>
      <c r="R117" s="121"/>
      <c r="S117" s="121"/>
      <c r="T117" s="128"/>
      <c r="U117" s="128"/>
      <c r="V117" s="121"/>
      <c r="Y117" s="121"/>
      <c r="Z117" s="121"/>
      <c r="AA117" s="121"/>
      <c r="AB117" s="121"/>
      <c r="AC117" s="121"/>
      <c r="AD117" s="121"/>
      <c r="AE117" s="121"/>
      <c r="AF117" s="121"/>
      <c r="AG117" s="121"/>
      <c r="AH117" s="121"/>
      <c r="AI117" s="121"/>
      <c r="AJ117" s="121"/>
      <c r="AK117" s="121"/>
      <c r="AL117" s="121"/>
      <c r="AM117" s="121"/>
      <c r="AN117" s="121"/>
      <c r="AO117" s="121"/>
      <c r="AP117" s="121"/>
      <c r="AQ117" s="121"/>
      <c r="AR117" s="121"/>
      <c r="AS117" s="121"/>
      <c r="AT117" s="121"/>
      <c r="AU117" s="121"/>
      <c r="AV117" s="121"/>
      <c r="AW117" s="121"/>
      <c r="AX117" s="121"/>
      <c r="AY117" s="121"/>
      <c r="AZ117" s="121"/>
      <c r="BA117" s="121"/>
      <c r="BB117" s="121"/>
      <c r="BC117" s="121"/>
      <c r="BD117" s="121"/>
      <c r="BE117" s="121"/>
      <c r="BF117" s="121"/>
      <c r="BG117" s="121"/>
      <c r="BH117" s="121"/>
      <c r="BI117" s="121"/>
      <c r="BJ117" s="121"/>
      <c r="BK117" s="121"/>
      <c r="BL117" s="121"/>
      <c r="BM117" s="121"/>
      <c r="BN117" s="121"/>
      <c r="BO117" s="121"/>
      <c r="BP117" s="121"/>
      <c r="BQ117" s="121"/>
      <c r="BR117" s="121"/>
      <c r="BS117" s="121"/>
      <c r="BT117" s="121"/>
      <c r="BU117" s="121"/>
      <c r="BV117" s="121"/>
      <c r="BW117" s="121"/>
      <c r="BX117" s="121"/>
      <c r="BY117" s="121"/>
      <c r="BZ117" s="121"/>
      <c r="CA117" s="121"/>
      <c r="CB117" s="121"/>
      <c r="CC117" s="121"/>
      <c r="CD117" s="121"/>
      <c r="CE117" s="121"/>
      <c r="CF117" s="121"/>
      <c r="CG117" s="121"/>
      <c r="CH117" s="121"/>
      <c r="CI117" s="121"/>
      <c r="CJ117" s="121"/>
      <c r="CK117" s="121"/>
      <c r="CL117" s="121"/>
      <c r="CM117" s="121"/>
      <c r="CN117" s="121"/>
      <c r="CO117" s="121"/>
      <c r="CP117" s="121"/>
      <c r="CQ117" s="121"/>
      <c r="CR117" s="121"/>
      <c r="CS117" s="121"/>
      <c r="CT117" s="121"/>
      <c r="CU117" s="121"/>
      <c r="CV117" s="121"/>
      <c r="CW117" s="121"/>
      <c r="CX117" s="121"/>
      <c r="CY117" s="121"/>
      <c r="CZ117" s="121"/>
      <c r="DA117" s="121"/>
      <c r="DB117" s="121"/>
      <c r="DC117" s="121"/>
      <c r="DD117" s="121"/>
      <c r="DE117" s="121"/>
      <c r="DF117" s="121"/>
      <c r="DG117" s="121"/>
      <c r="DH117" s="121"/>
      <c r="DI117" s="121"/>
      <c r="DJ117" s="121"/>
      <c r="DK117" s="121"/>
      <c r="DL117" s="121"/>
      <c r="DM117" s="121"/>
      <c r="DN117" s="121"/>
      <c r="DO117" s="121"/>
      <c r="DP117" s="121"/>
      <c r="DQ117" s="121"/>
      <c r="DR117" s="121"/>
      <c r="DS117" s="121"/>
      <c r="DT117" s="121"/>
      <c r="DU117" s="121"/>
      <c r="DV117" s="121"/>
      <c r="DW117" s="121"/>
      <c r="DX117" s="121"/>
      <c r="DY117" s="121"/>
      <c r="DZ117" s="121"/>
      <c r="EA117" s="121"/>
      <c r="EB117" s="121"/>
      <c r="EC117" s="121"/>
      <c r="ED117" s="121"/>
      <c r="EE117" s="121"/>
      <c r="EF117" s="121"/>
      <c r="EG117" s="121"/>
      <c r="EH117" s="121"/>
      <c r="EI117" s="121"/>
      <c r="EJ117" s="121"/>
      <c r="EK117" s="121"/>
      <c r="EL117" s="121"/>
      <c r="EM117" s="121"/>
      <c r="EN117" s="121"/>
      <c r="EO117" s="121"/>
      <c r="EP117" s="121"/>
      <c r="EQ117" s="121"/>
      <c r="ER117" s="121"/>
      <c r="ES117" s="121"/>
      <c r="ET117" s="121"/>
      <c r="EU117" s="121"/>
      <c r="EV117" s="121"/>
      <c r="EW117" s="121"/>
      <c r="EX117" s="121"/>
      <c r="EY117" s="121"/>
      <c r="EZ117" s="121"/>
      <c r="FA117" s="121"/>
      <c r="FB117" s="121"/>
      <c r="FC117" s="121"/>
      <c r="FD117" s="121"/>
      <c r="FE117" s="121"/>
      <c r="FF117" s="121"/>
      <c r="FG117" s="121"/>
      <c r="FH117" s="121"/>
      <c r="FI117" s="121"/>
      <c r="FJ117" s="121"/>
      <c r="FK117" s="121"/>
      <c r="FL117" s="121"/>
      <c r="FM117" s="121"/>
      <c r="FN117" s="121"/>
      <c r="FO117" s="121"/>
      <c r="FP117" s="121"/>
      <c r="FQ117" s="121"/>
      <c r="FR117" s="121"/>
      <c r="FS117" s="121"/>
      <c r="FT117" s="121"/>
      <c r="FU117" s="121"/>
      <c r="FV117" s="121"/>
      <c r="FW117" s="121"/>
      <c r="FX117" s="121"/>
      <c r="FY117" s="121"/>
      <c r="FZ117" s="121"/>
      <c r="GA117" s="121"/>
      <c r="GB117" s="121"/>
      <c r="GC117" s="121"/>
      <c r="GD117" s="121"/>
      <c r="GE117" s="121"/>
      <c r="GF117" s="121"/>
      <c r="GG117" s="121"/>
      <c r="GH117" s="121"/>
      <c r="GI117" s="121"/>
      <c r="GJ117" s="121"/>
      <c r="GK117" s="121"/>
      <c r="GL117" s="121"/>
      <c r="GM117" s="121"/>
      <c r="GN117" s="121"/>
      <c r="GO117" s="121"/>
      <c r="GP117" s="121"/>
      <c r="GQ117" s="121"/>
      <c r="GR117" s="121"/>
      <c r="GS117" s="121"/>
      <c r="GT117" s="121"/>
      <c r="GU117" s="121"/>
      <c r="GV117" s="121"/>
      <c r="GW117" s="121"/>
      <c r="GX117" s="121"/>
      <c r="GY117" s="121"/>
      <c r="GZ117" s="121"/>
      <c r="HA117" s="121"/>
      <c r="HB117" s="121"/>
      <c r="HC117" s="121"/>
      <c r="HD117" s="121"/>
      <c r="HE117" s="121"/>
      <c r="HF117" s="121"/>
      <c r="HG117" s="121"/>
      <c r="HH117" s="121"/>
      <c r="HI117" s="121"/>
      <c r="HJ117" s="121"/>
      <c r="HK117" s="121"/>
      <c r="HL117" s="121"/>
      <c r="HM117" s="121"/>
      <c r="HN117" s="121"/>
      <c r="HO117" s="121"/>
      <c r="HP117" s="121"/>
      <c r="HQ117" s="121"/>
      <c r="HR117" s="121"/>
      <c r="HS117" s="121"/>
      <c r="HT117" s="121"/>
      <c r="HU117" s="121"/>
      <c r="HV117" s="121"/>
      <c r="HW117" s="121"/>
      <c r="HX117" s="121"/>
      <c r="HY117" s="121"/>
      <c r="HZ117" s="121"/>
      <c r="IA117" s="121"/>
      <c r="IB117" s="121"/>
      <c r="IC117" s="121"/>
      <c r="ID117" s="121"/>
      <c r="IE117" s="121"/>
      <c r="IF117" s="121"/>
      <c r="IG117" s="121"/>
      <c r="IH117" s="121"/>
      <c r="II117" s="121"/>
      <c r="IJ117" s="121"/>
      <c r="IK117" s="121"/>
      <c r="IL117" s="121"/>
      <c r="IM117" s="121"/>
      <c r="IN117" s="121"/>
      <c r="IO117" s="121"/>
      <c r="IP117" s="121"/>
      <c r="IQ117" s="121"/>
      <c r="IR117" s="121"/>
      <c r="IS117" s="121"/>
      <c r="IT117" s="121"/>
      <c r="IU117" s="121"/>
      <c r="IV117" s="121"/>
      <c r="IW117" s="121"/>
      <c r="IX117" s="121"/>
    </row>
    <row r="118" spans="1:258" s="120" customFormat="1">
      <c r="A118" s="448"/>
      <c r="B118" s="446"/>
      <c r="C118" s="446"/>
      <c r="D118" s="446"/>
      <c r="E118" s="446"/>
      <c r="F118" s="446"/>
      <c r="G118" s="446"/>
      <c r="H118" s="446"/>
      <c r="I118" s="518"/>
      <c r="J118" s="518"/>
      <c r="K118" s="444"/>
      <c r="L118" s="445"/>
      <c r="M118" s="445"/>
      <c r="N118" s="444"/>
      <c r="O118" s="446"/>
      <c r="P118" s="446"/>
      <c r="Q118" s="121"/>
      <c r="R118" s="121"/>
      <c r="S118" s="121"/>
      <c r="T118" s="128"/>
      <c r="U118" s="128"/>
      <c r="V118" s="121"/>
      <c r="Y118" s="121"/>
      <c r="Z118" s="121"/>
      <c r="AA118" s="121"/>
      <c r="AB118" s="121"/>
      <c r="AC118" s="121"/>
      <c r="AD118" s="121"/>
      <c r="AE118" s="121"/>
      <c r="AF118" s="121"/>
      <c r="AG118" s="121"/>
      <c r="AH118" s="121"/>
      <c r="AI118" s="121"/>
      <c r="AJ118" s="121"/>
      <c r="AK118" s="121"/>
      <c r="AL118" s="121"/>
      <c r="AM118" s="121"/>
      <c r="AN118" s="121"/>
      <c r="AO118" s="121"/>
      <c r="AP118" s="121"/>
      <c r="AQ118" s="121"/>
      <c r="AR118" s="121"/>
      <c r="AS118" s="121"/>
      <c r="AT118" s="121"/>
      <c r="AU118" s="121"/>
      <c r="AV118" s="121"/>
      <c r="AW118" s="121"/>
      <c r="AX118" s="121"/>
      <c r="AY118" s="121"/>
      <c r="AZ118" s="121"/>
      <c r="BA118" s="121"/>
      <c r="BB118" s="121"/>
      <c r="BC118" s="121"/>
      <c r="BD118" s="121"/>
      <c r="BE118" s="121"/>
      <c r="BF118" s="121"/>
      <c r="BG118" s="121"/>
      <c r="BH118" s="121"/>
      <c r="BI118" s="121"/>
      <c r="BJ118" s="121"/>
      <c r="BK118" s="121"/>
      <c r="BL118" s="121"/>
      <c r="BM118" s="121"/>
      <c r="BN118" s="121"/>
      <c r="BO118" s="121"/>
      <c r="BP118" s="121"/>
      <c r="BQ118" s="121"/>
      <c r="BR118" s="121"/>
      <c r="BS118" s="121"/>
      <c r="BT118" s="121"/>
      <c r="BU118" s="121"/>
      <c r="BV118" s="121"/>
      <c r="BW118" s="121"/>
      <c r="BX118" s="121"/>
      <c r="BY118" s="121"/>
      <c r="BZ118" s="121"/>
      <c r="CA118" s="121"/>
      <c r="CB118" s="121"/>
      <c r="CC118" s="121"/>
      <c r="CD118" s="121"/>
      <c r="CE118" s="121"/>
      <c r="CF118" s="121"/>
      <c r="CG118" s="121"/>
      <c r="CH118" s="121"/>
      <c r="CI118" s="121"/>
      <c r="CJ118" s="121"/>
      <c r="CK118" s="121"/>
      <c r="CL118" s="121"/>
      <c r="CM118" s="121"/>
      <c r="CN118" s="121"/>
      <c r="CO118" s="121"/>
      <c r="CP118" s="121"/>
      <c r="CQ118" s="121"/>
      <c r="CR118" s="121"/>
      <c r="CS118" s="121"/>
      <c r="CT118" s="121"/>
      <c r="CU118" s="121"/>
      <c r="CV118" s="121"/>
      <c r="CW118" s="121"/>
      <c r="CX118" s="121"/>
      <c r="CY118" s="121"/>
      <c r="CZ118" s="121"/>
      <c r="DA118" s="121"/>
      <c r="DB118" s="121"/>
      <c r="DC118" s="121"/>
      <c r="DD118" s="121"/>
      <c r="DE118" s="121"/>
      <c r="DF118" s="121"/>
      <c r="DG118" s="121"/>
      <c r="DH118" s="121"/>
      <c r="DI118" s="121"/>
      <c r="DJ118" s="121"/>
      <c r="DK118" s="121"/>
      <c r="DL118" s="121"/>
      <c r="DM118" s="121"/>
      <c r="DN118" s="121"/>
      <c r="DO118" s="121"/>
      <c r="DP118" s="121"/>
      <c r="DQ118" s="121"/>
      <c r="DR118" s="121"/>
      <c r="DS118" s="121"/>
      <c r="DT118" s="121"/>
      <c r="DU118" s="121"/>
      <c r="DV118" s="121"/>
      <c r="DW118" s="121"/>
      <c r="DX118" s="121"/>
      <c r="DY118" s="121"/>
      <c r="DZ118" s="121"/>
      <c r="EA118" s="121"/>
      <c r="EB118" s="121"/>
      <c r="EC118" s="121"/>
      <c r="ED118" s="121"/>
      <c r="EE118" s="121"/>
      <c r="EF118" s="121"/>
      <c r="EG118" s="121"/>
      <c r="EH118" s="121"/>
      <c r="EI118" s="121"/>
      <c r="EJ118" s="121"/>
      <c r="EK118" s="121"/>
      <c r="EL118" s="121"/>
      <c r="EM118" s="121"/>
      <c r="EN118" s="121"/>
      <c r="EO118" s="121"/>
      <c r="EP118" s="121"/>
      <c r="EQ118" s="121"/>
      <c r="ER118" s="121"/>
      <c r="ES118" s="121"/>
      <c r="ET118" s="121"/>
      <c r="EU118" s="121"/>
      <c r="EV118" s="121"/>
      <c r="EW118" s="121"/>
      <c r="EX118" s="121"/>
      <c r="EY118" s="121"/>
      <c r="EZ118" s="121"/>
      <c r="FA118" s="121"/>
      <c r="FB118" s="121"/>
      <c r="FC118" s="121"/>
      <c r="FD118" s="121"/>
      <c r="FE118" s="121"/>
      <c r="FF118" s="121"/>
      <c r="FG118" s="121"/>
      <c r="FH118" s="121"/>
      <c r="FI118" s="121"/>
      <c r="FJ118" s="121"/>
      <c r="FK118" s="121"/>
      <c r="FL118" s="121"/>
      <c r="FM118" s="121"/>
      <c r="FN118" s="121"/>
      <c r="FO118" s="121"/>
      <c r="FP118" s="121"/>
      <c r="FQ118" s="121"/>
      <c r="FR118" s="121"/>
      <c r="FS118" s="121"/>
      <c r="FT118" s="121"/>
      <c r="FU118" s="121"/>
      <c r="FV118" s="121"/>
      <c r="FW118" s="121"/>
      <c r="FX118" s="121"/>
      <c r="FY118" s="121"/>
      <c r="FZ118" s="121"/>
      <c r="GA118" s="121"/>
      <c r="GB118" s="121"/>
      <c r="GC118" s="121"/>
      <c r="GD118" s="121"/>
      <c r="GE118" s="121"/>
      <c r="GF118" s="121"/>
      <c r="GG118" s="121"/>
      <c r="GH118" s="121"/>
      <c r="GI118" s="121"/>
      <c r="GJ118" s="121"/>
      <c r="GK118" s="121"/>
      <c r="GL118" s="121"/>
      <c r="GM118" s="121"/>
      <c r="GN118" s="121"/>
      <c r="GO118" s="121"/>
      <c r="GP118" s="121"/>
      <c r="GQ118" s="121"/>
      <c r="GR118" s="121"/>
      <c r="GS118" s="121"/>
      <c r="GT118" s="121"/>
      <c r="GU118" s="121"/>
      <c r="GV118" s="121"/>
      <c r="GW118" s="121"/>
      <c r="GX118" s="121"/>
      <c r="GY118" s="121"/>
      <c r="GZ118" s="121"/>
      <c r="HA118" s="121"/>
      <c r="HB118" s="121"/>
      <c r="HC118" s="121"/>
      <c r="HD118" s="121"/>
      <c r="HE118" s="121"/>
      <c r="HF118" s="121"/>
      <c r="HG118" s="121"/>
      <c r="HH118" s="121"/>
      <c r="HI118" s="121"/>
      <c r="HJ118" s="121"/>
      <c r="HK118" s="121"/>
      <c r="HL118" s="121"/>
      <c r="HM118" s="121"/>
      <c r="HN118" s="121"/>
      <c r="HO118" s="121"/>
      <c r="HP118" s="121"/>
      <c r="HQ118" s="121"/>
      <c r="HR118" s="121"/>
      <c r="HS118" s="121"/>
      <c r="HT118" s="121"/>
      <c r="HU118" s="121"/>
      <c r="HV118" s="121"/>
      <c r="HW118" s="121"/>
      <c r="HX118" s="121"/>
      <c r="HY118" s="121"/>
      <c r="HZ118" s="121"/>
      <c r="IA118" s="121"/>
      <c r="IB118" s="121"/>
      <c r="IC118" s="121"/>
      <c r="ID118" s="121"/>
      <c r="IE118" s="121"/>
      <c r="IF118" s="121"/>
      <c r="IG118" s="121"/>
      <c r="IH118" s="121"/>
      <c r="II118" s="121"/>
      <c r="IJ118" s="121"/>
      <c r="IK118" s="121"/>
      <c r="IL118" s="121"/>
      <c r="IM118" s="121"/>
      <c r="IN118" s="121"/>
      <c r="IO118" s="121"/>
      <c r="IP118" s="121"/>
      <c r="IQ118" s="121"/>
      <c r="IR118" s="121"/>
      <c r="IS118" s="121"/>
      <c r="IT118" s="121"/>
      <c r="IU118" s="121"/>
      <c r="IV118" s="121"/>
      <c r="IW118" s="121"/>
      <c r="IX118" s="121"/>
    </row>
    <row r="119" spans="1:258" s="120" customFormat="1">
      <c r="A119" s="448"/>
      <c r="B119" s="446"/>
      <c r="C119" s="446"/>
      <c r="D119" s="446"/>
      <c r="E119" s="446"/>
      <c r="F119" s="446"/>
      <c r="G119" s="446"/>
      <c r="H119" s="446"/>
      <c r="I119" s="518"/>
      <c r="J119" s="518"/>
      <c r="K119" s="444"/>
      <c r="L119" s="445"/>
      <c r="M119" s="445"/>
      <c r="N119" s="444"/>
      <c r="O119" s="446"/>
      <c r="P119" s="446"/>
      <c r="Q119" s="121"/>
      <c r="R119" s="121"/>
      <c r="S119" s="121"/>
      <c r="T119" s="128"/>
      <c r="U119" s="128"/>
      <c r="V119" s="121"/>
      <c r="Y119" s="121"/>
      <c r="Z119" s="121"/>
      <c r="AA119" s="121"/>
      <c r="AB119" s="121"/>
      <c r="AC119" s="121"/>
      <c r="AD119" s="121"/>
      <c r="AE119" s="121"/>
      <c r="AF119" s="121"/>
      <c r="AG119" s="121"/>
      <c r="AH119" s="121"/>
      <c r="AI119" s="121"/>
      <c r="AJ119" s="121"/>
      <c r="AK119" s="121"/>
      <c r="AL119" s="121"/>
      <c r="AM119" s="121"/>
      <c r="AN119" s="121"/>
      <c r="AO119" s="121"/>
      <c r="AP119" s="121"/>
      <c r="AQ119" s="121"/>
      <c r="AR119" s="121"/>
      <c r="AS119" s="121"/>
      <c r="AT119" s="121"/>
      <c r="AU119" s="121"/>
      <c r="AV119" s="121"/>
      <c r="AW119" s="121"/>
      <c r="AX119" s="121"/>
      <c r="AY119" s="121"/>
      <c r="AZ119" s="121"/>
      <c r="BA119" s="121"/>
      <c r="BB119" s="121"/>
      <c r="BC119" s="121"/>
      <c r="BD119" s="121"/>
      <c r="BE119" s="121"/>
      <c r="BF119" s="121"/>
      <c r="BG119" s="121"/>
      <c r="BH119" s="121"/>
      <c r="BI119" s="121"/>
      <c r="BJ119" s="121"/>
      <c r="BK119" s="121"/>
      <c r="BL119" s="121"/>
      <c r="BM119" s="121"/>
      <c r="BN119" s="121"/>
      <c r="BO119" s="121"/>
      <c r="BP119" s="121"/>
      <c r="BQ119" s="121"/>
      <c r="BR119" s="121"/>
      <c r="BS119" s="121"/>
      <c r="BT119" s="121"/>
      <c r="BU119" s="121"/>
      <c r="BV119" s="121"/>
      <c r="BW119" s="121"/>
      <c r="BX119" s="121"/>
      <c r="BY119" s="121"/>
      <c r="BZ119" s="121"/>
      <c r="CA119" s="121"/>
      <c r="CB119" s="121"/>
      <c r="CC119" s="121"/>
      <c r="CD119" s="121"/>
      <c r="CE119" s="121"/>
      <c r="CF119" s="121"/>
      <c r="CG119" s="121"/>
      <c r="CH119" s="121"/>
      <c r="CI119" s="121"/>
      <c r="CJ119" s="121"/>
      <c r="CK119" s="121"/>
      <c r="CL119" s="121"/>
      <c r="CM119" s="121"/>
      <c r="CN119" s="121"/>
      <c r="CO119" s="121"/>
      <c r="CP119" s="121"/>
      <c r="CQ119" s="121"/>
      <c r="CR119" s="121"/>
      <c r="CS119" s="121"/>
      <c r="CT119" s="121"/>
      <c r="CU119" s="121"/>
      <c r="CV119" s="121"/>
      <c r="CW119" s="121"/>
      <c r="CX119" s="121"/>
      <c r="CY119" s="121"/>
      <c r="CZ119" s="121"/>
      <c r="DA119" s="121"/>
      <c r="DB119" s="121"/>
      <c r="DC119" s="121"/>
      <c r="DD119" s="121"/>
      <c r="DE119" s="121"/>
      <c r="DF119" s="121"/>
      <c r="DG119" s="121"/>
      <c r="DH119" s="121"/>
      <c r="DI119" s="121"/>
      <c r="DJ119" s="121"/>
      <c r="DK119" s="121"/>
      <c r="DL119" s="121"/>
      <c r="DM119" s="121"/>
      <c r="DN119" s="121"/>
      <c r="DO119" s="121"/>
      <c r="DP119" s="121"/>
      <c r="DQ119" s="121"/>
      <c r="DR119" s="121"/>
      <c r="DS119" s="121"/>
      <c r="DT119" s="121"/>
      <c r="DU119" s="121"/>
      <c r="DV119" s="121"/>
      <c r="DW119" s="121"/>
      <c r="DX119" s="121"/>
      <c r="DY119" s="121"/>
      <c r="DZ119" s="121"/>
      <c r="EA119" s="121"/>
      <c r="EB119" s="121"/>
      <c r="EC119" s="121"/>
      <c r="ED119" s="121"/>
      <c r="EE119" s="121"/>
      <c r="EF119" s="121"/>
      <c r="EG119" s="121"/>
      <c r="EH119" s="121"/>
      <c r="EI119" s="121"/>
      <c r="EJ119" s="121"/>
      <c r="EK119" s="121"/>
      <c r="EL119" s="121"/>
      <c r="EM119" s="121"/>
      <c r="EN119" s="121"/>
      <c r="EO119" s="121"/>
      <c r="EP119" s="121"/>
      <c r="EQ119" s="121"/>
      <c r="ER119" s="121"/>
      <c r="ES119" s="121"/>
      <c r="ET119" s="121"/>
      <c r="EU119" s="121"/>
      <c r="EV119" s="121"/>
      <c r="EW119" s="121"/>
      <c r="EX119" s="121"/>
      <c r="EY119" s="121"/>
      <c r="EZ119" s="121"/>
      <c r="FA119" s="121"/>
      <c r="FB119" s="121"/>
      <c r="FC119" s="121"/>
      <c r="FD119" s="121"/>
      <c r="FE119" s="121"/>
      <c r="FF119" s="121"/>
      <c r="FG119" s="121"/>
      <c r="FH119" s="121"/>
      <c r="FI119" s="121"/>
      <c r="FJ119" s="121"/>
      <c r="FK119" s="121"/>
      <c r="FL119" s="121"/>
      <c r="FM119" s="121"/>
      <c r="FN119" s="121"/>
      <c r="FO119" s="121"/>
      <c r="FP119" s="121"/>
      <c r="FQ119" s="121"/>
      <c r="FR119" s="121"/>
      <c r="FS119" s="121"/>
      <c r="FT119" s="121"/>
      <c r="FU119" s="121"/>
      <c r="FV119" s="121"/>
      <c r="FW119" s="121"/>
      <c r="FX119" s="121"/>
      <c r="FY119" s="121"/>
      <c r="FZ119" s="121"/>
      <c r="GA119" s="121"/>
      <c r="GB119" s="121"/>
      <c r="GC119" s="121"/>
      <c r="GD119" s="121"/>
      <c r="GE119" s="121"/>
      <c r="GF119" s="121"/>
      <c r="GG119" s="121"/>
      <c r="GH119" s="121"/>
      <c r="GI119" s="121"/>
      <c r="GJ119" s="121"/>
      <c r="GK119" s="121"/>
      <c r="GL119" s="121"/>
      <c r="GM119" s="121"/>
      <c r="GN119" s="121"/>
      <c r="GO119" s="121"/>
      <c r="GP119" s="121"/>
      <c r="GQ119" s="121"/>
      <c r="GR119" s="121"/>
      <c r="GS119" s="121"/>
      <c r="GT119" s="121"/>
      <c r="GU119" s="121"/>
      <c r="GV119" s="121"/>
      <c r="GW119" s="121"/>
      <c r="GX119" s="121"/>
      <c r="GY119" s="121"/>
      <c r="GZ119" s="121"/>
      <c r="HA119" s="121"/>
      <c r="HB119" s="121"/>
      <c r="HC119" s="121"/>
      <c r="HD119" s="121"/>
      <c r="HE119" s="121"/>
      <c r="HF119" s="121"/>
      <c r="HG119" s="121"/>
      <c r="HH119" s="121"/>
      <c r="HI119" s="121"/>
      <c r="HJ119" s="121"/>
      <c r="HK119" s="121"/>
      <c r="HL119" s="121"/>
      <c r="HM119" s="121"/>
      <c r="HN119" s="121"/>
      <c r="HO119" s="121"/>
      <c r="HP119" s="121"/>
      <c r="HQ119" s="121"/>
      <c r="HR119" s="121"/>
      <c r="HS119" s="121"/>
      <c r="HT119" s="121"/>
      <c r="HU119" s="121"/>
      <c r="HV119" s="121"/>
      <c r="HW119" s="121"/>
      <c r="HX119" s="121"/>
      <c r="HY119" s="121"/>
      <c r="HZ119" s="121"/>
      <c r="IA119" s="121"/>
      <c r="IB119" s="121"/>
      <c r="IC119" s="121"/>
      <c r="ID119" s="121"/>
      <c r="IE119" s="121"/>
      <c r="IF119" s="121"/>
      <c r="IG119" s="121"/>
      <c r="IH119" s="121"/>
      <c r="II119" s="121"/>
      <c r="IJ119" s="121"/>
      <c r="IK119" s="121"/>
      <c r="IL119" s="121"/>
      <c r="IM119" s="121"/>
      <c r="IN119" s="121"/>
      <c r="IO119" s="121"/>
      <c r="IP119" s="121"/>
      <c r="IQ119" s="121"/>
      <c r="IR119" s="121"/>
      <c r="IS119" s="121"/>
      <c r="IT119" s="121"/>
      <c r="IU119" s="121"/>
      <c r="IV119" s="121"/>
      <c r="IW119" s="121"/>
      <c r="IX119" s="121"/>
    </row>
    <row r="120" spans="1:258" s="120" customFormat="1">
      <c r="A120" s="448"/>
      <c r="B120" s="446"/>
      <c r="C120" s="446"/>
      <c r="D120" s="446"/>
      <c r="E120" s="446"/>
      <c r="F120" s="446"/>
      <c r="G120" s="446"/>
      <c r="H120" s="446"/>
      <c r="I120" s="518"/>
      <c r="J120" s="518"/>
      <c r="K120" s="444"/>
      <c r="L120" s="445"/>
      <c r="M120" s="445"/>
      <c r="N120" s="444"/>
      <c r="O120" s="446"/>
      <c r="P120" s="446"/>
      <c r="Q120" s="121"/>
      <c r="R120" s="121"/>
      <c r="S120" s="121"/>
      <c r="T120" s="128"/>
      <c r="U120" s="128"/>
      <c r="V120" s="121"/>
      <c r="Y120" s="121"/>
      <c r="Z120" s="12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c r="BM120" s="121"/>
      <c r="BN120" s="121"/>
      <c r="BO120" s="121"/>
      <c r="BP120" s="121"/>
      <c r="BQ120" s="121"/>
      <c r="BR120" s="121"/>
      <c r="BS120" s="121"/>
      <c r="BT120" s="121"/>
      <c r="BU120" s="121"/>
      <c r="BV120" s="121"/>
      <c r="BW120" s="121"/>
      <c r="BX120" s="121"/>
      <c r="BY120" s="121"/>
      <c r="BZ120" s="121"/>
      <c r="CA120" s="121"/>
      <c r="CB120" s="121"/>
      <c r="CC120" s="121"/>
      <c r="CD120" s="121"/>
      <c r="CE120" s="121"/>
      <c r="CF120" s="121"/>
      <c r="CG120" s="121"/>
      <c r="CH120" s="121"/>
      <c r="CI120" s="121"/>
      <c r="CJ120" s="121"/>
      <c r="CK120" s="121"/>
      <c r="CL120" s="121"/>
      <c r="CM120" s="121"/>
      <c r="CN120" s="121"/>
      <c r="CO120" s="121"/>
      <c r="CP120" s="121"/>
      <c r="CQ120" s="121"/>
      <c r="CR120" s="121"/>
      <c r="CS120" s="121"/>
      <c r="CT120" s="121"/>
      <c r="CU120" s="121"/>
      <c r="CV120" s="121"/>
      <c r="CW120" s="121"/>
      <c r="CX120" s="121"/>
      <c r="CY120" s="121"/>
      <c r="CZ120" s="121"/>
      <c r="DA120" s="121"/>
      <c r="DB120" s="121"/>
      <c r="DC120" s="121"/>
      <c r="DD120" s="121"/>
      <c r="DE120" s="121"/>
      <c r="DF120" s="121"/>
      <c r="DG120" s="121"/>
      <c r="DH120" s="121"/>
      <c r="DI120" s="121"/>
      <c r="DJ120" s="121"/>
      <c r="DK120" s="121"/>
      <c r="DL120" s="121"/>
      <c r="DM120" s="121"/>
      <c r="DN120" s="121"/>
      <c r="DO120" s="121"/>
      <c r="DP120" s="121"/>
      <c r="DQ120" s="121"/>
      <c r="DR120" s="121"/>
      <c r="DS120" s="121"/>
      <c r="DT120" s="121"/>
      <c r="DU120" s="121"/>
      <c r="DV120" s="121"/>
      <c r="DW120" s="121"/>
      <c r="DX120" s="121"/>
      <c r="DY120" s="121"/>
      <c r="DZ120" s="121"/>
      <c r="EA120" s="121"/>
      <c r="EB120" s="121"/>
      <c r="EC120" s="121"/>
      <c r="ED120" s="121"/>
      <c r="EE120" s="121"/>
      <c r="EF120" s="121"/>
      <c r="EG120" s="121"/>
      <c r="EH120" s="121"/>
      <c r="EI120" s="121"/>
      <c r="EJ120" s="121"/>
      <c r="EK120" s="121"/>
      <c r="EL120" s="121"/>
      <c r="EM120" s="121"/>
      <c r="EN120" s="121"/>
      <c r="EO120" s="121"/>
      <c r="EP120" s="121"/>
      <c r="EQ120" s="121"/>
      <c r="ER120" s="121"/>
      <c r="ES120" s="121"/>
      <c r="ET120" s="121"/>
      <c r="EU120" s="121"/>
      <c r="EV120" s="121"/>
      <c r="EW120" s="121"/>
      <c r="EX120" s="121"/>
      <c r="EY120" s="121"/>
      <c r="EZ120" s="121"/>
      <c r="FA120" s="121"/>
      <c r="FB120" s="121"/>
      <c r="FC120" s="121"/>
      <c r="FD120" s="121"/>
      <c r="FE120" s="121"/>
      <c r="FF120" s="121"/>
      <c r="FG120" s="121"/>
      <c r="FH120" s="121"/>
      <c r="FI120" s="121"/>
      <c r="FJ120" s="121"/>
      <c r="FK120" s="121"/>
      <c r="FL120" s="121"/>
      <c r="FM120" s="121"/>
      <c r="FN120" s="121"/>
      <c r="FO120" s="121"/>
      <c r="FP120" s="121"/>
      <c r="FQ120" s="121"/>
      <c r="FR120" s="121"/>
      <c r="FS120" s="121"/>
      <c r="FT120" s="121"/>
      <c r="FU120" s="121"/>
      <c r="FV120" s="121"/>
      <c r="FW120" s="121"/>
      <c r="FX120" s="121"/>
      <c r="FY120" s="121"/>
      <c r="FZ120" s="121"/>
      <c r="GA120" s="121"/>
      <c r="GB120" s="121"/>
      <c r="GC120" s="121"/>
      <c r="GD120" s="121"/>
      <c r="GE120" s="121"/>
      <c r="GF120" s="121"/>
      <c r="GG120" s="121"/>
      <c r="GH120" s="121"/>
      <c r="GI120" s="121"/>
      <c r="GJ120" s="121"/>
      <c r="GK120" s="121"/>
      <c r="GL120" s="121"/>
      <c r="GM120" s="121"/>
      <c r="GN120" s="121"/>
      <c r="GO120" s="121"/>
      <c r="GP120" s="121"/>
      <c r="GQ120" s="121"/>
      <c r="GR120" s="121"/>
      <c r="GS120" s="121"/>
      <c r="GT120" s="121"/>
      <c r="GU120" s="121"/>
      <c r="GV120" s="121"/>
      <c r="GW120" s="121"/>
      <c r="GX120" s="121"/>
      <c r="GY120" s="121"/>
      <c r="GZ120" s="121"/>
      <c r="HA120" s="121"/>
      <c r="HB120" s="121"/>
      <c r="HC120" s="121"/>
      <c r="HD120" s="121"/>
      <c r="HE120" s="121"/>
      <c r="HF120" s="121"/>
      <c r="HG120" s="121"/>
      <c r="HH120" s="121"/>
      <c r="HI120" s="121"/>
      <c r="HJ120" s="121"/>
      <c r="HK120" s="121"/>
      <c r="HL120" s="121"/>
      <c r="HM120" s="121"/>
      <c r="HN120" s="121"/>
      <c r="HO120" s="121"/>
      <c r="HP120" s="121"/>
      <c r="HQ120" s="121"/>
      <c r="HR120" s="121"/>
      <c r="HS120" s="121"/>
      <c r="HT120" s="121"/>
      <c r="HU120" s="121"/>
      <c r="HV120" s="121"/>
      <c r="HW120" s="121"/>
      <c r="HX120" s="121"/>
      <c r="HY120" s="121"/>
      <c r="HZ120" s="121"/>
      <c r="IA120" s="121"/>
      <c r="IB120" s="121"/>
      <c r="IC120" s="121"/>
      <c r="ID120" s="121"/>
      <c r="IE120" s="121"/>
      <c r="IF120" s="121"/>
      <c r="IG120" s="121"/>
      <c r="IH120" s="121"/>
      <c r="II120" s="121"/>
      <c r="IJ120" s="121"/>
      <c r="IK120" s="121"/>
      <c r="IL120" s="121"/>
      <c r="IM120" s="121"/>
      <c r="IN120" s="121"/>
      <c r="IO120" s="121"/>
      <c r="IP120" s="121"/>
      <c r="IQ120" s="121"/>
      <c r="IR120" s="121"/>
      <c r="IS120" s="121"/>
      <c r="IT120" s="121"/>
      <c r="IU120" s="121"/>
      <c r="IV120" s="121"/>
      <c r="IW120" s="121"/>
      <c r="IX120" s="121"/>
    </row>
    <row r="121" spans="1:258" s="120" customFormat="1">
      <c r="A121" s="448"/>
      <c r="B121" s="446"/>
      <c r="C121" s="446"/>
      <c r="D121" s="446"/>
      <c r="E121" s="446"/>
      <c r="F121" s="446"/>
      <c r="G121" s="446"/>
      <c r="H121" s="446"/>
      <c r="I121" s="518"/>
      <c r="J121" s="518"/>
      <c r="K121" s="444"/>
      <c r="L121" s="445"/>
      <c r="M121" s="445"/>
      <c r="N121" s="444"/>
      <c r="O121" s="446"/>
      <c r="P121" s="446"/>
      <c r="Q121" s="121"/>
      <c r="R121" s="121"/>
      <c r="S121" s="121"/>
      <c r="T121" s="128"/>
      <c r="U121" s="128"/>
      <c r="V121" s="121"/>
      <c r="Y121" s="121"/>
      <c r="Z121" s="121"/>
      <c r="AA121" s="121"/>
      <c r="AB121" s="121"/>
      <c r="AC121" s="121"/>
      <c r="AD121" s="121"/>
      <c r="AE121" s="121"/>
      <c r="AF121" s="121"/>
      <c r="AG121" s="121"/>
      <c r="AH121" s="121"/>
      <c r="AI121" s="121"/>
      <c r="AJ121" s="121"/>
      <c r="AK121" s="121"/>
      <c r="AL121" s="121"/>
      <c r="AM121" s="121"/>
      <c r="AN121" s="121"/>
      <c r="AO121" s="121"/>
      <c r="AP121" s="121"/>
      <c r="AQ121" s="121"/>
      <c r="AR121" s="121"/>
      <c r="AS121" s="121"/>
      <c r="AT121" s="121"/>
      <c r="AU121" s="121"/>
      <c r="AV121" s="121"/>
      <c r="AW121" s="121"/>
      <c r="AX121" s="121"/>
      <c r="AY121" s="121"/>
      <c r="AZ121" s="121"/>
      <c r="BA121" s="121"/>
      <c r="BB121" s="121"/>
      <c r="BC121" s="121"/>
      <c r="BD121" s="121"/>
      <c r="BE121" s="121"/>
      <c r="BF121" s="121"/>
      <c r="BG121" s="121"/>
      <c r="BH121" s="121"/>
      <c r="BI121" s="121"/>
      <c r="BJ121" s="121"/>
      <c r="BK121" s="121"/>
      <c r="BL121" s="121"/>
      <c r="BM121" s="121"/>
      <c r="BN121" s="121"/>
      <c r="BO121" s="121"/>
      <c r="BP121" s="121"/>
      <c r="BQ121" s="121"/>
      <c r="BR121" s="121"/>
      <c r="BS121" s="121"/>
      <c r="BT121" s="121"/>
      <c r="BU121" s="121"/>
      <c r="BV121" s="121"/>
      <c r="BW121" s="121"/>
      <c r="BX121" s="121"/>
      <c r="BY121" s="121"/>
      <c r="BZ121" s="121"/>
      <c r="CA121" s="121"/>
      <c r="CB121" s="121"/>
      <c r="CC121" s="121"/>
      <c r="CD121" s="121"/>
      <c r="CE121" s="121"/>
      <c r="CF121" s="121"/>
      <c r="CG121" s="121"/>
      <c r="CH121" s="121"/>
      <c r="CI121" s="121"/>
      <c r="CJ121" s="121"/>
      <c r="CK121" s="121"/>
      <c r="CL121" s="121"/>
      <c r="CM121" s="121"/>
      <c r="CN121" s="121"/>
      <c r="CO121" s="121"/>
      <c r="CP121" s="121"/>
      <c r="CQ121" s="121"/>
      <c r="CR121" s="121"/>
      <c r="CS121" s="121"/>
      <c r="CT121" s="121"/>
      <c r="CU121" s="121"/>
      <c r="CV121" s="121"/>
      <c r="CW121" s="121"/>
      <c r="CX121" s="121"/>
      <c r="CY121" s="121"/>
      <c r="CZ121" s="121"/>
      <c r="DA121" s="121"/>
      <c r="DB121" s="121"/>
      <c r="DC121" s="121"/>
      <c r="DD121" s="121"/>
      <c r="DE121" s="121"/>
      <c r="DF121" s="121"/>
      <c r="DG121" s="121"/>
      <c r="DH121" s="121"/>
      <c r="DI121" s="121"/>
      <c r="DJ121" s="121"/>
      <c r="DK121" s="121"/>
      <c r="DL121" s="121"/>
      <c r="DM121" s="121"/>
      <c r="DN121" s="121"/>
      <c r="DO121" s="121"/>
      <c r="DP121" s="121"/>
      <c r="DQ121" s="121"/>
      <c r="DR121" s="121"/>
      <c r="DS121" s="121"/>
      <c r="DT121" s="121"/>
      <c r="DU121" s="121"/>
      <c r="DV121" s="121"/>
      <c r="DW121" s="121"/>
      <c r="DX121" s="121"/>
      <c r="DY121" s="121"/>
      <c r="DZ121" s="121"/>
      <c r="EA121" s="121"/>
      <c r="EB121" s="121"/>
      <c r="EC121" s="121"/>
      <c r="ED121" s="121"/>
      <c r="EE121" s="121"/>
      <c r="EF121" s="121"/>
      <c r="EG121" s="121"/>
      <c r="EH121" s="121"/>
      <c r="EI121" s="121"/>
      <c r="EJ121" s="121"/>
      <c r="EK121" s="121"/>
      <c r="EL121" s="121"/>
      <c r="EM121" s="121"/>
      <c r="EN121" s="121"/>
      <c r="EO121" s="121"/>
      <c r="EP121" s="121"/>
      <c r="EQ121" s="121"/>
      <c r="ER121" s="121"/>
      <c r="ES121" s="121"/>
      <c r="ET121" s="121"/>
      <c r="EU121" s="121"/>
      <c r="EV121" s="121"/>
      <c r="EW121" s="121"/>
      <c r="EX121" s="121"/>
      <c r="EY121" s="121"/>
      <c r="EZ121" s="121"/>
      <c r="FA121" s="121"/>
      <c r="FB121" s="121"/>
      <c r="FC121" s="121"/>
      <c r="FD121" s="121"/>
      <c r="FE121" s="121"/>
      <c r="FF121" s="121"/>
      <c r="FG121" s="121"/>
      <c r="FH121" s="121"/>
      <c r="FI121" s="121"/>
      <c r="FJ121" s="121"/>
      <c r="FK121" s="121"/>
      <c r="FL121" s="121"/>
      <c r="FM121" s="121"/>
      <c r="FN121" s="121"/>
      <c r="FO121" s="121"/>
      <c r="FP121" s="121"/>
      <c r="FQ121" s="121"/>
      <c r="FR121" s="121"/>
      <c r="FS121" s="121"/>
      <c r="FT121" s="121"/>
      <c r="FU121" s="121"/>
      <c r="FV121" s="121"/>
      <c r="FW121" s="121"/>
      <c r="FX121" s="121"/>
      <c r="FY121" s="121"/>
      <c r="FZ121" s="121"/>
      <c r="GA121" s="121"/>
      <c r="GB121" s="121"/>
      <c r="GC121" s="121"/>
      <c r="GD121" s="121"/>
      <c r="GE121" s="121"/>
      <c r="GF121" s="121"/>
      <c r="GG121" s="121"/>
      <c r="GH121" s="121"/>
      <c r="GI121" s="121"/>
      <c r="GJ121" s="121"/>
      <c r="GK121" s="121"/>
      <c r="GL121" s="121"/>
      <c r="GM121" s="121"/>
      <c r="GN121" s="121"/>
      <c r="GO121" s="121"/>
      <c r="GP121" s="121"/>
      <c r="GQ121" s="121"/>
      <c r="GR121" s="121"/>
      <c r="GS121" s="121"/>
      <c r="GT121" s="121"/>
      <c r="GU121" s="121"/>
      <c r="GV121" s="121"/>
      <c r="GW121" s="121"/>
      <c r="GX121" s="121"/>
      <c r="GY121" s="121"/>
      <c r="GZ121" s="121"/>
      <c r="HA121" s="121"/>
      <c r="HB121" s="121"/>
      <c r="HC121" s="121"/>
      <c r="HD121" s="121"/>
      <c r="HE121" s="121"/>
      <c r="HF121" s="121"/>
      <c r="HG121" s="121"/>
      <c r="HH121" s="121"/>
      <c r="HI121" s="121"/>
      <c r="HJ121" s="121"/>
      <c r="HK121" s="121"/>
      <c r="HL121" s="121"/>
      <c r="HM121" s="121"/>
      <c r="HN121" s="121"/>
      <c r="HO121" s="121"/>
      <c r="HP121" s="121"/>
      <c r="HQ121" s="121"/>
      <c r="HR121" s="121"/>
      <c r="HS121" s="121"/>
      <c r="HT121" s="121"/>
      <c r="HU121" s="121"/>
      <c r="HV121" s="121"/>
      <c r="HW121" s="121"/>
      <c r="HX121" s="121"/>
      <c r="HY121" s="121"/>
      <c r="HZ121" s="121"/>
      <c r="IA121" s="121"/>
      <c r="IB121" s="121"/>
      <c r="IC121" s="121"/>
      <c r="ID121" s="121"/>
      <c r="IE121" s="121"/>
      <c r="IF121" s="121"/>
      <c r="IG121" s="121"/>
      <c r="IH121" s="121"/>
      <c r="II121" s="121"/>
      <c r="IJ121" s="121"/>
      <c r="IK121" s="121"/>
      <c r="IL121" s="121"/>
      <c r="IM121" s="121"/>
      <c r="IN121" s="121"/>
      <c r="IO121" s="121"/>
      <c r="IP121" s="121"/>
      <c r="IQ121" s="121"/>
      <c r="IR121" s="121"/>
      <c r="IS121" s="121"/>
      <c r="IT121" s="121"/>
      <c r="IU121" s="121"/>
      <c r="IV121" s="121"/>
      <c r="IW121" s="121"/>
      <c r="IX121" s="121"/>
    </row>
    <row r="122" spans="1:258" s="120" customFormat="1">
      <c r="A122" s="448"/>
      <c r="B122" s="446"/>
      <c r="C122" s="446"/>
      <c r="D122" s="446"/>
      <c r="E122" s="446"/>
      <c r="F122" s="446"/>
      <c r="G122" s="446"/>
      <c r="H122" s="446"/>
      <c r="I122" s="518"/>
      <c r="J122" s="518"/>
      <c r="K122" s="444"/>
      <c r="L122" s="445"/>
      <c r="M122" s="445"/>
      <c r="N122" s="444"/>
      <c r="O122" s="446"/>
      <c r="P122" s="446"/>
      <c r="Q122" s="121"/>
      <c r="R122" s="121"/>
      <c r="S122" s="121"/>
      <c r="T122" s="128"/>
      <c r="U122" s="128"/>
      <c r="V122" s="121"/>
      <c r="Y122" s="121"/>
      <c r="Z122" s="121"/>
      <c r="AA122" s="121"/>
      <c r="AB122" s="121"/>
      <c r="AC122" s="121"/>
      <c r="AD122" s="121"/>
      <c r="AE122" s="121"/>
      <c r="AF122" s="121"/>
      <c r="AG122" s="121"/>
      <c r="AH122" s="121"/>
      <c r="AI122" s="121"/>
      <c r="AJ122" s="121"/>
      <c r="AK122" s="121"/>
      <c r="AL122" s="121"/>
      <c r="AM122" s="121"/>
      <c r="AN122" s="121"/>
      <c r="AO122" s="121"/>
      <c r="AP122" s="121"/>
      <c r="AQ122" s="121"/>
      <c r="AR122" s="121"/>
      <c r="AS122" s="121"/>
      <c r="AT122" s="121"/>
      <c r="AU122" s="121"/>
      <c r="AV122" s="121"/>
      <c r="AW122" s="121"/>
      <c r="AX122" s="121"/>
      <c r="AY122" s="121"/>
      <c r="AZ122" s="121"/>
      <c r="BA122" s="121"/>
      <c r="BB122" s="121"/>
      <c r="BC122" s="121"/>
      <c r="BD122" s="121"/>
      <c r="BE122" s="121"/>
      <c r="BF122" s="121"/>
      <c r="BG122" s="121"/>
      <c r="BH122" s="121"/>
      <c r="BI122" s="121"/>
      <c r="BJ122" s="121"/>
      <c r="BK122" s="121"/>
      <c r="BL122" s="121"/>
      <c r="BM122" s="121"/>
      <c r="BN122" s="121"/>
      <c r="BO122" s="121"/>
      <c r="BP122" s="121"/>
      <c r="BQ122" s="121"/>
      <c r="BR122" s="121"/>
      <c r="BS122" s="121"/>
      <c r="BT122" s="121"/>
      <c r="BU122" s="121"/>
      <c r="BV122" s="121"/>
      <c r="BW122" s="121"/>
      <c r="BX122" s="121"/>
      <c r="BY122" s="121"/>
      <c r="BZ122" s="121"/>
      <c r="CA122" s="121"/>
      <c r="CB122" s="121"/>
      <c r="CC122" s="121"/>
      <c r="CD122" s="121"/>
      <c r="CE122" s="121"/>
      <c r="CF122" s="121"/>
      <c r="CG122" s="121"/>
      <c r="CH122" s="121"/>
      <c r="CI122" s="121"/>
      <c r="CJ122" s="121"/>
      <c r="CK122" s="121"/>
      <c r="CL122" s="121"/>
      <c r="CM122" s="121"/>
      <c r="CN122" s="121"/>
      <c r="CO122" s="121"/>
      <c r="CP122" s="121"/>
      <c r="CQ122" s="121"/>
      <c r="CR122" s="121"/>
      <c r="CS122" s="121"/>
      <c r="CT122" s="121"/>
      <c r="CU122" s="121"/>
      <c r="CV122" s="121"/>
      <c r="CW122" s="121"/>
      <c r="CX122" s="121"/>
      <c r="CY122" s="121"/>
      <c r="CZ122" s="121"/>
      <c r="DA122" s="121"/>
      <c r="DB122" s="121"/>
      <c r="DC122" s="121"/>
      <c r="DD122" s="121"/>
      <c r="DE122" s="121"/>
      <c r="DF122" s="121"/>
      <c r="DG122" s="121"/>
      <c r="DH122" s="121"/>
      <c r="DI122" s="121"/>
      <c r="DJ122" s="121"/>
      <c r="DK122" s="121"/>
      <c r="DL122" s="121"/>
      <c r="DM122" s="121"/>
      <c r="DN122" s="121"/>
      <c r="DO122" s="121"/>
      <c r="DP122" s="121"/>
      <c r="DQ122" s="121"/>
      <c r="DR122" s="121"/>
      <c r="DS122" s="121"/>
      <c r="DT122" s="121"/>
      <c r="DU122" s="121"/>
      <c r="DV122" s="121"/>
      <c r="DW122" s="121"/>
      <c r="DX122" s="121"/>
      <c r="DY122" s="121"/>
      <c r="DZ122" s="121"/>
      <c r="EA122" s="121"/>
      <c r="EB122" s="121"/>
      <c r="EC122" s="121"/>
      <c r="ED122" s="121"/>
      <c r="EE122" s="121"/>
      <c r="EF122" s="121"/>
      <c r="EG122" s="121"/>
      <c r="EH122" s="121"/>
      <c r="EI122" s="121"/>
      <c r="EJ122" s="121"/>
      <c r="EK122" s="121"/>
      <c r="EL122" s="121"/>
      <c r="EM122" s="121"/>
      <c r="EN122" s="121"/>
      <c r="EO122" s="121"/>
      <c r="EP122" s="121"/>
      <c r="EQ122" s="121"/>
      <c r="ER122" s="121"/>
      <c r="ES122" s="121"/>
      <c r="ET122" s="121"/>
      <c r="EU122" s="121"/>
      <c r="EV122" s="121"/>
      <c r="EW122" s="121"/>
      <c r="EX122" s="121"/>
      <c r="EY122" s="121"/>
      <c r="EZ122" s="121"/>
      <c r="FA122" s="121"/>
      <c r="FB122" s="121"/>
      <c r="FC122" s="121"/>
      <c r="FD122" s="121"/>
      <c r="FE122" s="121"/>
      <c r="FF122" s="121"/>
      <c r="FG122" s="121"/>
      <c r="FH122" s="121"/>
      <c r="FI122" s="121"/>
      <c r="FJ122" s="121"/>
      <c r="FK122" s="121"/>
      <c r="FL122" s="121"/>
      <c r="FM122" s="121"/>
      <c r="FN122" s="121"/>
      <c r="FO122" s="121"/>
      <c r="FP122" s="121"/>
      <c r="FQ122" s="121"/>
      <c r="FR122" s="121"/>
      <c r="FS122" s="121"/>
      <c r="FT122" s="121"/>
      <c r="FU122" s="121"/>
      <c r="FV122" s="121"/>
      <c r="FW122" s="121"/>
      <c r="FX122" s="121"/>
      <c r="FY122" s="121"/>
      <c r="FZ122" s="121"/>
      <c r="GA122" s="121"/>
      <c r="GB122" s="121"/>
      <c r="GC122" s="121"/>
      <c r="GD122" s="121"/>
      <c r="GE122" s="121"/>
      <c r="GF122" s="121"/>
      <c r="GG122" s="121"/>
      <c r="GH122" s="121"/>
      <c r="GI122" s="121"/>
      <c r="GJ122" s="121"/>
      <c r="GK122" s="121"/>
      <c r="GL122" s="121"/>
      <c r="GM122" s="121"/>
      <c r="GN122" s="121"/>
      <c r="GO122" s="121"/>
      <c r="GP122" s="121"/>
      <c r="GQ122" s="121"/>
      <c r="GR122" s="121"/>
      <c r="GS122" s="121"/>
      <c r="GT122" s="121"/>
      <c r="GU122" s="121"/>
      <c r="GV122" s="121"/>
      <c r="GW122" s="121"/>
      <c r="GX122" s="121"/>
      <c r="GY122" s="121"/>
      <c r="GZ122" s="121"/>
      <c r="HA122" s="121"/>
      <c r="HB122" s="121"/>
      <c r="HC122" s="121"/>
      <c r="HD122" s="121"/>
      <c r="HE122" s="121"/>
      <c r="HF122" s="121"/>
      <c r="HG122" s="121"/>
      <c r="HH122" s="121"/>
      <c r="HI122" s="121"/>
      <c r="HJ122" s="121"/>
      <c r="HK122" s="121"/>
      <c r="HL122" s="121"/>
      <c r="HM122" s="121"/>
      <c r="HN122" s="121"/>
      <c r="HO122" s="121"/>
      <c r="HP122" s="121"/>
      <c r="HQ122" s="121"/>
      <c r="HR122" s="121"/>
      <c r="HS122" s="121"/>
      <c r="HT122" s="121"/>
      <c r="HU122" s="121"/>
      <c r="HV122" s="121"/>
      <c r="HW122" s="121"/>
      <c r="HX122" s="121"/>
      <c r="HY122" s="121"/>
      <c r="HZ122" s="121"/>
      <c r="IA122" s="121"/>
      <c r="IB122" s="121"/>
      <c r="IC122" s="121"/>
      <c r="ID122" s="121"/>
      <c r="IE122" s="121"/>
      <c r="IF122" s="121"/>
      <c r="IG122" s="121"/>
      <c r="IH122" s="121"/>
      <c r="II122" s="121"/>
      <c r="IJ122" s="121"/>
      <c r="IK122" s="121"/>
      <c r="IL122" s="121"/>
      <c r="IM122" s="121"/>
      <c r="IN122" s="121"/>
      <c r="IO122" s="121"/>
      <c r="IP122" s="121"/>
      <c r="IQ122" s="121"/>
      <c r="IR122" s="121"/>
      <c r="IS122" s="121"/>
      <c r="IT122" s="121"/>
      <c r="IU122" s="121"/>
      <c r="IV122" s="121"/>
      <c r="IW122" s="121"/>
      <c r="IX122" s="121"/>
    </row>
    <row r="123" spans="1:258" s="120" customFormat="1">
      <c r="A123" s="448"/>
      <c r="B123" s="446"/>
      <c r="C123" s="446"/>
      <c r="D123" s="446"/>
      <c r="E123" s="446"/>
      <c r="F123" s="446"/>
      <c r="G123" s="446"/>
      <c r="H123" s="446"/>
      <c r="I123" s="518"/>
      <c r="J123" s="518"/>
      <c r="K123" s="444"/>
      <c r="L123" s="445"/>
      <c r="M123" s="445"/>
      <c r="N123" s="444"/>
      <c r="O123" s="446"/>
      <c r="P123" s="446"/>
      <c r="Q123" s="121"/>
      <c r="R123" s="121"/>
      <c r="S123" s="121"/>
      <c r="T123" s="128"/>
      <c r="U123" s="128"/>
      <c r="V123" s="121"/>
      <c r="Y123" s="121"/>
      <c r="Z123" s="121"/>
      <c r="AA123" s="121"/>
      <c r="AB123" s="121"/>
      <c r="AC123" s="121"/>
      <c r="AD123" s="121"/>
      <c r="AE123" s="121"/>
      <c r="AF123" s="121"/>
      <c r="AG123" s="121"/>
      <c r="AH123" s="121"/>
      <c r="AI123" s="121"/>
      <c r="AJ123" s="121"/>
      <c r="AK123" s="121"/>
      <c r="AL123" s="121"/>
      <c r="AM123" s="121"/>
      <c r="AN123" s="121"/>
      <c r="AO123" s="121"/>
      <c r="AP123" s="121"/>
      <c r="AQ123" s="121"/>
      <c r="AR123" s="121"/>
      <c r="AS123" s="121"/>
      <c r="AT123" s="121"/>
      <c r="AU123" s="121"/>
      <c r="AV123" s="121"/>
      <c r="AW123" s="121"/>
      <c r="AX123" s="121"/>
      <c r="AY123" s="121"/>
      <c r="AZ123" s="121"/>
      <c r="BA123" s="121"/>
      <c r="BB123" s="121"/>
      <c r="BC123" s="121"/>
      <c r="BD123" s="121"/>
      <c r="BE123" s="121"/>
      <c r="BF123" s="121"/>
      <c r="BG123" s="121"/>
      <c r="BH123" s="121"/>
      <c r="BI123" s="121"/>
      <c r="BJ123" s="121"/>
      <c r="BK123" s="121"/>
      <c r="BL123" s="121"/>
      <c r="BM123" s="121"/>
      <c r="BN123" s="121"/>
      <c r="BO123" s="121"/>
      <c r="BP123" s="121"/>
      <c r="BQ123" s="121"/>
      <c r="BR123" s="121"/>
      <c r="BS123" s="121"/>
      <c r="BT123" s="121"/>
      <c r="BU123" s="121"/>
      <c r="BV123" s="121"/>
      <c r="BW123" s="121"/>
      <c r="BX123" s="121"/>
      <c r="BY123" s="121"/>
      <c r="BZ123" s="121"/>
      <c r="CA123" s="121"/>
      <c r="CB123" s="121"/>
      <c r="CC123" s="121"/>
      <c r="CD123" s="121"/>
      <c r="CE123" s="121"/>
      <c r="CF123" s="121"/>
      <c r="CG123" s="121"/>
      <c r="CH123" s="121"/>
      <c r="CI123" s="121"/>
      <c r="CJ123" s="121"/>
      <c r="CK123" s="121"/>
      <c r="CL123" s="121"/>
      <c r="CM123" s="121"/>
      <c r="CN123" s="121"/>
      <c r="CO123" s="121"/>
      <c r="CP123" s="121"/>
      <c r="CQ123" s="121"/>
      <c r="CR123" s="121"/>
      <c r="CS123" s="121"/>
      <c r="CT123" s="121"/>
      <c r="CU123" s="121"/>
      <c r="CV123" s="121"/>
      <c r="CW123" s="121"/>
      <c r="CX123" s="121"/>
      <c r="CY123" s="121"/>
      <c r="CZ123" s="121"/>
      <c r="DA123" s="121"/>
      <c r="DB123" s="121"/>
      <c r="DC123" s="121"/>
      <c r="DD123" s="121"/>
      <c r="DE123" s="121"/>
      <c r="DF123" s="121"/>
      <c r="DG123" s="121"/>
      <c r="DH123" s="121"/>
      <c r="DI123" s="121"/>
      <c r="DJ123" s="121"/>
      <c r="DK123" s="121"/>
      <c r="DL123" s="121"/>
      <c r="DM123" s="121"/>
      <c r="DN123" s="121"/>
      <c r="DO123" s="121"/>
      <c r="DP123" s="121"/>
      <c r="DQ123" s="121"/>
      <c r="DR123" s="121"/>
      <c r="DS123" s="121"/>
      <c r="DT123" s="121"/>
      <c r="DU123" s="121"/>
      <c r="DV123" s="121"/>
      <c r="DW123" s="121"/>
      <c r="DX123" s="121"/>
      <c r="DY123" s="121"/>
      <c r="DZ123" s="121"/>
      <c r="EA123" s="121"/>
      <c r="EB123" s="121"/>
      <c r="EC123" s="121"/>
      <c r="ED123" s="121"/>
      <c r="EE123" s="121"/>
      <c r="EF123" s="121"/>
      <c r="EG123" s="121"/>
      <c r="EH123" s="121"/>
      <c r="EI123" s="121"/>
      <c r="EJ123" s="121"/>
      <c r="EK123" s="121"/>
      <c r="EL123" s="121"/>
      <c r="EM123" s="121"/>
      <c r="EN123" s="121"/>
      <c r="EO123" s="121"/>
      <c r="EP123" s="121"/>
      <c r="EQ123" s="121"/>
      <c r="ER123" s="121"/>
      <c r="ES123" s="121"/>
      <c r="ET123" s="121"/>
      <c r="EU123" s="121"/>
      <c r="EV123" s="121"/>
      <c r="EW123" s="121"/>
      <c r="EX123" s="121"/>
      <c r="EY123" s="121"/>
      <c r="EZ123" s="121"/>
      <c r="FA123" s="121"/>
      <c r="FB123" s="121"/>
      <c r="FC123" s="121"/>
      <c r="FD123" s="121"/>
      <c r="FE123" s="121"/>
      <c r="FF123" s="121"/>
      <c r="FG123" s="121"/>
      <c r="FH123" s="121"/>
      <c r="FI123" s="121"/>
      <c r="FJ123" s="121"/>
      <c r="FK123" s="121"/>
      <c r="FL123" s="121"/>
      <c r="FM123" s="121"/>
      <c r="FN123" s="121"/>
      <c r="FO123" s="121"/>
      <c r="FP123" s="121"/>
      <c r="FQ123" s="121"/>
      <c r="FR123" s="121"/>
      <c r="FS123" s="121"/>
      <c r="FT123" s="121"/>
      <c r="FU123" s="121"/>
      <c r="FV123" s="121"/>
      <c r="FW123" s="121"/>
      <c r="FX123" s="121"/>
      <c r="FY123" s="121"/>
      <c r="FZ123" s="121"/>
      <c r="GA123" s="121"/>
      <c r="GB123" s="121"/>
      <c r="GC123" s="121"/>
      <c r="GD123" s="121"/>
      <c r="GE123" s="121"/>
      <c r="GF123" s="121"/>
      <c r="GG123" s="121"/>
      <c r="GH123" s="121"/>
      <c r="GI123" s="121"/>
      <c r="GJ123" s="121"/>
      <c r="GK123" s="121"/>
      <c r="GL123" s="121"/>
      <c r="GM123" s="121"/>
      <c r="GN123" s="121"/>
      <c r="GO123" s="121"/>
      <c r="GP123" s="121"/>
      <c r="GQ123" s="121"/>
      <c r="GR123" s="121"/>
      <c r="GS123" s="121"/>
      <c r="GT123" s="121"/>
      <c r="GU123" s="121"/>
      <c r="GV123" s="121"/>
      <c r="GW123" s="121"/>
      <c r="GX123" s="121"/>
      <c r="GY123" s="121"/>
      <c r="GZ123" s="121"/>
      <c r="HA123" s="121"/>
      <c r="HB123" s="121"/>
      <c r="HC123" s="121"/>
      <c r="HD123" s="121"/>
      <c r="HE123" s="121"/>
      <c r="HF123" s="121"/>
      <c r="HG123" s="121"/>
      <c r="HH123" s="121"/>
      <c r="HI123" s="121"/>
      <c r="HJ123" s="121"/>
      <c r="HK123" s="121"/>
      <c r="HL123" s="121"/>
      <c r="HM123" s="121"/>
      <c r="HN123" s="121"/>
      <c r="HO123" s="121"/>
      <c r="HP123" s="121"/>
      <c r="HQ123" s="121"/>
      <c r="HR123" s="121"/>
      <c r="HS123" s="121"/>
      <c r="HT123" s="121"/>
      <c r="HU123" s="121"/>
      <c r="HV123" s="121"/>
      <c r="HW123" s="121"/>
      <c r="HX123" s="121"/>
      <c r="HY123" s="121"/>
      <c r="HZ123" s="121"/>
      <c r="IA123" s="121"/>
      <c r="IB123" s="121"/>
      <c r="IC123" s="121"/>
      <c r="ID123" s="121"/>
      <c r="IE123" s="121"/>
      <c r="IF123" s="121"/>
      <c r="IG123" s="121"/>
      <c r="IH123" s="121"/>
      <c r="II123" s="121"/>
      <c r="IJ123" s="121"/>
      <c r="IK123" s="121"/>
      <c r="IL123" s="121"/>
      <c r="IM123" s="121"/>
      <c r="IN123" s="121"/>
      <c r="IO123" s="121"/>
      <c r="IP123" s="121"/>
      <c r="IQ123" s="121"/>
      <c r="IR123" s="121"/>
      <c r="IS123" s="121"/>
      <c r="IT123" s="121"/>
      <c r="IU123" s="121"/>
      <c r="IV123" s="121"/>
      <c r="IW123" s="121"/>
      <c r="IX123" s="121"/>
    </row>
    <row r="124" spans="1:258" s="120" customFormat="1">
      <c r="A124" s="448"/>
      <c r="B124" s="446"/>
      <c r="C124" s="446"/>
      <c r="D124" s="446"/>
      <c r="E124" s="446"/>
      <c r="F124" s="446"/>
      <c r="G124" s="446"/>
      <c r="H124" s="446"/>
      <c r="I124" s="518"/>
      <c r="J124" s="518"/>
      <c r="K124" s="444"/>
      <c r="L124" s="445"/>
      <c r="M124" s="445"/>
      <c r="N124" s="444"/>
      <c r="O124" s="446"/>
      <c r="P124" s="446"/>
      <c r="Q124" s="121"/>
      <c r="R124" s="121"/>
      <c r="S124" s="121"/>
      <c r="T124" s="128"/>
      <c r="U124" s="128"/>
      <c r="V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c r="BM124" s="121"/>
      <c r="BN124" s="121"/>
      <c r="BO124" s="121"/>
      <c r="BP124" s="121"/>
      <c r="BQ124" s="121"/>
      <c r="BR124" s="121"/>
      <c r="BS124" s="121"/>
      <c r="BT124" s="121"/>
      <c r="BU124" s="121"/>
      <c r="BV124" s="121"/>
      <c r="BW124" s="121"/>
      <c r="BX124" s="121"/>
      <c r="BY124" s="121"/>
      <c r="BZ124" s="121"/>
      <c r="CA124" s="121"/>
      <c r="CB124" s="121"/>
      <c r="CC124" s="121"/>
      <c r="CD124" s="121"/>
      <c r="CE124" s="121"/>
      <c r="CF124" s="121"/>
      <c r="CG124" s="121"/>
      <c r="CH124" s="121"/>
      <c r="CI124" s="121"/>
      <c r="CJ124" s="121"/>
      <c r="CK124" s="121"/>
      <c r="CL124" s="121"/>
      <c r="CM124" s="121"/>
      <c r="CN124" s="121"/>
      <c r="CO124" s="121"/>
      <c r="CP124" s="121"/>
      <c r="CQ124" s="121"/>
      <c r="CR124" s="121"/>
      <c r="CS124" s="121"/>
      <c r="CT124" s="121"/>
      <c r="CU124" s="121"/>
      <c r="CV124" s="121"/>
      <c r="CW124" s="121"/>
      <c r="CX124" s="121"/>
      <c r="CY124" s="121"/>
      <c r="CZ124" s="121"/>
      <c r="DA124" s="121"/>
      <c r="DB124" s="121"/>
      <c r="DC124" s="121"/>
      <c r="DD124" s="121"/>
      <c r="DE124" s="121"/>
      <c r="DF124" s="121"/>
      <c r="DG124" s="121"/>
      <c r="DH124" s="121"/>
      <c r="DI124" s="121"/>
      <c r="DJ124" s="121"/>
      <c r="DK124" s="121"/>
      <c r="DL124" s="121"/>
      <c r="DM124" s="121"/>
      <c r="DN124" s="121"/>
      <c r="DO124" s="121"/>
      <c r="DP124" s="121"/>
      <c r="DQ124" s="121"/>
      <c r="DR124" s="121"/>
      <c r="DS124" s="121"/>
      <c r="DT124" s="121"/>
      <c r="DU124" s="121"/>
      <c r="DV124" s="121"/>
      <c r="DW124" s="121"/>
      <c r="DX124" s="121"/>
      <c r="DY124" s="121"/>
      <c r="DZ124" s="121"/>
      <c r="EA124" s="121"/>
      <c r="EB124" s="121"/>
      <c r="EC124" s="121"/>
      <c r="ED124" s="121"/>
      <c r="EE124" s="121"/>
      <c r="EF124" s="121"/>
      <c r="EG124" s="121"/>
      <c r="EH124" s="121"/>
      <c r="EI124" s="121"/>
      <c r="EJ124" s="121"/>
      <c r="EK124" s="121"/>
      <c r="EL124" s="121"/>
      <c r="EM124" s="121"/>
      <c r="EN124" s="121"/>
      <c r="EO124" s="121"/>
      <c r="EP124" s="121"/>
      <c r="EQ124" s="121"/>
      <c r="ER124" s="121"/>
      <c r="ES124" s="121"/>
      <c r="ET124" s="121"/>
      <c r="EU124" s="121"/>
      <c r="EV124" s="121"/>
      <c r="EW124" s="121"/>
      <c r="EX124" s="121"/>
      <c r="EY124" s="121"/>
      <c r="EZ124" s="121"/>
      <c r="FA124" s="121"/>
      <c r="FB124" s="121"/>
      <c r="FC124" s="121"/>
      <c r="FD124" s="121"/>
      <c r="FE124" s="121"/>
      <c r="FF124" s="121"/>
      <c r="FG124" s="121"/>
      <c r="FH124" s="121"/>
      <c r="FI124" s="121"/>
      <c r="FJ124" s="121"/>
      <c r="FK124" s="121"/>
      <c r="FL124" s="121"/>
      <c r="FM124" s="121"/>
      <c r="FN124" s="121"/>
      <c r="FO124" s="121"/>
      <c r="FP124" s="121"/>
      <c r="FQ124" s="121"/>
      <c r="FR124" s="121"/>
      <c r="FS124" s="121"/>
      <c r="FT124" s="121"/>
      <c r="FU124" s="121"/>
      <c r="FV124" s="121"/>
      <c r="FW124" s="121"/>
      <c r="FX124" s="121"/>
      <c r="FY124" s="121"/>
      <c r="FZ124" s="121"/>
      <c r="GA124" s="121"/>
      <c r="GB124" s="121"/>
      <c r="GC124" s="121"/>
      <c r="GD124" s="121"/>
      <c r="GE124" s="121"/>
      <c r="GF124" s="121"/>
      <c r="GG124" s="121"/>
      <c r="GH124" s="121"/>
      <c r="GI124" s="121"/>
      <c r="GJ124" s="121"/>
      <c r="GK124" s="121"/>
      <c r="GL124" s="121"/>
      <c r="GM124" s="121"/>
      <c r="GN124" s="121"/>
      <c r="GO124" s="121"/>
      <c r="GP124" s="121"/>
      <c r="GQ124" s="121"/>
      <c r="GR124" s="121"/>
      <c r="GS124" s="121"/>
      <c r="GT124" s="121"/>
      <c r="GU124" s="121"/>
      <c r="GV124" s="121"/>
      <c r="GW124" s="121"/>
      <c r="GX124" s="121"/>
      <c r="GY124" s="121"/>
      <c r="GZ124" s="121"/>
      <c r="HA124" s="121"/>
      <c r="HB124" s="121"/>
      <c r="HC124" s="121"/>
      <c r="HD124" s="121"/>
      <c r="HE124" s="121"/>
      <c r="HF124" s="121"/>
      <c r="HG124" s="121"/>
      <c r="HH124" s="121"/>
      <c r="HI124" s="121"/>
      <c r="HJ124" s="121"/>
      <c r="HK124" s="121"/>
      <c r="HL124" s="121"/>
      <c r="HM124" s="121"/>
      <c r="HN124" s="121"/>
      <c r="HO124" s="121"/>
      <c r="HP124" s="121"/>
      <c r="HQ124" s="121"/>
      <c r="HR124" s="121"/>
      <c r="HS124" s="121"/>
      <c r="HT124" s="121"/>
      <c r="HU124" s="121"/>
      <c r="HV124" s="121"/>
      <c r="HW124" s="121"/>
      <c r="HX124" s="121"/>
      <c r="HY124" s="121"/>
      <c r="HZ124" s="121"/>
      <c r="IA124" s="121"/>
      <c r="IB124" s="121"/>
      <c r="IC124" s="121"/>
      <c r="ID124" s="121"/>
      <c r="IE124" s="121"/>
      <c r="IF124" s="121"/>
      <c r="IG124" s="121"/>
      <c r="IH124" s="121"/>
      <c r="II124" s="121"/>
      <c r="IJ124" s="121"/>
      <c r="IK124" s="121"/>
      <c r="IL124" s="121"/>
      <c r="IM124" s="121"/>
      <c r="IN124" s="121"/>
      <c r="IO124" s="121"/>
      <c r="IP124" s="121"/>
      <c r="IQ124" s="121"/>
      <c r="IR124" s="121"/>
      <c r="IS124" s="121"/>
      <c r="IT124" s="121"/>
      <c r="IU124" s="121"/>
      <c r="IV124" s="121"/>
      <c r="IW124" s="121"/>
      <c r="IX124" s="121"/>
    </row>
    <row r="125" spans="1:258" s="120" customFormat="1">
      <c r="A125" s="448"/>
      <c r="B125" s="446"/>
      <c r="C125" s="446"/>
      <c r="D125" s="446"/>
      <c r="E125" s="446"/>
      <c r="F125" s="446"/>
      <c r="G125" s="446"/>
      <c r="H125" s="446"/>
      <c r="I125" s="518"/>
      <c r="J125" s="518"/>
      <c r="K125" s="444"/>
      <c r="L125" s="445"/>
      <c r="M125" s="445"/>
      <c r="N125" s="444"/>
      <c r="O125" s="446"/>
      <c r="P125" s="446"/>
      <c r="Q125" s="121"/>
      <c r="R125" s="121"/>
      <c r="S125" s="121"/>
      <c r="T125" s="128"/>
      <c r="U125" s="128"/>
      <c r="V125" s="121"/>
      <c r="Y125" s="121"/>
      <c r="Z125" s="121"/>
      <c r="AA125" s="121"/>
      <c r="AB125" s="121"/>
      <c r="AC125" s="121"/>
      <c r="AD125" s="121"/>
      <c r="AE125" s="121"/>
      <c r="AF125" s="121"/>
      <c r="AG125" s="121"/>
      <c r="AH125" s="121"/>
      <c r="AI125" s="121"/>
      <c r="AJ125" s="121"/>
      <c r="AK125" s="121"/>
      <c r="AL125" s="121"/>
      <c r="AM125" s="121"/>
      <c r="AN125" s="121"/>
      <c r="AO125" s="121"/>
      <c r="AP125" s="121"/>
      <c r="AQ125" s="121"/>
      <c r="AR125" s="121"/>
      <c r="AS125" s="121"/>
      <c r="AT125" s="121"/>
      <c r="AU125" s="121"/>
      <c r="AV125" s="121"/>
      <c r="AW125" s="121"/>
      <c r="AX125" s="121"/>
      <c r="AY125" s="121"/>
      <c r="AZ125" s="121"/>
      <c r="BA125" s="121"/>
      <c r="BB125" s="121"/>
      <c r="BC125" s="121"/>
      <c r="BD125" s="121"/>
      <c r="BE125" s="121"/>
      <c r="BF125" s="121"/>
      <c r="BG125" s="121"/>
      <c r="BH125" s="121"/>
      <c r="BI125" s="121"/>
      <c r="BJ125" s="121"/>
      <c r="BK125" s="121"/>
      <c r="BL125" s="121"/>
      <c r="BM125" s="121"/>
      <c r="BN125" s="121"/>
      <c r="BO125" s="121"/>
      <c r="BP125" s="121"/>
      <c r="BQ125" s="121"/>
      <c r="BR125" s="121"/>
      <c r="BS125" s="121"/>
      <c r="BT125" s="121"/>
      <c r="BU125" s="121"/>
      <c r="BV125" s="121"/>
      <c r="BW125" s="121"/>
      <c r="BX125" s="121"/>
      <c r="BY125" s="121"/>
      <c r="BZ125" s="121"/>
      <c r="CA125" s="121"/>
      <c r="CB125" s="121"/>
      <c r="CC125" s="121"/>
      <c r="CD125" s="121"/>
      <c r="CE125" s="121"/>
      <c r="CF125" s="121"/>
      <c r="CG125" s="121"/>
      <c r="CH125" s="121"/>
      <c r="CI125" s="121"/>
      <c r="CJ125" s="121"/>
      <c r="CK125" s="121"/>
      <c r="CL125" s="121"/>
      <c r="CM125" s="121"/>
      <c r="CN125" s="121"/>
      <c r="CO125" s="121"/>
      <c r="CP125" s="121"/>
      <c r="CQ125" s="121"/>
      <c r="CR125" s="121"/>
      <c r="CS125" s="121"/>
      <c r="CT125" s="121"/>
      <c r="CU125" s="121"/>
      <c r="CV125" s="121"/>
      <c r="CW125" s="121"/>
      <c r="CX125" s="121"/>
      <c r="CY125" s="121"/>
      <c r="CZ125" s="121"/>
      <c r="DA125" s="121"/>
      <c r="DB125" s="121"/>
      <c r="DC125" s="121"/>
      <c r="DD125" s="121"/>
      <c r="DE125" s="121"/>
      <c r="DF125" s="121"/>
      <c r="DG125" s="121"/>
      <c r="DH125" s="121"/>
      <c r="DI125" s="121"/>
      <c r="DJ125" s="121"/>
      <c r="DK125" s="121"/>
      <c r="DL125" s="121"/>
      <c r="DM125" s="121"/>
      <c r="DN125" s="121"/>
      <c r="DO125" s="121"/>
      <c r="DP125" s="121"/>
      <c r="DQ125" s="121"/>
      <c r="DR125" s="121"/>
      <c r="DS125" s="121"/>
      <c r="DT125" s="121"/>
      <c r="DU125" s="121"/>
      <c r="DV125" s="121"/>
      <c r="DW125" s="121"/>
      <c r="DX125" s="121"/>
      <c r="DY125" s="121"/>
      <c r="DZ125" s="121"/>
      <c r="EA125" s="121"/>
      <c r="EB125" s="121"/>
      <c r="EC125" s="121"/>
      <c r="ED125" s="121"/>
      <c r="EE125" s="121"/>
      <c r="EF125" s="121"/>
      <c r="EG125" s="121"/>
      <c r="EH125" s="121"/>
      <c r="EI125" s="121"/>
      <c r="EJ125" s="121"/>
      <c r="EK125" s="121"/>
      <c r="EL125" s="121"/>
      <c r="EM125" s="121"/>
      <c r="EN125" s="121"/>
      <c r="EO125" s="121"/>
      <c r="EP125" s="121"/>
      <c r="EQ125" s="121"/>
      <c r="ER125" s="121"/>
      <c r="ES125" s="121"/>
      <c r="ET125" s="121"/>
      <c r="EU125" s="121"/>
      <c r="EV125" s="121"/>
      <c r="EW125" s="121"/>
      <c r="EX125" s="121"/>
      <c r="EY125" s="121"/>
      <c r="EZ125" s="121"/>
      <c r="FA125" s="121"/>
      <c r="FB125" s="121"/>
      <c r="FC125" s="121"/>
      <c r="FD125" s="121"/>
      <c r="FE125" s="121"/>
      <c r="FF125" s="121"/>
      <c r="FG125" s="121"/>
      <c r="FH125" s="121"/>
      <c r="FI125" s="121"/>
      <c r="FJ125" s="121"/>
      <c r="FK125" s="121"/>
      <c r="FL125" s="121"/>
      <c r="FM125" s="121"/>
      <c r="FN125" s="121"/>
      <c r="FO125" s="121"/>
      <c r="FP125" s="121"/>
      <c r="FQ125" s="121"/>
      <c r="FR125" s="121"/>
      <c r="FS125" s="121"/>
      <c r="FT125" s="121"/>
      <c r="FU125" s="121"/>
      <c r="FV125" s="121"/>
      <c r="FW125" s="121"/>
      <c r="FX125" s="121"/>
      <c r="FY125" s="121"/>
      <c r="FZ125" s="121"/>
      <c r="GA125" s="121"/>
      <c r="GB125" s="121"/>
      <c r="GC125" s="121"/>
      <c r="GD125" s="121"/>
      <c r="GE125" s="121"/>
      <c r="GF125" s="121"/>
      <c r="GG125" s="121"/>
      <c r="GH125" s="121"/>
      <c r="GI125" s="121"/>
      <c r="GJ125" s="121"/>
      <c r="GK125" s="121"/>
      <c r="GL125" s="121"/>
      <c r="GM125" s="121"/>
      <c r="GN125" s="121"/>
      <c r="GO125" s="121"/>
      <c r="GP125" s="121"/>
      <c r="GQ125" s="121"/>
      <c r="GR125" s="121"/>
      <c r="GS125" s="121"/>
      <c r="GT125" s="121"/>
      <c r="GU125" s="121"/>
      <c r="GV125" s="121"/>
      <c r="GW125" s="121"/>
      <c r="GX125" s="121"/>
      <c r="GY125" s="121"/>
      <c r="GZ125" s="121"/>
      <c r="HA125" s="121"/>
      <c r="HB125" s="121"/>
      <c r="HC125" s="121"/>
      <c r="HD125" s="121"/>
      <c r="HE125" s="121"/>
      <c r="HF125" s="121"/>
      <c r="HG125" s="121"/>
      <c r="HH125" s="121"/>
      <c r="HI125" s="121"/>
      <c r="HJ125" s="121"/>
      <c r="HK125" s="121"/>
      <c r="HL125" s="121"/>
      <c r="HM125" s="121"/>
      <c r="HN125" s="121"/>
      <c r="HO125" s="121"/>
      <c r="HP125" s="121"/>
      <c r="HQ125" s="121"/>
      <c r="HR125" s="121"/>
      <c r="HS125" s="121"/>
      <c r="HT125" s="121"/>
      <c r="HU125" s="121"/>
      <c r="HV125" s="121"/>
      <c r="HW125" s="121"/>
      <c r="HX125" s="121"/>
      <c r="HY125" s="121"/>
      <c r="HZ125" s="121"/>
      <c r="IA125" s="121"/>
      <c r="IB125" s="121"/>
      <c r="IC125" s="121"/>
      <c r="ID125" s="121"/>
      <c r="IE125" s="121"/>
      <c r="IF125" s="121"/>
      <c r="IG125" s="121"/>
      <c r="IH125" s="121"/>
      <c r="II125" s="121"/>
      <c r="IJ125" s="121"/>
      <c r="IK125" s="121"/>
      <c r="IL125" s="121"/>
      <c r="IM125" s="121"/>
      <c r="IN125" s="121"/>
      <c r="IO125" s="121"/>
      <c r="IP125" s="121"/>
      <c r="IQ125" s="121"/>
      <c r="IR125" s="121"/>
      <c r="IS125" s="121"/>
      <c r="IT125" s="121"/>
      <c r="IU125" s="121"/>
      <c r="IV125" s="121"/>
      <c r="IW125" s="121"/>
      <c r="IX125" s="121"/>
    </row>
    <row r="126" spans="1:258" s="120" customFormat="1">
      <c r="A126" s="448"/>
      <c r="B126" s="446"/>
      <c r="C126" s="446"/>
      <c r="D126" s="446"/>
      <c r="E126" s="446"/>
      <c r="F126" s="446"/>
      <c r="G126" s="446"/>
      <c r="H126" s="446"/>
      <c r="I126" s="518"/>
      <c r="J126" s="518"/>
      <c r="K126" s="444"/>
      <c r="L126" s="445"/>
      <c r="M126" s="445"/>
      <c r="N126" s="444"/>
      <c r="O126" s="446"/>
      <c r="P126" s="446"/>
      <c r="Q126" s="121"/>
      <c r="R126" s="121"/>
      <c r="S126" s="121"/>
      <c r="T126" s="128"/>
      <c r="U126" s="128"/>
      <c r="V126" s="121"/>
      <c r="Y126" s="121"/>
      <c r="Z126" s="121"/>
      <c r="AA126" s="121"/>
      <c r="AB126" s="121"/>
      <c r="AC126" s="121"/>
      <c r="AD126" s="121"/>
      <c r="AE126" s="121"/>
      <c r="AF126" s="121"/>
      <c r="AG126" s="121"/>
      <c r="AH126" s="121"/>
      <c r="AI126" s="121"/>
      <c r="AJ126" s="121"/>
      <c r="AK126" s="121"/>
      <c r="AL126" s="121"/>
      <c r="AM126" s="121"/>
      <c r="AN126" s="121"/>
      <c r="AO126" s="121"/>
      <c r="AP126" s="121"/>
      <c r="AQ126" s="121"/>
      <c r="AR126" s="121"/>
      <c r="AS126" s="121"/>
      <c r="AT126" s="121"/>
      <c r="AU126" s="121"/>
      <c r="AV126" s="121"/>
      <c r="AW126" s="121"/>
      <c r="AX126" s="121"/>
      <c r="AY126" s="121"/>
      <c r="AZ126" s="121"/>
      <c r="BA126" s="121"/>
      <c r="BB126" s="121"/>
      <c r="BC126" s="121"/>
      <c r="BD126" s="121"/>
      <c r="BE126" s="121"/>
      <c r="BF126" s="121"/>
      <c r="BG126" s="121"/>
      <c r="BH126" s="121"/>
      <c r="BI126" s="121"/>
      <c r="BJ126" s="121"/>
      <c r="BK126" s="121"/>
      <c r="BL126" s="121"/>
      <c r="BM126" s="121"/>
      <c r="BN126" s="121"/>
      <c r="BO126" s="121"/>
      <c r="BP126" s="121"/>
      <c r="BQ126" s="121"/>
      <c r="BR126" s="121"/>
      <c r="BS126" s="121"/>
      <c r="BT126" s="121"/>
      <c r="BU126" s="121"/>
      <c r="BV126" s="121"/>
      <c r="BW126" s="121"/>
      <c r="BX126" s="121"/>
      <c r="BY126" s="121"/>
      <c r="BZ126" s="121"/>
      <c r="CA126" s="121"/>
      <c r="CB126" s="121"/>
      <c r="CC126" s="121"/>
      <c r="CD126" s="121"/>
      <c r="CE126" s="121"/>
      <c r="CF126" s="121"/>
      <c r="CG126" s="121"/>
      <c r="CH126" s="121"/>
      <c r="CI126" s="121"/>
      <c r="CJ126" s="121"/>
      <c r="CK126" s="121"/>
      <c r="CL126" s="121"/>
      <c r="CM126" s="121"/>
      <c r="CN126" s="121"/>
      <c r="CO126" s="121"/>
      <c r="CP126" s="121"/>
      <c r="CQ126" s="121"/>
      <c r="CR126" s="121"/>
      <c r="CS126" s="121"/>
      <c r="CT126" s="121"/>
      <c r="CU126" s="121"/>
      <c r="CV126" s="121"/>
      <c r="CW126" s="121"/>
      <c r="CX126" s="121"/>
      <c r="CY126" s="121"/>
      <c r="CZ126" s="121"/>
      <c r="DA126" s="121"/>
      <c r="DB126" s="121"/>
      <c r="DC126" s="121"/>
      <c r="DD126" s="121"/>
      <c r="DE126" s="121"/>
      <c r="DF126" s="121"/>
      <c r="DG126" s="121"/>
      <c r="DH126" s="121"/>
      <c r="DI126" s="121"/>
      <c r="DJ126" s="121"/>
      <c r="DK126" s="121"/>
      <c r="DL126" s="121"/>
      <c r="DM126" s="121"/>
      <c r="DN126" s="121"/>
      <c r="DO126" s="121"/>
      <c r="DP126" s="121"/>
      <c r="DQ126" s="121"/>
      <c r="DR126" s="121"/>
      <c r="DS126" s="121"/>
      <c r="DT126" s="121"/>
      <c r="DU126" s="121"/>
      <c r="DV126" s="121"/>
      <c r="DW126" s="121"/>
      <c r="DX126" s="121"/>
      <c r="DY126" s="121"/>
      <c r="DZ126" s="121"/>
      <c r="EA126" s="121"/>
      <c r="EB126" s="121"/>
      <c r="EC126" s="121"/>
      <c r="ED126" s="121"/>
      <c r="EE126" s="121"/>
      <c r="EF126" s="121"/>
      <c r="EG126" s="121"/>
      <c r="EH126" s="121"/>
      <c r="EI126" s="121"/>
      <c r="EJ126" s="121"/>
      <c r="EK126" s="121"/>
      <c r="EL126" s="121"/>
      <c r="EM126" s="121"/>
      <c r="EN126" s="121"/>
      <c r="EO126" s="121"/>
      <c r="EP126" s="121"/>
      <c r="EQ126" s="121"/>
      <c r="ER126" s="121"/>
      <c r="ES126" s="121"/>
      <c r="ET126" s="121"/>
      <c r="EU126" s="121"/>
      <c r="EV126" s="121"/>
      <c r="EW126" s="121"/>
      <c r="EX126" s="121"/>
      <c r="EY126" s="121"/>
      <c r="EZ126" s="121"/>
      <c r="FA126" s="121"/>
      <c r="FB126" s="121"/>
      <c r="FC126" s="121"/>
      <c r="FD126" s="121"/>
      <c r="FE126" s="121"/>
      <c r="FF126" s="121"/>
      <c r="FG126" s="121"/>
      <c r="FH126" s="121"/>
      <c r="FI126" s="121"/>
      <c r="FJ126" s="121"/>
      <c r="FK126" s="121"/>
      <c r="FL126" s="121"/>
      <c r="FM126" s="121"/>
      <c r="FN126" s="121"/>
      <c r="FO126" s="121"/>
      <c r="FP126" s="121"/>
      <c r="FQ126" s="121"/>
      <c r="FR126" s="121"/>
      <c r="FS126" s="121"/>
      <c r="FT126" s="121"/>
      <c r="FU126" s="121"/>
      <c r="FV126" s="121"/>
      <c r="FW126" s="121"/>
      <c r="FX126" s="121"/>
      <c r="FY126" s="121"/>
      <c r="FZ126" s="121"/>
      <c r="GA126" s="121"/>
      <c r="GB126" s="121"/>
      <c r="GC126" s="121"/>
      <c r="GD126" s="121"/>
      <c r="GE126" s="121"/>
      <c r="GF126" s="121"/>
      <c r="GG126" s="121"/>
      <c r="GH126" s="121"/>
      <c r="GI126" s="121"/>
      <c r="GJ126" s="121"/>
      <c r="GK126" s="121"/>
      <c r="GL126" s="121"/>
      <c r="GM126" s="121"/>
      <c r="GN126" s="121"/>
      <c r="GO126" s="121"/>
      <c r="GP126" s="121"/>
      <c r="GQ126" s="121"/>
      <c r="GR126" s="121"/>
      <c r="GS126" s="121"/>
      <c r="GT126" s="121"/>
      <c r="GU126" s="121"/>
      <c r="GV126" s="121"/>
      <c r="GW126" s="121"/>
      <c r="GX126" s="121"/>
      <c r="GY126" s="121"/>
      <c r="GZ126" s="121"/>
      <c r="HA126" s="121"/>
      <c r="HB126" s="121"/>
      <c r="HC126" s="121"/>
      <c r="HD126" s="121"/>
      <c r="HE126" s="121"/>
      <c r="HF126" s="121"/>
      <c r="HG126" s="121"/>
      <c r="HH126" s="121"/>
      <c r="HI126" s="121"/>
      <c r="HJ126" s="121"/>
      <c r="HK126" s="121"/>
      <c r="HL126" s="121"/>
      <c r="HM126" s="121"/>
      <c r="HN126" s="121"/>
      <c r="HO126" s="121"/>
      <c r="HP126" s="121"/>
      <c r="HQ126" s="121"/>
      <c r="HR126" s="121"/>
      <c r="HS126" s="121"/>
      <c r="HT126" s="121"/>
      <c r="HU126" s="121"/>
      <c r="HV126" s="121"/>
      <c r="HW126" s="121"/>
      <c r="HX126" s="121"/>
      <c r="HY126" s="121"/>
      <c r="HZ126" s="121"/>
      <c r="IA126" s="121"/>
      <c r="IB126" s="121"/>
      <c r="IC126" s="121"/>
      <c r="ID126" s="121"/>
      <c r="IE126" s="121"/>
      <c r="IF126" s="121"/>
      <c r="IG126" s="121"/>
      <c r="IH126" s="121"/>
      <c r="II126" s="121"/>
      <c r="IJ126" s="121"/>
      <c r="IK126" s="121"/>
      <c r="IL126" s="121"/>
      <c r="IM126" s="121"/>
      <c r="IN126" s="121"/>
      <c r="IO126" s="121"/>
      <c r="IP126" s="121"/>
      <c r="IQ126" s="121"/>
      <c r="IR126" s="121"/>
      <c r="IS126" s="121"/>
      <c r="IT126" s="121"/>
      <c r="IU126" s="121"/>
      <c r="IV126" s="121"/>
      <c r="IW126" s="121"/>
      <c r="IX126" s="121"/>
    </row>
    <row r="127" spans="1:258" s="120" customFormat="1">
      <c r="A127" s="448"/>
      <c r="B127" s="446"/>
      <c r="C127" s="446"/>
      <c r="D127" s="446"/>
      <c r="E127" s="446"/>
      <c r="F127" s="446"/>
      <c r="G127" s="446"/>
      <c r="H127" s="446"/>
      <c r="I127" s="518"/>
      <c r="J127" s="518"/>
      <c r="K127" s="444"/>
      <c r="L127" s="445"/>
      <c r="M127" s="445"/>
      <c r="N127" s="444"/>
      <c r="O127" s="446"/>
      <c r="P127" s="446"/>
      <c r="Q127" s="121"/>
      <c r="R127" s="121"/>
      <c r="S127" s="121"/>
      <c r="T127" s="128"/>
      <c r="U127" s="128"/>
      <c r="V127" s="121"/>
      <c r="Y127" s="121"/>
      <c r="Z127" s="121"/>
      <c r="AA127" s="121"/>
      <c r="AB127" s="121"/>
      <c r="AC127" s="121"/>
      <c r="AD127" s="121"/>
      <c r="AE127" s="121"/>
      <c r="AF127" s="121"/>
      <c r="AG127" s="121"/>
      <c r="AH127" s="121"/>
      <c r="AI127" s="121"/>
      <c r="AJ127" s="121"/>
      <c r="AK127" s="121"/>
      <c r="AL127" s="121"/>
      <c r="AM127" s="121"/>
      <c r="AN127" s="121"/>
      <c r="AO127" s="121"/>
      <c r="AP127" s="121"/>
      <c r="AQ127" s="121"/>
      <c r="AR127" s="121"/>
      <c r="AS127" s="121"/>
      <c r="AT127" s="121"/>
      <c r="AU127" s="121"/>
      <c r="AV127" s="121"/>
      <c r="AW127" s="121"/>
      <c r="AX127" s="121"/>
      <c r="AY127" s="121"/>
      <c r="AZ127" s="121"/>
      <c r="BA127" s="121"/>
      <c r="BB127" s="121"/>
      <c r="BC127" s="121"/>
      <c r="BD127" s="121"/>
      <c r="BE127" s="121"/>
      <c r="BF127" s="121"/>
      <c r="BG127" s="121"/>
      <c r="BH127" s="121"/>
      <c r="BI127" s="121"/>
      <c r="BJ127" s="121"/>
      <c r="BK127" s="121"/>
      <c r="BL127" s="121"/>
      <c r="BM127" s="121"/>
      <c r="BN127" s="121"/>
      <c r="BO127" s="121"/>
      <c r="BP127" s="121"/>
      <c r="BQ127" s="121"/>
      <c r="BR127" s="121"/>
      <c r="BS127" s="121"/>
      <c r="BT127" s="121"/>
      <c r="BU127" s="121"/>
      <c r="BV127" s="121"/>
      <c r="BW127" s="121"/>
      <c r="BX127" s="121"/>
      <c r="BY127" s="121"/>
      <c r="BZ127" s="121"/>
      <c r="CA127" s="121"/>
      <c r="CB127" s="121"/>
      <c r="CC127" s="121"/>
      <c r="CD127" s="121"/>
      <c r="CE127" s="121"/>
      <c r="CF127" s="121"/>
      <c r="CG127" s="121"/>
      <c r="CH127" s="121"/>
      <c r="CI127" s="121"/>
      <c r="CJ127" s="121"/>
      <c r="CK127" s="121"/>
      <c r="CL127" s="121"/>
      <c r="CM127" s="121"/>
      <c r="CN127" s="121"/>
      <c r="CO127" s="121"/>
      <c r="CP127" s="121"/>
      <c r="CQ127" s="121"/>
      <c r="CR127" s="121"/>
      <c r="CS127" s="121"/>
      <c r="CT127" s="121"/>
      <c r="CU127" s="121"/>
      <c r="CV127" s="121"/>
      <c r="CW127" s="121"/>
      <c r="CX127" s="121"/>
      <c r="CY127" s="121"/>
      <c r="CZ127" s="121"/>
      <c r="DA127" s="121"/>
      <c r="DB127" s="121"/>
      <c r="DC127" s="121"/>
      <c r="DD127" s="121"/>
      <c r="DE127" s="121"/>
      <c r="DF127" s="121"/>
      <c r="DG127" s="121"/>
      <c r="DH127" s="121"/>
      <c r="DI127" s="121"/>
      <c r="DJ127" s="121"/>
      <c r="DK127" s="121"/>
      <c r="DL127" s="121"/>
      <c r="DM127" s="121"/>
      <c r="DN127" s="121"/>
      <c r="DO127" s="121"/>
      <c r="DP127" s="121"/>
      <c r="DQ127" s="121"/>
      <c r="DR127" s="121"/>
      <c r="DS127" s="121"/>
      <c r="DT127" s="121"/>
      <c r="DU127" s="121"/>
      <c r="DV127" s="121"/>
      <c r="DW127" s="121"/>
      <c r="DX127" s="121"/>
      <c r="DY127" s="121"/>
      <c r="DZ127" s="121"/>
      <c r="EA127" s="121"/>
      <c r="EB127" s="121"/>
      <c r="EC127" s="121"/>
      <c r="ED127" s="121"/>
      <c r="EE127" s="121"/>
      <c r="EF127" s="121"/>
      <c r="EG127" s="121"/>
      <c r="EH127" s="121"/>
      <c r="EI127" s="121"/>
      <c r="EJ127" s="121"/>
      <c r="EK127" s="121"/>
      <c r="EL127" s="121"/>
      <c r="EM127" s="121"/>
      <c r="EN127" s="121"/>
      <c r="EO127" s="121"/>
      <c r="EP127" s="121"/>
      <c r="EQ127" s="121"/>
      <c r="ER127" s="121"/>
      <c r="ES127" s="121"/>
      <c r="ET127" s="121"/>
      <c r="EU127" s="121"/>
      <c r="EV127" s="121"/>
      <c r="EW127" s="121"/>
      <c r="EX127" s="121"/>
      <c r="EY127" s="121"/>
      <c r="EZ127" s="121"/>
      <c r="FA127" s="121"/>
      <c r="FB127" s="121"/>
      <c r="FC127" s="121"/>
      <c r="FD127" s="121"/>
      <c r="FE127" s="121"/>
      <c r="FF127" s="121"/>
      <c r="FG127" s="121"/>
      <c r="FH127" s="121"/>
      <c r="FI127" s="121"/>
      <c r="FJ127" s="121"/>
      <c r="FK127" s="121"/>
      <c r="FL127" s="121"/>
      <c r="FM127" s="121"/>
      <c r="FN127" s="121"/>
      <c r="FO127" s="121"/>
      <c r="FP127" s="121"/>
      <c r="FQ127" s="121"/>
      <c r="FR127" s="121"/>
      <c r="FS127" s="121"/>
      <c r="FT127" s="121"/>
      <c r="FU127" s="121"/>
      <c r="FV127" s="121"/>
      <c r="FW127" s="121"/>
      <c r="FX127" s="121"/>
      <c r="FY127" s="121"/>
      <c r="FZ127" s="121"/>
      <c r="GA127" s="121"/>
      <c r="GB127" s="121"/>
      <c r="GC127" s="121"/>
      <c r="GD127" s="121"/>
      <c r="GE127" s="121"/>
      <c r="GF127" s="121"/>
      <c r="GG127" s="121"/>
      <c r="GH127" s="121"/>
      <c r="GI127" s="121"/>
      <c r="GJ127" s="121"/>
      <c r="GK127" s="121"/>
      <c r="GL127" s="121"/>
      <c r="GM127" s="121"/>
      <c r="GN127" s="121"/>
      <c r="GO127" s="121"/>
      <c r="GP127" s="121"/>
      <c r="GQ127" s="121"/>
      <c r="GR127" s="121"/>
      <c r="GS127" s="121"/>
      <c r="GT127" s="121"/>
      <c r="GU127" s="121"/>
      <c r="GV127" s="121"/>
      <c r="GW127" s="121"/>
      <c r="GX127" s="121"/>
      <c r="GY127" s="121"/>
      <c r="GZ127" s="121"/>
      <c r="HA127" s="121"/>
      <c r="HB127" s="121"/>
      <c r="HC127" s="121"/>
      <c r="HD127" s="121"/>
      <c r="HE127" s="121"/>
      <c r="HF127" s="121"/>
      <c r="HG127" s="121"/>
      <c r="HH127" s="121"/>
      <c r="HI127" s="121"/>
      <c r="HJ127" s="121"/>
      <c r="HK127" s="121"/>
      <c r="HL127" s="121"/>
      <c r="HM127" s="121"/>
      <c r="HN127" s="121"/>
      <c r="HO127" s="121"/>
      <c r="HP127" s="121"/>
      <c r="HQ127" s="121"/>
      <c r="HR127" s="121"/>
      <c r="HS127" s="121"/>
      <c r="HT127" s="121"/>
      <c r="HU127" s="121"/>
      <c r="HV127" s="121"/>
      <c r="HW127" s="121"/>
      <c r="HX127" s="121"/>
      <c r="HY127" s="121"/>
      <c r="HZ127" s="121"/>
      <c r="IA127" s="121"/>
      <c r="IB127" s="121"/>
      <c r="IC127" s="121"/>
      <c r="ID127" s="121"/>
      <c r="IE127" s="121"/>
      <c r="IF127" s="121"/>
      <c r="IG127" s="121"/>
      <c r="IH127" s="121"/>
      <c r="II127" s="121"/>
      <c r="IJ127" s="121"/>
      <c r="IK127" s="121"/>
      <c r="IL127" s="121"/>
      <c r="IM127" s="121"/>
      <c r="IN127" s="121"/>
      <c r="IO127" s="121"/>
      <c r="IP127" s="121"/>
      <c r="IQ127" s="121"/>
      <c r="IR127" s="121"/>
      <c r="IS127" s="121"/>
      <c r="IT127" s="121"/>
      <c r="IU127" s="121"/>
      <c r="IV127" s="121"/>
      <c r="IW127" s="121"/>
      <c r="IX127" s="121"/>
    </row>
    <row r="128" spans="1:258" s="120" customFormat="1">
      <c r="A128" s="448"/>
      <c r="B128" s="446"/>
      <c r="C128" s="446"/>
      <c r="D128" s="446"/>
      <c r="E128" s="446"/>
      <c r="F128" s="446"/>
      <c r="G128" s="446"/>
      <c r="H128" s="446"/>
      <c r="I128" s="518"/>
      <c r="J128" s="518"/>
      <c r="K128" s="444"/>
      <c r="L128" s="445"/>
      <c r="M128" s="445"/>
      <c r="N128" s="444"/>
      <c r="O128" s="446"/>
      <c r="P128" s="446"/>
      <c r="Q128" s="121"/>
      <c r="R128" s="121"/>
      <c r="S128" s="121"/>
      <c r="T128" s="128"/>
      <c r="U128" s="128"/>
      <c r="V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c r="BM128" s="121"/>
      <c r="BN128" s="121"/>
      <c r="BO128" s="121"/>
      <c r="BP128" s="121"/>
      <c r="BQ128" s="121"/>
      <c r="BR128" s="121"/>
      <c r="BS128" s="121"/>
      <c r="BT128" s="121"/>
      <c r="BU128" s="121"/>
      <c r="BV128" s="121"/>
      <c r="BW128" s="121"/>
      <c r="BX128" s="121"/>
      <c r="BY128" s="121"/>
      <c r="BZ128" s="121"/>
      <c r="CA128" s="121"/>
      <c r="CB128" s="121"/>
      <c r="CC128" s="121"/>
      <c r="CD128" s="121"/>
      <c r="CE128" s="121"/>
      <c r="CF128" s="121"/>
      <c r="CG128" s="121"/>
      <c r="CH128" s="121"/>
      <c r="CI128" s="121"/>
      <c r="CJ128" s="121"/>
      <c r="CK128" s="121"/>
      <c r="CL128" s="121"/>
      <c r="CM128" s="121"/>
      <c r="CN128" s="121"/>
      <c r="CO128" s="121"/>
      <c r="CP128" s="121"/>
      <c r="CQ128" s="121"/>
      <c r="CR128" s="121"/>
      <c r="CS128" s="121"/>
      <c r="CT128" s="121"/>
      <c r="CU128" s="121"/>
      <c r="CV128" s="121"/>
      <c r="CW128" s="121"/>
      <c r="CX128" s="121"/>
      <c r="CY128" s="121"/>
      <c r="CZ128" s="121"/>
      <c r="DA128" s="121"/>
      <c r="DB128" s="121"/>
      <c r="DC128" s="121"/>
      <c r="DD128" s="121"/>
      <c r="DE128" s="121"/>
      <c r="DF128" s="121"/>
      <c r="DG128" s="121"/>
      <c r="DH128" s="121"/>
      <c r="DI128" s="121"/>
      <c r="DJ128" s="121"/>
      <c r="DK128" s="121"/>
      <c r="DL128" s="121"/>
      <c r="DM128" s="121"/>
      <c r="DN128" s="121"/>
      <c r="DO128" s="121"/>
      <c r="DP128" s="121"/>
      <c r="DQ128" s="121"/>
      <c r="DR128" s="121"/>
      <c r="DS128" s="121"/>
      <c r="DT128" s="121"/>
      <c r="DU128" s="121"/>
      <c r="DV128" s="121"/>
      <c r="DW128" s="121"/>
      <c r="DX128" s="121"/>
      <c r="DY128" s="121"/>
      <c r="DZ128" s="121"/>
      <c r="EA128" s="121"/>
      <c r="EB128" s="121"/>
      <c r="EC128" s="121"/>
      <c r="ED128" s="121"/>
      <c r="EE128" s="121"/>
      <c r="EF128" s="121"/>
      <c r="EG128" s="121"/>
      <c r="EH128" s="121"/>
      <c r="EI128" s="121"/>
      <c r="EJ128" s="121"/>
      <c r="EK128" s="121"/>
      <c r="EL128" s="121"/>
      <c r="EM128" s="121"/>
      <c r="EN128" s="121"/>
      <c r="EO128" s="121"/>
      <c r="EP128" s="121"/>
      <c r="EQ128" s="121"/>
      <c r="ER128" s="121"/>
      <c r="ES128" s="121"/>
      <c r="ET128" s="121"/>
      <c r="EU128" s="121"/>
      <c r="EV128" s="121"/>
      <c r="EW128" s="121"/>
      <c r="EX128" s="121"/>
      <c r="EY128" s="121"/>
      <c r="EZ128" s="121"/>
      <c r="FA128" s="121"/>
      <c r="FB128" s="121"/>
      <c r="FC128" s="121"/>
      <c r="FD128" s="121"/>
      <c r="FE128" s="121"/>
      <c r="FF128" s="121"/>
      <c r="FG128" s="121"/>
      <c r="FH128" s="121"/>
      <c r="FI128" s="121"/>
      <c r="FJ128" s="121"/>
      <c r="FK128" s="121"/>
      <c r="FL128" s="121"/>
      <c r="FM128" s="121"/>
      <c r="FN128" s="121"/>
      <c r="FO128" s="121"/>
      <c r="FP128" s="121"/>
      <c r="FQ128" s="121"/>
      <c r="FR128" s="121"/>
      <c r="FS128" s="121"/>
      <c r="FT128" s="121"/>
      <c r="FU128" s="121"/>
      <c r="FV128" s="121"/>
      <c r="FW128" s="121"/>
      <c r="FX128" s="121"/>
      <c r="FY128" s="121"/>
      <c r="FZ128" s="121"/>
      <c r="GA128" s="121"/>
      <c r="GB128" s="121"/>
      <c r="GC128" s="121"/>
      <c r="GD128" s="121"/>
      <c r="GE128" s="121"/>
      <c r="GF128" s="121"/>
      <c r="GG128" s="121"/>
      <c r="GH128" s="121"/>
      <c r="GI128" s="121"/>
      <c r="GJ128" s="121"/>
      <c r="GK128" s="121"/>
      <c r="GL128" s="121"/>
      <c r="GM128" s="121"/>
      <c r="GN128" s="121"/>
      <c r="GO128" s="121"/>
      <c r="GP128" s="121"/>
      <c r="GQ128" s="121"/>
      <c r="GR128" s="121"/>
      <c r="GS128" s="121"/>
      <c r="GT128" s="121"/>
      <c r="GU128" s="121"/>
      <c r="GV128" s="121"/>
      <c r="GW128" s="121"/>
      <c r="GX128" s="121"/>
      <c r="GY128" s="121"/>
      <c r="GZ128" s="121"/>
      <c r="HA128" s="121"/>
      <c r="HB128" s="121"/>
      <c r="HC128" s="121"/>
      <c r="HD128" s="121"/>
      <c r="HE128" s="121"/>
      <c r="HF128" s="121"/>
      <c r="HG128" s="121"/>
      <c r="HH128" s="121"/>
      <c r="HI128" s="121"/>
      <c r="HJ128" s="121"/>
      <c r="HK128" s="121"/>
      <c r="HL128" s="121"/>
      <c r="HM128" s="121"/>
      <c r="HN128" s="121"/>
      <c r="HO128" s="121"/>
      <c r="HP128" s="121"/>
      <c r="HQ128" s="121"/>
      <c r="HR128" s="121"/>
      <c r="HS128" s="121"/>
      <c r="HT128" s="121"/>
      <c r="HU128" s="121"/>
      <c r="HV128" s="121"/>
      <c r="HW128" s="121"/>
      <c r="HX128" s="121"/>
      <c r="HY128" s="121"/>
      <c r="HZ128" s="121"/>
      <c r="IA128" s="121"/>
      <c r="IB128" s="121"/>
      <c r="IC128" s="121"/>
      <c r="ID128" s="121"/>
      <c r="IE128" s="121"/>
      <c r="IF128" s="121"/>
      <c r="IG128" s="121"/>
      <c r="IH128" s="121"/>
      <c r="II128" s="121"/>
      <c r="IJ128" s="121"/>
      <c r="IK128" s="121"/>
      <c r="IL128" s="121"/>
      <c r="IM128" s="121"/>
      <c r="IN128" s="121"/>
      <c r="IO128" s="121"/>
      <c r="IP128" s="121"/>
      <c r="IQ128" s="121"/>
      <c r="IR128" s="121"/>
      <c r="IS128" s="121"/>
      <c r="IT128" s="121"/>
      <c r="IU128" s="121"/>
      <c r="IV128" s="121"/>
      <c r="IW128" s="121"/>
      <c r="IX128" s="121"/>
    </row>
    <row r="129" spans="1:258" s="120" customFormat="1">
      <c r="A129" s="448"/>
      <c r="B129" s="446"/>
      <c r="C129" s="446"/>
      <c r="D129" s="446"/>
      <c r="E129" s="446"/>
      <c r="F129" s="446"/>
      <c r="G129" s="446"/>
      <c r="H129" s="446"/>
      <c r="I129" s="518"/>
      <c r="J129" s="518"/>
      <c r="K129" s="444"/>
      <c r="L129" s="445"/>
      <c r="M129" s="445"/>
      <c r="N129" s="444"/>
      <c r="O129" s="446"/>
      <c r="P129" s="446"/>
      <c r="Q129" s="121"/>
      <c r="R129" s="121"/>
      <c r="S129" s="121"/>
      <c r="T129" s="128"/>
      <c r="U129" s="128"/>
      <c r="V129" s="121"/>
      <c r="Y129" s="121"/>
      <c r="Z129" s="121"/>
      <c r="AA129" s="121"/>
      <c r="AB129" s="121"/>
      <c r="AC129" s="121"/>
      <c r="AD129" s="121"/>
      <c r="AE129" s="121"/>
      <c r="AF129" s="121"/>
      <c r="AG129" s="121"/>
      <c r="AH129" s="121"/>
      <c r="AI129" s="121"/>
      <c r="AJ129" s="121"/>
      <c r="AK129" s="121"/>
      <c r="AL129" s="121"/>
      <c r="AM129" s="121"/>
      <c r="AN129" s="121"/>
      <c r="AO129" s="121"/>
      <c r="AP129" s="121"/>
      <c r="AQ129" s="121"/>
      <c r="AR129" s="121"/>
      <c r="AS129" s="121"/>
      <c r="AT129" s="121"/>
      <c r="AU129" s="121"/>
      <c r="AV129" s="121"/>
      <c r="AW129" s="121"/>
      <c r="AX129" s="121"/>
      <c r="AY129" s="121"/>
      <c r="AZ129" s="121"/>
      <c r="BA129" s="121"/>
      <c r="BB129" s="121"/>
      <c r="BC129" s="121"/>
      <c r="BD129" s="121"/>
      <c r="BE129" s="121"/>
      <c r="BF129" s="121"/>
      <c r="BG129" s="121"/>
      <c r="BH129" s="121"/>
      <c r="BI129" s="121"/>
      <c r="BJ129" s="121"/>
      <c r="BK129" s="121"/>
      <c r="BL129" s="121"/>
      <c r="BM129" s="121"/>
      <c r="BN129" s="121"/>
      <c r="BO129" s="121"/>
      <c r="BP129" s="121"/>
      <c r="BQ129" s="121"/>
      <c r="BR129" s="121"/>
      <c r="BS129" s="121"/>
      <c r="BT129" s="121"/>
      <c r="BU129" s="121"/>
      <c r="BV129" s="121"/>
      <c r="BW129" s="121"/>
      <c r="BX129" s="121"/>
      <c r="BY129" s="121"/>
      <c r="BZ129" s="121"/>
      <c r="CA129" s="121"/>
      <c r="CB129" s="121"/>
      <c r="CC129" s="121"/>
      <c r="CD129" s="121"/>
      <c r="CE129" s="121"/>
      <c r="CF129" s="121"/>
      <c r="CG129" s="121"/>
      <c r="CH129" s="121"/>
      <c r="CI129" s="121"/>
      <c r="CJ129" s="121"/>
      <c r="CK129" s="121"/>
      <c r="CL129" s="121"/>
      <c r="CM129" s="121"/>
      <c r="CN129" s="121"/>
      <c r="CO129" s="121"/>
      <c r="CP129" s="121"/>
      <c r="CQ129" s="121"/>
      <c r="CR129" s="121"/>
      <c r="CS129" s="121"/>
      <c r="CT129" s="121"/>
      <c r="CU129" s="121"/>
      <c r="CV129" s="121"/>
      <c r="CW129" s="121"/>
      <c r="CX129" s="121"/>
      <c r="CY129" s="121"/>
      <c r="CZ129" s="121"/>
      <c r="DA129" s="121"/>
      <c r="DB129" s="121"/>
      <c r="DC129" s="121"/>
      <c r="DD129" s="121"/>
      <c r="DE129" s="121"/>
      <c r="DF129" s="121"/>
      <c r="DG129" s="121"/>
      <c r="DH129" s="121"/>
      <c r="DI129" s="121"/>
      <c r="DJ129" s="121"/>
      <c r="DK129" s="121"/>
      <c r="DL129" s="121"/>
      <c r="DM129" s="121"/>
      <c r="DN129" s="121"/>
      <c r="DO129" s="121"/>
      <c r="DP129" s="121"/>
      <c r="DQ129" s="121"/>
      <c r="DR129" s="121"/>
      <c r="DS129" s="121"/>
      <c r="DT129" s="121"/>
      <c r="DU129" s="121"/>
      <c r="DV129" s="121"/>
      <c r="DW129" s="121"/>
      <c r="DX129" s="121"/>
      <c r="DY129" s="121"/>
      <c r="DZ129" s="121"/>
      <c r="EA129" s="121"/>
      <c r="EB129" s="121"/>
      <c r="EC129" s="121"/>
      <c r="ED129" s="121"/>
      <c r="EE129" s="121"/>
      <c r="EF129" s="121"/>
      <c r="EG129" s="121"/>
      <c r="EH129" s="121"/>
      <c r="EI129" s="121"/>
      <c r="EJ129" s="121"/>
      <c r="EK129" s="121"/>
      <c r="EL129" s="121"/>
      <c r="EM129" s="121"/>
      <c r="EN129" s="121"/>
      <c r="EO129" s="121"/>
      <c r="EP129" s="121"/>
      <c r="EQ129" s="121"/>
      <c r="ER129" s="121"/>
      <c r="ES129" s="121"/>
      <c r="ET129" s="121"/>
      <c r="EU129" s="121"/>
      <c r="EV129" s="121"/>
      <c r="EW129" s="121"/>
      <c r="EX129" s="121"/>
      <c r="EY129" s="121"/>
      <c r="EZ129" s="121"/>
      <c r="FA129" s="121"/>
      <c r="FB129" s="121"/>
      <c r="FC129" s="121"/>
      <c r="FD129" s="121"/>
      <c r="FE129" s="121"/>
      <c r="FF129" s="121"/>
      <c r="FG129" s="121"/>
      <c r="FH129" s="121"/>
      <c r="FI129" s="121"/>
      <c r="FJ129" s="121"/>
      <c r="FK129" s="121"/>
      <c r="FL129" s="121"/>
      <c r="FM129" s="121"/>
      <c r="FN129" s="121"/>
      <c r="FO129" s="121"/>
      <c r="FP129" s="121"/>
      <c r="FQ129" s="121"/>
      <c r="FR129" s="121"/>
      <c r="FS129" s="121"/>
      <c r="FT129" s="121"/>
      <c r="FU129" s="121"/>
      <c r="FV129" s="121"/>
      <c r="FW129" s="121"/>
      <c r="FX129" s="121"/>
      <c r="FY129" s="121"/>
      <c r="FZ129" s="121"/>
      <c r="GA129" s="121"/>
      <c r="GB129" s="121"/>
      <c r="GC129" s="121"/>
      <c r="GD129" s="121"/>
      <c r="GE129" s="121"/>
      <c r="GF129" s="121"/>
      <c r="GG129" s="121"/>
      <c r="GH129" s="121"/>
      <c r="GI129" s="121"/>
      <c r="GJ129" s="121"/>
      <c r="GK129" s="121"/>
      <c r="GL129" s="121"/>
      <c r="GM129" s="121"/>
      <c r="GN129" s="121"/>
      <c r="GO129" s="121"/>
      <c r="GP129" s="121"/>
      <c r="GQ129" s="121"/>
      <c r="GR129" s="121"/>
      <c r="GS129" s="121"/>
      <c r="GT129" s="121"/>
      <c r="GU129" s="121"/>
      <c r="GV129" s="121"/>
      <c r="GW129" s="121"/>
      <c r="GX129" s="121"/>
      <c r="GY129" s="121"/>
      <c r="GZ129" s="121"/>
      <c r="HA129" s="121"/>
      <c r="HB129" s="121"/>
      <c r="HC129" s="121"/>
      <c r="HD129" s="121"/>
      <c r="HE129" s="121"/>
      <c r="HF129" s="121"/>
      <c r="HG129" s="121"/>
      <c r="HH129" s="121"/>
      <c r="HI129" s="121"/>
      <c r="HJ129" s="121"/>
      <c r="HK129" s="121"/>
      <c r="HL129" s="121"/>
      <c r="HM129" s="121"/>
      <c r="HN129" s="121"/>
      <c r="HO129" s="121"/>
      <c r="HP129" s="121"/>
      <c r="HQ129" s="121"/>
      <c r="HR129" s="121"/>
      <c r="HS129" s="121"/>
      <c r="HT129" s="121"/>
      <c r="HU129" s="121"/>
      <c r="HV129" s="121"/>
      <c r="HW129" s="121"/>
      <c r="HX129" s="121"/>
      <c r="HY129" s="121"/>
      <c r="HZ129" s="121"/>
      <c r="IA129" s="121"/>
      <c r="IB129" s="121"/>
      <c r="IC129" s="121"/>
      <c r="ID129" s="121"/>
      <c r="IE129" s="121"/>
      <c r="IF129" s="121"/>
      <c r="IG129" s="121"/>
      <c r="IH129" s="121"/>
      <c r="II129" s="121"/>
      <c r="IJ129" s="121"/>
      <c r="IK129" s="121"/>
      <c r="IL129" s="121"/>
      <c r="IM129" s="121"/>
      <c r="IN129" s="121"/>
      <c r="IO129" s="121"/>
      <c r="IP129" s="121"/>
      <c r="IQ129" s="121"/>
      <c r="IR129" s="121"/>
      <c r="IS129" s="121"/>
      <c r="IT129" s="121"/>
      <c r="IU129" s="121"/>
      <c r="IV129" s="121"/>
      <c r="IW129" s="121"/>
      <c r="IX129" s="121"/>
    </row>
    <row r="130" spans="1:258" s="120" customFormat="1">
      <c r="A130" s="448"/>
      <c r="B130" s="446"/>
      <c r="C130" s="446"/>
      <c r="D130" s="446"/>
      <c r="E130" s="446"/>
      <c r="F130" s="446"/>
      <c r="G130" s="446"/>
      <c r="H130" s="446"/>
      <c r="I130" s="518"/>
      <c r="J130" s="518"/>
      <c r="K130" s="444"/>
      <c r="L130" s="445"/>
      <c r="M130" s="445"/>
      <c r="N130" s="444"/>
      <c r="O130" s="446"/>
      <c r="P130" s="446"/>
      <c r="Q130" s="121"/>
      <c r="R130" s="121"/>
      <c r="S130" s="121"/>
      <c r="T130" s="128"/>
      <c r="U130" s="128"/>
      <c r="V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c r="BM130" s="121"/>
      <c r="BN130" s="121"/>
      <c r="BO130" s="121"/>
      <c r="BP130" s="121"/>
      <c r="BQ130" s="121"/>
      <c r="BR130" s="121"/>
      <c r="BS130" s="121"/>
      <c r="BT130" s="121"/>
      <c r="BU130" s="121"/>
      <c r="BV130" s="121"/>
      <c r="BW130" s="121"/>
      <c r="BX130" s="121"/>
      <c r="BY130" s="121"/>
      <c r="BZ130" s="121"/>
      <c r="CA130" s="121"/>
      <c r="CB130" s="121"/>
      <c r="CC130" s="121"/>
      <c r="CD130" s="121"/>
      <c r="CE130" s="121"/>
      <c r="CF130" s="121"/>
      <c r="CG130" s="121"/>
      <c r="CH130" s="121"/>
      <c r="CI130" s="121"/>
      <c r="CJ130" s="121"/>
      <c r="CK130" s="121"/>
      <c r="CL130" s="121"/>
      <c r="CM130" s="121"/>
      <c r="CN130" s="121"/>
      <c r="CO130" s="121"/>
      <c r="CP130" s="121"/>
      <c r="CQ130" s="121"/>
      <c r="CR130" s="121"/>
      <c r="CS130" s="121"/>
      <c r="CT130" s="121"/>
      <c r="CU130" s="121"/>
      <c r="CV130" s="121"/>
      <c r="CW130" s="121"/>
      <c r="CX130" s="121"/>
      <c r="CY130" s="121"/>
      <c r="CZ130" s="121"/>
      <c r="DA130" s="121"/>
      <c r="DB130" s="121"/>
      <c r="DC130" s="121"/>
      <c r="DD130" s="121"/>
      <c r="DE130" s="121"/>
      <c r="DF130" s="121"/>
      <c r="DG130" s="121"/>
      <c r="DH130" s="121"/>
      <c r="DI130" s="121"/>
      <c r="DJ130" s="121"/>
      <c r="DK130" s="121"/>
      <c r="DL130" s="121"/>
      <c r="DM130" s="121"/>
      <c r="DN130" s="121"/>
      <c r="DO130" s="121"/>
      <c r="DP130" s="121"/>
      <c r="DQ130" s="121"/>
      <c r="DR130" s="121"/>
      <c r="DS130" s="121"/>
      <c r="DT130" s="121"/>
      <c r="DU130" s="121"/>
      <c r="DV130" s="121"/>
      <c r="DW130" s="121"/>
      <c r="DX130" s="121"/>
      <c r="DY130" s="121"/>
      <c r="DZ130" s="121"/>
      <c r="EA130" s="121"/>
      <c r="EB130" s="121"/>
      <c r="EC130" s="121"/>
      <c r="ED130" s="121"/>
      <c r="EE130" s="121"/>
      <c r="EF130" s="121"/>
      <c r="EG130" s="121"/>
      <c r="EH130" s="121"/>
      <c r="EI130" s="121"/>
      <c r="EJ130" s="121"/>
      <c r="EK130" s="121"/>
      <c r="EL130" s="121"/>
      <c r="EM130" s="121"/>
      <c r="EN130" s="121"/>
      <c r="EO130" s="121"/>
      <c r="EP130" s="121"/>
      <c r="EQ130" s="121"/>
      <c r="ER130" s="121"/>
      <c r="ES130" s="121"/>
      <c r="ET130" s="121"/>
      <c r="EU130" s="121"/>
      <c r="EV130" s="121"/>
      <c r="EW130" s="121"/>
      <c r="EX130" s="121"/>
      <c r="EY130" s="121"/>
      <c r="EZ130" s="121"/>
      <c r="FA130" s="121"/>
      <c r="FB130" s="121"/>
      <c r="FC130" s="121"/>
      <c r="FD130" s="121"/>
      <c r="FE130" s="121"/>
      <c r="FF130" s="121"/>
      <c r="FG130" s="121"/>
      <c r="FH130" s="121"/>
      <c r="FI130" s="121"/>
      <c r="FJ130" s="121"/>
      <c r="FK130" s="121"/>
      <c r="FL130" s="121"/>
      <c r="FM130" s="121"/>
      <c r="FN130" s="121"/>
      <c r="FO130" s="121"/>
      <c r="FP130" s="121"/>
      <c r="FQ130" s="121"/>
      <c r="FR130" s="121"/>
      <c r="FS130" s="121"/>
      <c r="FT130" s="121"/>
      <c r="FU130" s="121"/>
      <c r="FV130" s="121"/>
      <c r="FW130" s="121"/>
      <c r="FX130" s="121"/>
      <c r="FY130" s="121"/>
      <c r="FZ130" s="121"/>
      <c r="GA130" s="121"/>
      <c r="GB130" s="121"/>
      <c r="GC130" s="121"/>
      <c r="GD130" s="121"/>
      <c r="GE130" s="121"/>
      <c r="GF130" s="121"/>
      <c r="GG130" s="121"/>
      <c r="GH130" s="121"/>
      <c r="GI130" s="121"/>
      <c r="GJ130" s="121"/>
      <c r="GK130" s="121"/>
      <c r="GL130" s="121"/>
      <c r="GM130" s="121"/>
      <c r="GN130" s="121"/>
      <c r="GO130" s="121"/>
      <c r="GP130" s="121"/>
      <c r="GQ130" s="121"/>
      <c r="GR130" s="121"/>
      <c r="GS130" s="121"/>
      <c r="GT130" s="121"/>
      <c r="GU130" s="121"/>
      <c r="GV130" s="121"/>
      <c r="GW130" s="121"/>
      <c r="GX130" s="121"/>
      <c r="GY130" s="121"/>
      <c r="GZ130" s="121"/>
      <c r="HA130" s="121"/>
      <c r="HB130" s="121"/>
      <c r="HC130" s="121"/>
      <c r="HD130" s="121"/>
      <c r="HE130" s="121"/>
      <c r="HF130" s="121"/>
      <c r="HG130" s="121"/>
      <c r="HH130" s="121"/>
      <c r="HI130" s="121"/>
      <c r="HJ130" s="121"/>
      <c r="HK130" s="121"/>
      <c r="HL130" s="121"/>
      <c r="HM130" s="121"/>
      <c r="HN130" s="121"/>
      <c r="HO130" s="121"/>
      <c r="HP130" s="121"/>
      <c r="HQ130" s="121"/>
      <c r="HR130" s="121"/>
      <c r="HS130" s="121"/>
      <c r="HT130" s="121"/>
      <c r="HU130" s="121"/>
      <c r="HV130" s="121"/>
      <c r="HW130" s="121"/>
      <c r="HX130" s="121"/>
      <c r="HY130" s="121"/>
      <c r="HZ130" s="121"/>
      <c r="IA130" s="121"/>
      <c r="IB130" s="121"/>
      <c r="IC130" s="121"/>
      <c r="ID130" s="121"/>
      <c r="IE130" s="121"/>
      <c r="IF130" s="121"/>
      <c r="IG130" s="121"/>
      <c r="IH130" s="121"/>
      <c r="II130" s="121"/>
      <c r="IJ130" s="121"/>
      <c r="IK130" s="121"/>
      <c r="IL130" s="121"/>
      <c r="IM130" s="121"/>
      <c r="IN130" s="121"/>
      <c r="IO130" s="121"/>
      <c r="IP130" s="121"/>
      <c r="IQ130" s="121"/>
      <c r="IR130" s="121"/>
      <c r="IS130" s="121"/>
      <c r="IT130" s="121"/>
      <c r="IU130" s="121"/>
      <c r="IV130" s="121"/>
      <c r="IW130" s="121"/>
      <c r="IX130" s="121"/>
    </row>
    <row r="131" spans="1:258" s="120" customFormat="1">
      <c r="A131" s="448"/>
      <c r="B131" s="446"/>
      <c r="C131" s="446"/>
      <c r="D131" s="446"/>
      <c r="E131" s="446"/>
      <c r="F131" s="446"/>
      <c r="G131" s="446"/>
      <c r="H131" s="446"/>
      <c r="I131" s="518"/>
      <c r="J131" s="518"/>
      <c r="K131" s="444"/>
      <c r="L131" s="445"/>
      <c r="M131" s="445"/>
      <c r="N131" s="444"/>
      <c r="O131" s="446"/>
      <c r="P131" s="446"/>
      <c r="Q131" s="121"/>
      <c r="R131" s="121"/>
      <c r="S131" s="121"/>
      <c r="T131" s="128"/>
      <c r="U131" s="128"/>
      <c r="V131" s="121"/>
      <c r="Y131" s="121"/>
      <c r="Z131" s="121"/>
      <c r="AA131" s="121"/>
      <c r="AB131" s="121"/>
      <c r="AC131" s="121"/>
      <c r="AD131" s="121"/>
      <c r="AE131" s="121"/>
      <c r="AF131" s="121"/>
      <c r="AG131" s="121"/>
      <c r="AH131" s="121"/>
      <c r="AI131" s="121"/>
      <c r="AJ131" s="121"/>
      <c r="AK131" s="121"/>
      <c r="AL131" s="121"/>
      <c r="AM131" s="121"/>
      <c r="AN131" s="121"/>
      <c r="AO131" s="121"/>
      <c r="AP131" s="121"/>
      <c r="AQ131" s="121"/>
      <c r="AR131" s="121"/>
      <c r="AS131" s="121"/>
      <c r="AT131" s="121"/>
      <c r="AU131" s="121"/>
      <c r="AV131" s="121"/>
      <c r="AW131" s="121"/>
      <c r="AX131" s="121"/>
      <c r="AY131" s="121"/>
      <c r="AZ131" s="121"/>
      <c r="BA131" s="121"/>
      <c r="BB131" s="121"/>
      <c r="BC131" s="121"/>
      <c r="BD131" s="121"/>
      <c r="BE131" s="121"/>
      <c r="BF131" s="121"/>
      <c r="BG131" s="121"/>
      <c r="BH131" s="121"/>
      <c r="BI131" s="121"/>
      <c r="BJ131" s="121"/>
      <c r="BK131" s="121"/>
      <c r="BL131" s="121"/>
      <c r="BM131" s="121"/>
      <c r="BN131" s="121"/>
      <c r="BO131" s="121"/>
      <c r="BP131" s="121"/>
      <c r="BQ131" s="121"/>
      <c r="BR131" s="121"/>
      <c r="BS131" s="121"/>
      <c r="BT131" s="121"/>
      <c r="BU131" s="121"/>
      <c r="BV131" s="121"/>
      <c r="BW131" s="121"/>
      <c r="BX131" s="121"/>
      <c r="BY131" s="121"/>
      <c r="BZ131" s="121"/>
      <c r="CA131" s="121"/>
      <c r="CB131" s="121"/>
      <c r="CC131" s="121"/>
      <c r="CD131" s="121"/>
      <c r="CE131" s="121"/>
      <c r="CF131" s="121"/>
      <c r="CG131" s="121"/>
      <c r="CH131" s="121"/>
      <c r="CI131" s="121"/>
      <c r="CJ131" s="121"/>
      <c r="CK131" s="121"/>
      <c r="CL131" s="121"/>
      <c r="CM131" s="121"/>
      <c r="CN131" s="121"/>
      <c r="CO131" s="121"/>
      <c r="CP131" s="121"/>
      <c r="CQ131" s="121"/>
      <c r="CR131" s="121"/>
      <c r="CS131" s="121"/>
      <c r="CT131" s="121"/>
      <c r="CU131" s="121"/>
      <c r="CV131" s="121"/>
      <c r="CW131" s="121"/>
      <c r="CX131" s="121"/>
      <c r="CY131" s="121"/>
      <c r="CZ131" s="121"/>
      <c r="DA131" s="121"/>
      <c r="DB131" s="121"/>
      <c r="DC131" s="121"/>
      <c r="DD131" s="121"/>
      <c r="DE131" s="121"/>
      <c r="DF131" s="121"/>
      <c r="DG131" s="121"/>
      <c r="DH131" s="121"/>
      <c r="DI131" s="121"/>
      <c r="DJ131" s="121"/>
      <c r="DK131" s="121"/>
      <c r="DL131" s="121"/>
      <c r="DM131" s="121"/>
      <c r="DN131" s="121"/>
      <c r="DO131" s="121"/>
      <c r="DP131" s="121"/>
      <c r="DQ131" s="121"/>
      <c r="DR131" s="121"/>
      <c r="DS131" s="121"/>
      <c r="DT131" s="121"/>
      <c r="DU131" s="121"/>
      <c r="DV131" s="121"/>
      <c r="DW131" s="121"/>
      <c r="DX131" s="121"/>
      <c r="DY131" s="121"/>
      <c r="DZ131" s="121"/>
      <c r="EA131" s="121"/>
      <c r="EB131" s="121"/>
      <c r="EC131" s="121"/>
      <c r="ED131" s="121"/>
      <c r="EE131" s="121"/>
      <c r="EF131" s="121"/>
      <c r="EG131" s="121"/>
      <c r="EH131" s="121"/>
      <c r="EI131" s="121"/>
      <c r="EJ131" s="121"/>
      <c r="EK131" s="121"/>
      <c r="EL131" s="121"/>
      <c r="EM131" s="121"/>
      <c r="EN131" s="121"/>
      <c r="EO131" s="121"/>
      <c r="EP131" s="121"/>
      <c r="EQ131" s="121"/>
      <c r="ER131" s="121"/>
      <c r="ES131" s="121"/>
      <c r="ET131" s="121"/>
      <c r="EU131" s="121"/>
      <c r="EV131" s="121"/>
      <c r="EW131" s="121"/>
      <c r="EX131" s="121"/>
      <c r="EY131" s="121"/>
      <c r="EZ131" s="121"/>
      <c r="FA131" s="121"/>
      <c r="FB131" s="121"/>
      <c r="FC131" s="121"/>
      <c r="FD131" s="121"/>
      <c r="FE131" s="121"/>
      <c r="FF131" s="121"/>
      <c r="FG131" s="121"/>
      <c r="FH131" s="121"/>
      <c r="FI131" s="121"/>
      <c r="FJ131" s="121"/>
      <c r="FK131" s="121"/>
      <c r="FL131" s="121"/>
      <c r="FM131" s="121"/>
      <c r="FN131" s="121"/>
      <c r="FO131" s="121"/>
      <c r="FP131" s="121"/>
      <c r="FQ131" s="121"/>
      <c r="FR131" s="121"/>
      <c r="FS131" s="121"/>
      <c r="FT131" s="121"/>
      <c r="FU131" s="121"/>
      <c r="FV131" s="121"/>
      <c r="FW131" s="121"/>
      <c r="FX131" s="121"/>
      <c r="FY131" s="121"/>
      <c r="FZ131" s="121"/>
      <c r="GA131" s="121"/>
      <c r="GB131" s="121"/>
      <c r="GC131" s="121"/>
      <c r="GD131" s="121"/>
      <c r="GE131" s="121"/>
      <c r="GF131" s="121"/>
      <c r="GG131" s="121"/>
      <c r="GH131" s="121"/>
      <c r="GI131" s="121"/>
      <c r="GJ131" s="121"/>
      <c r="GK131" s="121"/>
      <c r="GL131" s="121"/>
      <c r="GM131" s="121"/>
      <c r="GN131" s="121"/>
      <c r="GO131" s="121"/>
      <c r="GP131" s="121"/>
      <c r="GQ131" s="121"/>
      <c r="GR131" s="121"/>
      <c r="GS131" s="121"/>
      <c r="GT131" s="121"/>
      <c r="GU131" s="121"/>
      <c r="GV131" s="121"/>
      <c r="GW131" s="121"/>
      <c r="GX131" s="121"/>
      <c r="GY131" s="121"/>
      <c r="GZ131" s="121"/>
      <c r="HA131" s="121"/>
      <c r="HB131" s="121"/>
      <c r="HC131" s="121"/>
      <c r="HD131" s="121"/>
      <c r="HE131" s="121"/>
      <c r="HF131" s="121"/>
      <c r="HG131" s="121"/>
      <c r="HH131" s="121"/>
      <c r="HI131" s="121"/>
      <c r="HJ131" s="121"/>
      <c r="HK131" s="121"/>
      <c r="HL131" s="121"/>
      <c r="HM131" s="121"/>
      <c r="HN131" s="121"/>
      <c r="HO131" s="121"/>
      <c r="HP131" s="121"/>
      <c r="HQ131" s="121"/>
      <c r="HR131" s="121"/>
      <c r="HS131" s="121"/>
      <c r="HT131" s="121"/>
      <c r="HU131" s="121"/>
      <c r="HV131" s="121"/>
      <c r="HW131" s="121"/>
      <c r="HX131" s="121"/>
      <c r="HY131" s="121"/>
      <c r="HZ131" s="121"/>
      <c r="IA131" s="121"/>
      <c r="IB131" s="121"/>
      <c r="IC131" s="121"/>
      <c r="ID131" s="121"/>
      <c r="IE131" s="121"/>
      <c r="IF131" s="121"/>
      <c r="IG131" s="121"/>
      <c r="IH131" s="121"/>
      <c r="II131" s="121"/>
      <c r="IJ131" s="121"/>
      <c r="IK131" s="121"/>
      <c r="IL131" s="121"/>
      <c r="IM131" s="121"/>
      <c r="IN131" s="121"/>
      <c r="IO131" s="121"/>
      <c r="IP131" s="121"/>
      <c r="IQ131" s="121"/>
      <c r="IR131" s="121"/>
      <c r="IS131" s="121"/>
      <c r="IT131" s="121"/>
      <c r="IU131" s="121"/>
      <c r="IV131" s="121"/>
      <c r="IW131" s="121"/>
      <c r="IX131" s="121"/>
    </row>
    <row r="132" spans="1:258" s="120" customFormat="1">
      <c r="A132" s="448"/>
      <c r="B132" s="446"/>
      <c r="C132" s="446"/>
      <c r="D132" s="446"/>
      <c r="E132" s="446"/>
      <c r="F132" s="446"/>
      <c r="G132" s="446"/>
      <c r="H132" s="446"/>
      <c r="I132" s="518"/>
      <c r="J132" s="518"/>
      <c r="K132" s="444"/>
      <c r="L132" s="445"/>
      <c r="M132" s="445"/>
      <c r="N132" s="444"/>
      <c r="O132" s="446"/>
      <c r="P132" s="446"/>
      <c r="Q132" s="121"/>
      <c r="R132" s="121"/>
      <c r="S132" s="121"/>
      <c r="T132" s="128"/>
      <c r="U132" s="128"/>
      <c r="V132" s="121"/>
      <c r="Y132" s="121"/>
      <c r="Z132" s="121"/>
      <c r="AA132" s="121"/>
      <c r="AB132" s="121"/>
      <c r="AC132" s="121"/>
      <c r="AD132" s="121"/>
      <c r="AE132" s="121"/>
      <c r="AF132" s="121"/>
      <c r="AG132" s="121"/>
      <c r="AH132" s="121"/>
      <c r="AI132" s="121"/>
      <c r="AJ132" s="121"/>
      <c r="AK132" s="121"/>
      <c r="AL132" s="121"/>
      <c r="AM132" s="121"/>
      <c r="AN132" s="121"/>
      <c r="AO132" s="121"/>
      <c r="AP132" s="121"/>
      <c r="AQ132" s="121"/>
      <c r="AR132" s="121"/>
      <c r="AS132" s="121"/>
      <c r="AT132" s="121"/>
      <c r="AU132" s="121"/>
      <c r="AV132" s="121"/>
      <c r="AW132" s="121"/>
      <c r="AX132" s="121"/>
      <c r="AY132" s="121"/>
      <c r="AZ132" s="121"/>
      <c r="BA132" s="121"/>
      <c r="BB132" s="121"/>
      <c r="BC132" s="121"/>
      <c r="BD132" s="121"/>
      <c r="BE132" s="121"/>
      <c r="BF132" s="121"/>
      <c r="BG132" s="121"/>
      <c r="BH132" s="121"/>
      <c r="BI132" s="121"/>
      <c r="BJ132" s="121"/>
      <c r="BK132" s="121"/>
      <c r="BL132" s="121"/>
      <c r="BM132" s="121"/>
      <c r="BN132" s="121"/>
      <c r="BO132" s="121"/>
      <c r="BP132" s="121"/>
      <c r="BQ132" s="121"/>
      <c r="BR132" s="121"/>
      <c r="BS132" s="121"/>
      <c r="BT132" s="121"/>
      <c r="BU132" s="121"/>
      <c r="BV132" s="121"/>
      <c r="BW132" s="121"/>
      <c r="BX132" s="121"/>
      <c r="BY132" s="121"/>
      <c r="BZ132" s="121"/>
      <c r="CA132" s="121"/>
      <c r="CB132" s="121"/>
      <c r="CC132" s="121"/>
      <c r="CD132" s="121"/>
      <c r="CE132" s="121"/>
      <c r="CF132" s="121"/>
      <c r="CG132" s="121"/>
      <c r="CH132" s="121"/>
      <c r="CI132" s="121"/>
      <c r="CJ132" s="121"/>
      <c r="CK132" s="121"/>
      <c r="CL132" s="121"/>
      <c r="CM132" s="121"/>
      <c r="CN132" s="121"/>
      <c r="CO132" s="121"/>
      <c r="CP132" s="121"/>
      <c r="CQ132" s="121"/>
      <c r="CR132" s="121"/>
      <c r="CS132" s="121"/>
      <c r="CT132" s="121"/>
      <c r="CU132" s="121"/>
      <c r="CV132" s="121"/>
      <c r="CW132" s="121"/>
      <c r="CX132" s="121"/>
      <c r="CY132" s="121"/>
      <c r="CZ132" s="121"/>
      <c r="DA132" s="121"/>
      <c r="DB132" s="121"/>
      <c r="DC132" s="121"/>
      <c r="DD132" s="121"/>
      <c r="DE132" s="121"/>
      <c r="DF132" s="121"/>
      <c r="DG132" s="121"/>
      <c r="DH132" s="121"/>
      <c r="DI132" s="121"/>
      <c r="DJ132" s="121"/>
      <c r="DK132" s="121"/>
      <c r="DL132" s="121"/>
      <c r="DM132" s="121"/>
      <c r="DN132" s="121"/>
      <c r="DO132" s="121"/>
      <c r="DP132" s="121"/>
      <c r="DQ132" s="121"/>
      <c r="DR132" s="121"/>
      <c r="DS132" s="121"/>
      <c r="DT132" s="121"/>
      <c r="DU132" s="121"/>
      <c r="DV132" s="121"/>
      <c r="DW132" s="121"/>
      <c r="DX132" s="121"/>
      <c r="DY132" s="121"/>
      <c r="DZ132" s="121"/>
      <c r="EA132" s="121"/>
      <c r="EB132" s="121"/>
      <c r="EC132" s="121"/>
      <c r="ED132" s="121"/>
      <c r="EE132" s="121"/>
      <c r="EF132" s="121"/>
      <c r="EG132" s="121"/>
      <c r="EH132" s="121"/>
      <c r="EI132" s="121"/>
      <c r="EJ132" s="121"/>
      <c r="EK132" s="121"/>
      <c r="EL132" s="121"/>
      <c r="EM132" s="121"/>
      <c r="EN132" s="121"/>
      <c r="EO132" s="121"/>
      <c r="EP132" s="121"/>
      <c r="EQ132" s="121"/>
      <c r="ER132" s="121"/>
      <c r="ES132" s="121"/>
      <c r="ET132" s="121"/>
      <c r="EU132" s="121"/>
      <c r="EV132" s="121"/>
      <c r="EW132" s="121"/>
      <c r="EX132" s="121"/>
      <c r="EY132" s="121"/>
      <c r="EZ132" s="121"/>
      <c r="FA132" s="121"/>
      <c r="FB132" s="121"/>
      <c r="FC132" s="121"/>
      <c r="FD132" s="121"/>
      <c r="FE132" s="121"/>
      <c r="FF132" s="121"/>
      <c r="FG132" s="121"/>
      <c r="FH132" s="121"/>
      <c r="FI132" s="121"/>
      <c r="FJ132" s="121"/>
      <c r="FK132" s="121"/>
      <c r="FL132" s="121"/>
      <c r="FM132" s="121"/>
      <c r="FN132" s="121"/>
      <c r="FO132" s="121"/>
      <c r="FP132" s="121"/>
      <c r="FQ132" s="121"/>
      <c r="FR132" s="121"/>
      <c r="FS132" s="121"/>
      <c r="FT132" s="121"/>
      <c r="FU132" s="121"/>
      <c r="FV132" s="121"/>
      <c r="FW132" s="121"/>
      <c r="FX132" s="121"/>
      <c r="FY132" s="121"/>
      <c r="FZ132" s="121"/>
      <c r="GA132" s="121"/>
      <c r="GB132" s="121"/>
      <c r="GC132" s="121"/>
      <c r="GD132" s="121"/>
      <c r="GE132" s="121"/>
      <c r="GF132" s="121"/>
      <c r="GG132" s="121"/>
      <c r="GH132" s="121"/>
      <c r="GI132" s="121"/>
      <c r="GJ132" s="121"/>
      <c r="GK132" s="121"/>
      <c r="GL132" s="121"/>
      <c r="GM132" s="121"/>
      <c r="GN132" s="121"/>
      <c r="GO132" s="121"/>
      <c r="GP132" s="121"/>
      <c r="GQ132" s="121"/>
      <c r="GR132" s="121"/>
      <c r="GS132" s="121"/>
      <c r="GT132" s="121"/>
      <c r="GU132" s="121"/>
      <c r="GV132" s="121"/>
      <c r="GW132" s="121"/>
      <c r="GX132" s="121"/>
      <c r="GY132" s="121"/>
      <c r="GZ132" s="121"/>
      <c r="HA132" s="121"/>
      <c r="HB132" s="121"/>
      <c r="HC132" s="121"/>
      <c r="HD132" s="121"/>
      <c r="HE132" s="121"/>
      <c r="HF132" s="121"/>
      <c r="HG132" s="121"/>
      <c r="HH132" s="121"/>
      <c r="HI132" s="121"/>
      <c r="HJ132" s="121"/>
      <c r="HK132" s="121"/>
      <c r="HL132" s="121"/>
      <c r="HM132" s="121"/>
      <c r="HN132" s="121"/>
      <c r="HO132" s="121"/>
      <c r="HP132" s="121"/>
      <c r="HQ132" s="121"/>
      <c r="HR132" s="121"/>
      <c r="HS132" s="121"/>
      <c r="HT132" s="121"/>
      <c r="HU132" s="121"/>
      <c r="HV132" s="121"/>
      <c r="HW132" s="121"/>
      <c r="HX132" s="121"/>
      <c r="HY132" s="121"/>
      <c r="HZ132" s="121"/>
      <c r="IA132" s="121"/>
      <c r="IB132" s="121"/>
      <c r="IC132" s="121"/>
      <c r="ID132" s="121"/>
      <c r="IE132" s="121"/>
      <c r="IF132" s="121"/>
      <c r="IG132" s="121"/>
      <c r="IH132" s="121"/>
      <c r="II132" s="121"/>
      <c r="IJ132" s="121"/>
      <c r="IK132" s="121"/>
      <c r="IL132" s="121"/>
      <c r="IM132" s="121"/>
      <c r="IN132" s="121"/>
      <c r="IO132" s="121"/>
      <c r="IP132" s="121"/>
      <c r="IQ132" s="121"/>
      <c r="IR132" s="121"/>
      <c r="IS132" s="121"/>
      <c r="IT132" s="121"/>
      <c r="IU132" s="121"/>
      <c r="IV132" s="121"/>
      <c r="IW132" s="121"/>
      <c r="IX132" s="121"/>
    </row>
    <row r="133" spans="1:258" s="120" customFormat="1">
      <c r="A133" s="448"/>
      <c r="B133" s="446"/>
      <c r="C133" s="446"/>
      <c r="D133" s="446"/>
      <c r="E133" s="446"/>
      <c r="F133" s="446"/>
      <c r="G133" s="446"/>
      <c r="H133" s="446"/>
      <c r="I133" s="518"/>
      <c r="J133" s="518"/>
      <c r="K133" s="444"/>
      <c r="L133" s="445"/>
      <c r="M133" s="445"/>
      <c r="N133" s="444"/>
      <c r="O133" s="446"/>
      <c r="P133" s="446"/>
      <c r="Q133" s="121"/>
      <c r="R133" s="121"/>
      <c r="S133" s="121"/>
      <c r="T133" s="128"/>
      <c r="U133" s="128"/>
      <c r="V133" s="121"/>
      <c r="Y133" s="121"/>
      <c r="Z133" s="121"/>
      <c r="AA133" s="121"/>
      <c r="AB133" s="121"/>
      <c r="AC133" s="121"/>
      <c r="AD133" s="121"/>
      <c r="AE133" s="121"/>
      <c r="AF133" s="121"/>
      <c r="AG133" s="121"/>
      <c r="AH133" s="121"/>
      <c r="AI133" s="121"/>
      <c r="AJ133" s="121"/>
      <c r="AK133" s="121"/>
      <c r="AL133" s="121"/>
      <c r="AM133" s="121"/>
      <c r="AN133" s="121"/>
      <c r="AO133" s="121"/>
      <c r="AP133" s="121"/>
      <c r="AQ133" s="121"/>
      <c r="AR133" s="121"/>
      <c r="AS133" s="121"/>
      <c r="AT133" s="121"/>
      <c r="AU133" s="121"/>
      <c r="AV133" s="121"/>
      <c r="AW133" s="121"/>
      <c r="AX133" s="121"/>
      <c r="AY133" s="121"/>
      <c r="AZ133" s="121"/>
      <c r="BA133" s="121"/>
      <c r="BB133" s="121"/>
      <c r="BC133" s="121"/>
      <c r="BD133" s="121"/>
      <c r="BE133" s="121"/>
      <c r="BF133" s="121"/>
      <c r="BG133" s="121"/>
      <c r="BH133" s="121"/>
      <c r="BI133" s="121"/>
      <c r="BJ133" s="121"/>
      <c r="BK133" s="121"/>
      <c r="BL133" s="121"/>
      <c r="BM133" s="121"/>
      <c r="BN133" s="121"/>
      <c r="BO133" s="121"/>
      <c r="BP133" s="121"/>
      <c r="BQ133" s="121"/>
      <c r="BR133" s="121"/>
      <c r="BS133" s="121"/>
      <c r="BT133" s="121"/>
      <c r="BU133" s="121"/>
      <c r="BV133" s="121"/>
      <c r="BW133" s="121"/>
      <c r="BX133" s="121"/>
      <c r="BY133" s="121"/>
      <c r="BZ133" s="121"/>
      <c r="CA133" s="121"/>
      <c r="CB133" s="121"/>
      <c r="CC133" s="121"/>
      <c r="CD133" s="121"/>
      <c r="CE133" s="121"/>
      <c r="CF133" s="121"/>
      <c r="CG133" s="121"/>
      <c r="CH133" s="121"/>
      <c r="CI133" s="121"/>
      <c r="CJ133" s="121"/>
      <c r="CK133" s="121"/>
      <c r="CL133" s="121"/>
      <c r="CM133" s="121"/>
      <c r="CN133" s="121"/>
      <c r="CO133" s="121"/>
      <c r="CP133" s="121"/>
      <c r="CQ133" s="121"/>
      <c r="CR133" s="121"/>
      <c r="CS133" s="121"/>
      <c r="CT133" s="121"/>
      <c r="CU133" s="121"/>
      <c r="CV133" s="121"/>
      <c r="CW133" s="121"/>
      <c r="CX133" s="121"/>
      <c r="CY133" s="121"/>
      <c r="CZ133" s="121"/>
      <c r="DA133" s="121"/>
      <c r="DB133" s="121"/>
      <c r="DC133" s="121"/>
      <c r="DD133" s="121"/>
      <c r="DE133" s="121"/>
      <c r="DF133" s="121"/>
      <c r="DG133" s="121"/>
      <c r="DH133" s="121"/>
      <c r="DI133" s="121"/>
      <c r="DJ133" s="121"/>
      <c r="DK133" s="121"/>
      <c r="DL133" s="121"/>
      <c r="DM133" s="121"/>
      <c r="DN133" s="121"/>
      <c r="DO133" s="121"/>
      <c r="DP133" s="121"/>
      <c r="DQ133" s="121"/>
      <c r="DR133" s="121"/>
      <c r="DS133" s="121"/>
      <c r="DT133" s="121"/>
      <c r="DU133" s="121"/>
      <c r="DV133" s="121"/>
      <c r="DW133" s="121"/>
      <c r="DX133" s="121"/>
      <c r="DY133" s="121"/>
      <c r="DZ133" s="121"/>
      <c r="EA133" s="121"/>
      <c r="EB133" s="121"/>
      <c r="EC133" s="121"/>
      <c r="ED133" s="121"/>
      <c r="EE133" s="121"/>
      <c r="EF133" s="121"/>
      <c r="EG133" s="121"/>
      <c r="EH133" s="121"/>
      <c r="EI133" s="121"/>
      <c r="EJ133" s="121"/>
      <c r="EK133" s="121"/>
      <c r="EL133" s="121"/>
      <c r="EM133" s="121"/>
      <c r="EN133" s="121"/>
      <c r="EO133" s="121"/>
      <c r="EP133" s="121"/>
      <c r="EQ133" s="121"/>
      <c r="ER133" s="121"/>
      <c r="ES133" s="121"/>
      <c r="ET133" s="121"/>
      <c r="EU133" s="121"/>
      <c r="EV133" s="121"/>
      <c r="EW133" s="121"/>
      <c r="EX133" s="121"/>
      <c r="EY133" s="121"/>
      <c r="EZ133" s="121"/>
      <c r="FA133" s="121"/>
      <c r="FB133" s="121"/>
      <c r="FC133" s="121"/>
      <c r="FD133" s="121"/>
      <c r="FE133" s="121"/>
      <c r="FF133" s="121"/>
      <c r="FG133" s="121"/>
      <c r="FH133" s="121"/>
      <c r="FI133" s="121"/>
      <c r="FJ133" s="121"/>
      <c r="FK133" s="121"/>
      <c r="FL133" s="121"/>
      <c r="FM133" s="121"/>
      <c r="FN133" s="121"/>
      <c r="FO133" s="121"/>
      <c r="FP133" s="121"/>
      <c r="FQ133" s="121"/>
      <c r="FR133" s="121"/>
      <c r="FS133" s="121"/>
      <c r="FT133" s="121"/>
      <c r="FU133" s="121"/>
      <c r="FV133" s="121"/>
      <c r="FW133" s="121"/>
      <c r="FX133" s="121"/>
      <c r="FY133" s="121"/>
      <c r="FZ133" s="121"/>
      <c r="GA133" s="121"/>
      <c r="GB133" s="121"/>
      <c r="GC133" s="121"/>
      <c r="GD133" s="121"/>
      <c r="GE133" s="121"/>
      <c r="GF133" s="121"/>
      <c r="GG133" s="121"/>
      <c r="GH133" s="121"/>
      <c r="GI133" s="121"/>
      <c r="GJ133" s="121"/>
      <c r="GK133" s="121"/>
      <c r="GL133" s="121"/>
      <c r="GM133" s="121"/>
      <c r="GN133" s="121"/>
      <c r="GO133" s="121"/>
      <c r="GP133" s="121"/>
      <c r="GQ133" s="121"/>
      <c r="GR133" s="121"/>
      <c r="GS133" s="121"/>
      <c r="GT133" s="121"/>
      <c r="GU133" s="121"/>
      <c r="GV133" s="121"/>
      <c r="GW133" s="121"/>
      <c r="GX133" s="121"/>
      <c r="GY133" s="121"/>
      <c r="GZ133" s="121"/>
      <c r="HA133" s="121"/>
      <c r="HB133" s="121"/>
      <c r="HC133" s="121"/>
      <c r="HD133" s="121"/>
      <c r="HE133" s="121"/>
      <c r="HF133" s="121"/>
      <c r="HG133" s="121"/>
      <c r="HH133" s="121"/>
      <c r="HI133" s="121"/>
      <c r="HJ133" s="121"/>
      <c r="HK133" s="121"/>
      <c r="HL133" s="121"/>
      <c r="HM133" s="121"/>
      <c r="HN133" s="121"/>
      <c r="HO133" s="121"/>
      <c r="HP133" s="121"/>
      <c r="HQ133" s="121"/>
      <c r="HR133" s="121"/>
      <c r="HS133" s="121"/>
      <c r="HT133" s="121"/>
      <c r="HU133" s="121"/>
      <c r="HV133" s="121"/>
      <c r="HW133" s="121"/>
      <c r="HX133" s="121"/>
      <c r="HY133" s="121"/>
      <c r="HZ133" s="121"/>
      <c r="IA133" s="121"/>
      <c r="IB133" s="121"/>
      <c r="IC133" s="121"/>
      <c r="ID133" s="121"/>
      <c r="IE133" s="121"/>
      <c r="IF133" s="121"/>
      <c r="IG133" s="121"/>
      <c r="IH133" s="121"/>
      <c r="II133" s="121"/>
      <c r="IJ133" s="121"/>
      <c r="IK133" s="121"/>
      <c r="IL133" s="121"/>
      <c r="IM133" s="121"/>
      <c r="IN133" s="121"/>
      <c r="IO133" s="121"/>
      <c r="IP133" s="121"/>
      <c r="IQ133" s="121"/>
      <c r="IR133" s="121"/>
      <c r="IS133" s="121"/>
      <c r="IT133" s="121"/>
      <c r="IU133" s="121"/>
      <c r="IV133" s="121"/>
      <c r="IW133" s="121"/>
      <c r="IX133" s="121"/>
    </row>
    <row r="134" spans="1:258" s="120" customFormat="1">
      <c r="A134" s="448"/>
      <c r="B134" s="446"/>
      <c r="C134" s="446"/>
      <c r="D134" s="446"/>
      <c r="E134" s="446"/>
      <c r="F134" s="446"/>
      <c r="G134" s="446"/>
      <c r="H134" s="446"/>
      <c r="I134" s="518"/>
      <c r="J134" s="518"/>
      <c r="K134" s="444"/>
      <c r="L134" s="445"/>
      <c r="M134" s="445"/>
      <c r="N134" s="444"/>
      <c r="O134" s="446"/>
      <c r="P134" s="446"/>
      <c r="Q134" s="121"/>
      <c r="R134" s="121"/>
      <c r="S134" s="121"/>
      <c r="T134" s="128"/>
      <c r="U134" s="128"/>
      <c r="V134" s="121"/>
      <c r="Y134" s="121"/>
      <c r="Z134" s="121"/>
      <c r="AA134" s="121"/>
      <c r="AB134" s="121"/>
      <c r="AC134" s="121"/>
      <c r="AD134" s="121"/>
      <c r="AE134" s="121"/>
      <c r="AF134" s="121"/>
      <c r="AG134" s="121"/>
      <c r="AH134" s="121"/>
      <c r="AI134" s="121"/>
      <c r="AJ134" s="121"/>
      <c r="AK134" s="121"/>
      <c r="AL134" s="121"/>
      <c r="AM134" s="121"/>
      <c r="AN134" s="121"/>
      <c r="AO134" s="121"/>
      <c r="AP134" s="121"/>
      <c r="AQ134" s="121"/>
      <c r="AR134" s="121"/>
      <c r="AS134" s="121"/>
      <c r="AT134" s="121"/>
      <c r="AU134" s="121"/>
      <c r="AV134" s="121"/>
      <c r="AW134" s="121"/>
      <c r="AX134" s="121"/>
      <c r="AY134" s="121"/>
      <c r="AZ134" s="121"/>
      <c r="BA134" s="121"/>
      <c r="BB134" s="121"/>
      <c r="BC134" s="121"/>
      <c r="BD134" s="121"/>
      <c r="BE134" s="121"/>
      <c r="BF134" s="121"/>
      <c r="BG134" s="121"/>
      <c r="BH134" s="121"/>
      <c r="BI134" s="121"/>
      <c r="BJ134" s="121"/>
      <c r="BK134" s="121"/>
      <c r="BL134" s="121"/>
      <c r="BM134" s="121"/>
      <c r="BN134" s="121"/>
      <c r="BO134" s="121"/>
      <c r="BP134" s="121"/>
      <c r="BQ134" s="121"/>
      <c r="BR134" s="121"/>
      <c r="BS134" s="121"/>
      <c r="BT134" s="121"/>
      <c r="BU134" s="121"/>
      <c r="BV134" s="121"/>
      <c r="BW134" s="121"/>
      <c r="BX134" s="121"/>
      <c r="BY134" s="121"/>
      <c r="BZ134" s="121"/>
      <c r="CA134" s="121"/>
      <c r="CB134" s="121"/>
      <c r="CC134" s="121"/>
      <c r="CD134" s="121"/>
      <c r="CE134" s="121"/>
      <c r="CF134" s="121"/>
      <c r="CG134" s="121"/>
      <c r="CH134" s="121"/>
      <c r="CI134" s="121"/>
      <c r="CJ134" s="121"/>
      <c r="CK134" s="121"/>
      <c r="CL134" s="121"/>
      <c r="CM134" s="121"/>
      <c r="CN134" s="121"/>
      <c r="CO134" s="121"/>
      <c r="CP134" s="121"/>
      <c r="CQ134" s="121"/>
      <c r="CR134" s="121"/>
      <c r="CS134" s="121"/>
      <c r="CT134" s="121"/>
      <c r="CU134" s="121"/>
      <c r="CV134" s="121"/>
      <c r="CW134" s="121"/>
      <c r="CX134" s="121"/>
      <c r="CY134" s="121"/>
      <c r="CZ134" s="121"/>
      <c r="DA134" s="121"/>
      <c r="DB134" s="121"/>
      <c r="DC134" s="121"/>
      <c r="DD134" s="121"/>
      <c r="DE134" s="121"/>
      <c r="DF134" s="121"/>
      <c r="DG134" s="121"/>
      <c r="DH134" s="121"/>
      <c r="DI134" s="121"/>
      <c r="DJ134" s="121"/>
      <c r="DK134" s="121"/>
      <c r="DL134" s="121"/>
      <c r="DM134" s="121"/>
      <c r="DN134" s="121"/>
      <c r="DO134" s="121"/>
      <c r="DP134" s="121"/>
      <c r="DQ134" s="121"/>
      <c r="DR134" s="121"/>
      <c r="DS134" s="121"/>
      <c r="DT134" s="121"/>
      <c r="DU134" s="121"/>
      <c r="DV134" s="121"/>
      <c r="DW134" s="121"/>
      <c r="DX134" s="121"/>
      <c r="DY134" s="121"/>
      <c r="DZ134" s="121"/>
      <c r="EA134" s="121"/>
      <c r="EB134" s="121"/>
      <c r="EC134" s="121"/>
      <c r="ED134" s="121"/>
      <c r="EE134" s="121"/>
      <c r="EF134" s="121"/>
      <c r="EG134" s="121"/>
      <c r="EH134" s="121"/>
      <c r="EI134" s="121"/>
      <c r="EJ134" s="121"/>
      <c r="EK134" s="121"/>
      <c r="EL134" s="121"/>
      <c r="EM134" s="121"/>
      <c r="EN134" s="121"/>
      <c r="EO134" s="121"/>
      <c r="EP134" s="121"/>
      <c r="EQ134" s="121"/>
      <c r="ER134" s="121"/>
      <c r="ES134" s="121"/>
      <c r="ET134" s="121"/>
      <c r="EU134" s="121"/>
      <c r="EV134" s="121"/>
      <c r="EW134" s="121"/>
      <c r="EX134" s="121"/>
      <c r="EY134" s="121"/>
      <c r="EZ134" s="121"/>
      <c r="FA134" s="121"/>
      <c r="FB134" s="121"/>
      <c r="FC134" s="121"/>
      <c r="FD134" s="121"/>
      <c r="FE134" s="121"/>
      <c r="FF134" s="121"/>
      <c r="FG134" s="121"/>
      <c r="FH134" s="121"/>
      <c r="FI134" s="121"/>
      <c r="FJ134" s="121"/>
      <c r="FK134" s="121"/>
      <c r="FL134" s="121"/>
      <c r="FM134" s="121"/>
      <c r="FN134" s="121"/>
      <c r="FO134" s="121"/>
      <c r="FP134" s="121"/>
      <c r="FQ134" s="121"/>
      <c r="FR134" s="121"/>
      <c r="FS134" s="121"/>
      <c r="FT134" s="121"/>
      <c r="FU134" s="121"/>
      <c r="FV134" s="121"/>
      <c r="FW134" s="121"/>
      <c r="FX134" s="121"/>
      <c r="FY134" s="121"/>
      <c r="FZ134" s="121"/>
      <c r="GA134" s="121"/>
      <c r="GB134" s="121"/>
      <c r="GC134" s="121"/>
      <c r="GD134" s="121"/>
      <c r="GE134" s="121"/>
      <c r="GF134" s="121"/>
      <c r="GG134" s="121"/>
      <c r="GH134" s="121"/>
      <c r="GI134" s="121"/>
      <c r="GJ134" s="121"/>
      <c r="GK134" s="121"/>
      <c r="GL134" s="121"/>
      <c r="GM134" s="121"/>
      <c r="GN134" s="121"/>
      <c r="GO134" s="121"/>
      <c r="GP134" s="121"/>
      <c r="GQ134" s="121"/>
      <c r="GR134" s="121"/>
      <c r="GS134" s="121"/>
      <c r="GT134" s="121"/>
      <c r="GU134" s="121"/>
      <c r="GV134" s="121"/>
      <c r="GW134" s="121"/>
      <c r="GX134" s="121"/>
      <c r="GY134" s="121"/>
      <c r="GZ134" s="121"/>
      <c r="HA134" s="121"/>
      <c r="HB134" s="121"/>
      <c r="HC134" s="121"/>
      <c r="HD134" s="121"/>
      <c r="HE134" s="121"/>
      <c r="HF134" s="121"/>
      <c r="HG134" s="121"/>
      <c r="HH134" s="121"/>
      <c r="HI134" s="121"/>
      <c r="HJ134" s="121"/>
      <c r="HK134" s="121"/>
      <c r="HL134" s="121"/>
      <c r="HM134" s="121"/>
      <c r="HN134" s="121"/>
      <c r="HO134" s="121"/>
      <c r="HP134" s="121"/>
      <c r="HQ134" s="121"/>
      <c r="HR134" s="121"/>
      <c r="HS134" s="121"/>
      <c r="HT134" s="121"/>
      <c r="HU134" s="121"/>
      <c r="HV134" s="121"/>
      <c r="HW134" s="121"/>
      <c r="HX134" s="121"/>
      <c r="HY134" s="121"/>
      <c r="HZ134" s="121"/>
      <c r="IA134" s="121"/>
      <c r="IB134" s="121"/>
      <c r="IC134" s="121"/>
      <c r="ID134" s="121"/>
      <c r="IE134" s="121"/>
      <c r="IF134" s="121"/>
      <c r="IG134" s="121"/>
      <c r="IH134" s="121"/>
      <c r="II134" s="121"/>
      <c r="IJ134" s="121"/>
      <c r="IK134" s="121"/>
      <c r="IL134" s="121"/>
      <c r="IM134" s="121"/>
      <c r="IN134" s="121"/>
      <c r="IO134" s="121"/>
      <c r="IP134" s="121"/>
      <c r="IQ134" s="121"/>
      <c r="IR134" s="121"/>
      <c r="IS134" s="121"/>
      <c r="IT134" s="121"/>
      <c r="IU134" s="121"/>
      <c r="IV134" s="121"/>
      <c r="IW134" s="121"/>
      <c r="IX134" s="121"/>
    </row>
    <row r="135" spans="1:258" s="120" customFormat="1">
      <c r="A135" s="448"/>
      <c r="B135" s="446"/>
      <c r="C135" s="446"/>
      <c r="D135" s="446"/>
      <c r="E135" s="446"/>
      <c r="F135" s="446"/>
      <c r="G135" s="446"/>
      <c r="H135" s="446"/>
      <c r="I135" s="518"/>
      <c r="J135" s="518"/>
      <c r="K135" s="444"/>
      <c r="L135" s="445"/>
      <c r="M135" s="445"/>
      <c r="N135" s="444"/>
      <c r="O135" s="446"/>
      <c r="P135" s="446"/>
      <c r="Q135" s="121"/>
      <c r="R135" s="121"/>
      <c r="S135" s="121"/>
      <c r="T135" s="128"/>
      <c r="U135" s="128"/>
      <c r="V135" s="121"/>
      <c r="Y135" s="121"/>
      <c r="Z135" s="121"/>
      <c r="AA135" s="121"/>
      <c r="AB135" s="121"/>
      <c r="AC135" s="121"/>
      <c r="AD135" s="121"/>
      <c r="AE135" s="121"/>
      <c r="AF135" s="121"/>
      <c r="AG135" s="121"/>
      <c r="AH135" s="121"/>
      <c r="AI135" s="121"/>
      <c r="AJ135" s="121"/>
      <c r="AK135" s="121"/>
      <c r="AL135" s="121"/>
      <c r="AM135" s="121"/>
      <c r="AN135" s="121"/>
      <c r="AO135" s="121"/>
      <c r="AP135" s="121"/>
      <c r="AQ135" s="121"/>
      <c r="AR135" s="121"/>
      <c r="AS135" s="121"/>
      <c r="AT135" s="121"/>
      <c r="AU135" s="121"/>
      <c r="AV135" s="121"/>
      <c r="AW135" s="121"/>
      <c r="AX135" s="121"/>
      <c r="AY135" s="121"/>
      <c r="AZ135" s="121"/>
      <c r="BA135" s="121"/>
      <c r="BB135" s="121"/>
      <c r="BC135" s="121"/>
      <c r="BD135" s="121"/>
      <c r="BE135" s="121"/>
      <c r="BF135" s="121"/>
      <c r="BG135" s="121"/>
      <c r="BH135" s="121"/>
      <c r="BI135" s="121"/>
      <c r="BJ135" s="121"/>
      <c r="BK135" s="121"/>
      <c r="BL135" s="121"/>
      <c r="BM135" s="121"/>
      <c r="BN135" s="121"/>
      <c r="BO135" s="121"/>
      <c r="BP135" s="121"/>
      <c r="BQ135" s="121"/>
      <c r="BR135" s="121"/>
      <c r="BS135" s="121"/>
      <c r="BT135" s="121"/>
      <c r="BU135" s="121"/>
      <c r="BV135" s="121"/>
      <c r="BW135" s="121"/>
      <c r="BX135" s="121"/>
      <c r="BY135" s="121"/>
      <c r="BZ135" s="121"/>
      <c r="CA135" s="121"/>
      <c r="CB135" s="121"/>
      <c r="CC135" s="121"/>
      <c r="CD135" s="121"/>
      <c r="CE135" s="121"/>
      <c r="CF135" s="121"/>
      <c r="CG135" s="121"/>
      <c r="CH135" s="121"/>
      <c r="CI135" s="121"/>
      <c r="CJ135" s="121"/>
      <c r="CK135" s="121"/>
      <c r="CL135" s="121"/>
      <c r="CM135" s="121"/>
      <c r="CN135" s="121"/>
      <c r="CO135" s="121"/>
      <c r="CP135" s="121"/>
      <c r="CQ135" s="121"/>
      <c r="CR135" s="121"/>
      <c r="CS135" s="121"/>
      <c r="CT135" s="121"/>
      <c r="CU135" s="121"/>
      <c r="CV135" s="121"/>
      <c r="CW135" s="121"/>
      <c r="CX135" s="121"/>
      <c r="CY135" s="121"/>
      <c r="CZ135" s="121"/>
      <c r="DA135" s="121"/>
      <c r="DB135" s="121"/>
      <c r="DC135" s="121"/>
      <c r="DD135" s="121"/>
      <c r="DE135" s="121"/>
      <c r="DF135" s="121"/>
      <c r="DG135" s="121"/>
      <c r="DH135" s="121"/>
      <c r="DI135" s="121"/>
      <c r="DJ135" s="121"/>
      <c r="DK135" s="121"/>
      <c r="DL135" s="121"/>
      <c r="DM135" s="121"/>
      <c r="DN135" s="121"/>
      <c r="DO135" s="121"/>
      <c r="DP135" s="121"/>
      <c r="DQ135" s="121"/>
      <c r="DR135" s="121"/>
      <c r="DS135" s="121"/>
      <c r="DT135" s="121"/>
      <c r="DU135" s="121"/>
      <c r="DV135" s="121"/>
      <c r="DW135" s="121"/>
      <c r="DX135" s="121"/>
      <c r="DY135" s="121"/>
      <c r="DZ135" s="121"/>
      <c r="EA135" s="121"/>
      <c r="EB135" s="121"/>
      <c r="EC135" s="121"/>
      <c r="ED135" s="121"/>
      <c r="EE135" s="121"/>
      <c r="EF135" s="121"/>
      <c r="EG135" s="121"/>
      <c r="EH135" s="121"/>
      <c r="EI135" s="121"/>
      <c r="EJ135" s="121"/>
      <c r="EK135" s="121"/>
      <c r="EL135" s="121"/>
      <c r="EM135" s="121"/>
      <c r="EN135" s="121"/>
      <c r="EO135" s="121"/>
      <c r="EP135" s="121"/>
      <c r="EQ135" s="121"/>
      <c r="ER135" s="121"/>
      <c r="ES135" s="121"/>
      <c r="ET135" s="121"/>
      <c r="EU135" s="121"/>
      <c r="EV135" s="121"/>
      <c r="EW135" s="121"/>
      <c r="EX135" s="121"/>
      <c r="EY135" s="121"/>
      <c r="EZ135" s="121"/>
      <c r="FA135" s="121"/>
      <c r="FB135" s="121"/>
      <c r="FC135" s="121"/>
      <c r="FD135" s="121"/>
      <c r="FE135" s="121"/>
      <c r="FF135" s="121"/>
      <c r="FG135" s="121"/>
      <c r="FH135" s="121"/>
      <c r="FI135" s="121"/>
      <c r="FJ135" s="121"/>
      <c r="FK135" s="121"/>
      <c r="FL135" s="121"/>
      <c r="FM135" s="121"/>
      <c r="FN135" s="121"/>
      <c r="FO135" s="121"/>
      <c r="FP135" s="121"/>
      <c r="FQ135" s="121"/>
      <c r="FR135" s="121"/>
      <c r="FS135" s="121"/>
      <c r="FT135" s="121"/>
      <c r="FU135" s="121"/>
      <c r="FV135" s="121"/>
      <c r="FW135" s="121"/>
      <c r="FX135" s="121"/>
      <c r="FY135" s="121"/>
      <c r="FZ135" s="121"/>
      <c r="GA135" s="121"/>
      <c r="GB135" s="121"/>
      <c r="GC135" s="121"/>
      <c r="GD135" s="121"/>
      <c r="GE135" s="121"/>
      <c r="GF135" s="121"/>
      <c r="GG135" s="121"/>
      <c r="GH135" s="121"/>
      <c r="GI135" s="121"/>
      <c r="GJ135" s="121"/>
      <c r="GK135" s="121"/>
      <c r="GL135" s="121"/>
      <c r="GM135" s="121"/>
      <c r="GN135" s="121"/>
      <c r="GO135" s="121"/>
      <c r="GP135" s="121"/>
      <c r="GQ135" s="121"/>
      <c r="GR135" s="121"/>
      <c r="GS135" s="121"/>
      <c r="GT135" s="121"/>
      <c r="GU135" s="121"/>
      <c r="GV135" s="121"/>
      <c r="GW135" s="121"/>
      <c r="GX135" s="121"/>
      <c r="GY135" s="121"/>
      <c r="GZ135" s="121"/>
      <c r="HA135" s="121"/>
      <c r="HB135" s="121"/>
      <c r="HC135" s="121"/>
      <c r="HD135" s="121"/>
      <c r="HE135" s="121"/>
      <c r="HF135" s="121"/>
      <c r="HG135" s="121"/>
      <c r="HH135" s="121"/>
      <c r="HI135" s="121"/>
      <c r="HJ135" s="121"/>
      <c r="HK135" s="121"/>
      <c r="HL135" s="121"/>
      <c r="HM135" s="121"/>
      <c r="HN135" s="121"/>
      <c r="HO135" s="121"/>
      <c r="HP135" s="121"/>
      <c r="HQ135" s="121"/>
      <c r="HR135" s="121"/>
      <c r="HS135" s="121"/>
      <c r="HT135" s="121"/>
      <c r="HU135" s="121"/>
      <c r="HV135" s="121"/>
      <c r="HW135" s="121"/>
      <c r="HX135" s="121"/>
      <c r="HY135" s="121"/>
      <c r="HZ135" s="121"/>
      <c r="IA135" s="121"/>
      <c r="IB135" s="121"/>
      <c r="IC135" s="121"/>
      <c r="ID135" s="121"/>
      <c r="IE135" s="121"/>
      <c r="IF135" s="121"/>
      <c r="IG135" s="121"/>
      <c r="IH135" s="121"/>
      <c r="II135" s="121"/>
      <c r="IJ135" s="121"/>
      <c r="IK135" s="121"/>
      <c r="IL135" s="121"/>
      <c r="IM135" s="121"/>
      <c r="IN135" s="121"/>
      <c r="IO135" s="121"/>
      <c r="IP135" s="121"/>
      <c r="IQ135" s="121"/>
      <c r="IR135" s="121"/>
      <c r="IS135" s="121"/>
      <c r="IT135" s="121"/>
      <c r="IU135" s="121"/>
      <c r="IV135" s="121"/>
      <c r="IW135" s="121"/>
      <c r="IX135" s="121"/>
    </row>
    <row r="136" spans="1:258" s="120" customFormat="1">
      <c r="A136" s="448"/>
      <c r="B136" s="446"/>
      <c r="C136" s="446"/>
      <c r="D136" s="446"/>
      <c r="E136" s="446"/>
      <c r="F136" s="446"/>
      <c r="G136" s="446"/>
      <c r="H136" s="446"/>
      <c r="I136" s="518"/>
      <c r="J136" s="518"/>
      <c r="K136" s="444"/>
      <c r="L136" s="445"/>
      <c r="M136" s="445"/>
      <c r="N136" s="444"/>
      <c r="O136" s="446"/>
      <c r="P136" s="446"/>
      <c r="Q136" s="121"/>
      <c r="R136" s="121"/>
      <c r="S136" s="121"/>
      <c r="T136" s="128"/>
      <c r="U136" s="128"/>
      <c r="V136" s="121"/>
      <c r="Y136" s="121"/>
      <c r="Z136" s="121"/>
      <c r="AA136" s="121"/>
      <c r="AB136" s="121"/>
      <c r="AC136" s="121"/>
      <c r="AD136" s="121"/>
      <c r="AE136" s="121"/>
      <c r="AF136" s="121"/>
      <c r="AG136" s="121"/>
      <c r="AH136" s="121"/>
      <c r="AI136" s="121"/>
      <c r="AJ136" s="121"/>
      <c r="AK136" s="121"/>
      <c r="AL136" s="121"/>
      <c r="AM136" s="121"/>
      <c r="AN136" s="121"/>
      <c r="AO136" s="121"/>
      <c r="AP136" s="121"/>
      <c r="AQ136" s="121"/>
      <c r="AR136" s="121"/>
      <c r="AS136" s="121"/>
      <c r="AT136" s="121"/>
      <c r="AU136" s="121"/>
      <c r="AV136" s="121"/>
      <c r="AW136" s="121"/>
      <c r="AX136" s="121"/>
      <c r="AY136" s="121"/>
      <c r="AZ136" s="121"/>
      <c r="BA136" s="121"/>
      <c r="BB136" s="121"/>
      <c r="BC136" s="121"/>
      <c r="BD136" s="121"/>
      <c r="BE136" s="121"/>
      <c r="BF136" s="121"/>
      <c r="BG136" s="121"/>
      <c r="BH136" s="121"/>
      <c r="BI136" s="121"/>
      <c r="BJ136" s="121"/>
      <c r="BK136" s="121"/>
      <c r="BL136" s="121"/>
      <c r="BM136" s="121"/>
      <c r="BN136" s="121"/>
      <c r="BO136" s="121"/>
      <c r="BP136" s="121"/>
      <c r="BQ136" s="121"/>
      <c r="BR136" s="121"/>
      <c r="BS136" s="121"/>
      <c r="BT136" s="121"/>
      <c r="BU136" s="121"/>
      <c r="BV136" s="121"/>
      <c r="BW136" s="121"/>
      <c r="BX136" s="121"/>
      <c r="BY136" s="121"/>
      <c r="BZ136" s="121"/>
      <c r="CA136" s="121"/>
      <c r="CB136" s="121"/>
      <c r="CC136" s="121"/>
      <c r="CD136" s="121"/>
      <c r="CE136" s="121"/>
      <c r="CF136" s="121"/>
      <c r="CG136" s="121"/>
      <c r="CH136" s="121"/>
      <c r="CI136" s="121"/>
      <c r="CJ136" s="121"/>
      <c r="CK136" s="121"/>
      <c r="CL136" s="121"/>
      <c r="CM136" s="121"/>
      <c r="CN136" s="121"/>
      <c r="CO136" s="121"/>
      <c r="CP136" s="121"/>
      <c r="CQ136" s="121"/>
      <c r="CR136" s="121"/>
      <c r="CS136" s="121"/>
      <c r="CT136" s="121"/>
      <c r="CU136" s="121"/>
      <c r="CV136" s="121"/>
      <c r="CW136" s="121"/>
      <c r="CX136" s="121"/>
      <c r="CY136" s="121"/>
      <c r="CZ136" s="121"/>
      <c r="DA136" s="121"/>
      <c r="DB136" s="121"/>
      <c r="DC136" s="121"/>
      <c r="DD136" s="121"/>
      <c r="DE136" s="121"/>
      <c r="DF136" s="121"/>
      <c r="DG136" s="121"/>
      <c r="DH136" s="121"/>
      <c r="DI136" s="121"/>
      <c r="DJ136" s="121"/>
      <c r="DK136" s="121"/>
      <c r="DL136" s="121"/>
      <c r="DM136" s="121"/>
      <c r="DN136" s="121"/>
      <c r="DO136" s="121"/>
      <c r="DP136" s="121"/>
      <c r="DQ136" s="121"/>
      <c r="DR136" s="121"/>
      <c r="DS136" s="121"/>
      <c r="DT136" s="121"/>
      <c r="DU136" s="121"/>
      <c r="DV136" s="121"/>
      <c r="DW136" s="121"/>
      <c r="DX136" s="121"/>
      <c r="DY136" s="121"/>
      <c r="DZ136" s="121"/>
      <c r="EA136" s="121"/>
      <c r="EB136" s="121"/>
      <c r="EC136" s="121"/>
      <c r="ED136" s="121"/>
      <c r="EE136" s="121"/>
      <c r="EF136" s="121"/>
      <c r="EG136" s="121"/>
      <c r="EH136" s="121"/>
      <c r="EI136" s="121"/>
      <c r="EJ136" s="121"/>
      <c r="EK136" s="121"/>
      <c r="EL136" s="121"/>
      <c r="EM136" s="121"/>
      <c r="EN136" s="121"/>
      <c r="EO136" s="121"/>
      <c r="EP136" s="121"/>
      <c r="EQ136" s="121"/>
      <c r="ER136" s="121"/>
      <c r="ES136" s="121"/>
      <c r="ET136" s="121"/>
      <c r="EU136" s="121"/>
      <c r="EV136" s="121"/>
      <c r="EW136" s="121"/>
      <c r="EX136" s="121"/>
      <c r="EY136" s="121"/>
      <c r="EZ136" s="121"/>
      <c r="FA136" s="121"/>
      <c r="FB136" s="121"/>
      <c r="FC136" s="121"/>
      <c r="FD136" s="121"/>
      <c r="FE136" s="121"/>
      <c r="FF136" s="121"/>
      <c r="FG136" s="121"/>
      <c r="FH136" s="121"/>
      <c r="FI136" s="121"/>
      <c r="FJ136" s="121"/>
      <c r="FK136" s="121"/>
      <c r="FL136" s="121"/>
      <c r="FM136" s="121"/>
      <c r="FN136" s="121"/>
      <c r="FO136" s="121"/>
      <c r="FP136" s="121"/>
      <c r="FQ136" s="121"/>
      <c r="FR136" s="121"/>
      <c r="FS136" s="121"/>
      <c r="FT136" s="121"/>
      <c r="FU136" s="121"/>
      <c r="FV136" s="121"/>
      <c r="FW136" s="121"/>
      <c r="FX136" s="121"/>
      <c r="FY136" s="121"/>
      <c r="FZ136" s="121"/>
      <c r="GA136" s="121"/>
      <c r="GB136" s="121"/>
      <c r="GC136" s="121"/>
      <c r="GD136" s="121"/>
      <c r="GE136" s="121"/>
      <c r="GF136" s="121"/>
      <c r="GG136" s="121"/>
      <c r="GH136" s="121"/>
      <c r="GI136" s="121"/>
      <c r="GJ136" s="121"/>
      <c r="GK136" s="121"/>
      <c r="GL136" s="121"/>
      <c r="GM136" s="121"/>
      <c r="GN136" s="121"/>
      <c r="GO136" s="121"/>
      <c r="GP136" s="121"/>
      <c r="GQ136" s="121"/>
      <c r="GR136" s="121"/>
      <c r="GS136" s="121"/>
      <c r="GT136" s="121"/>
      <c r="GU136" s="121"/>
      <c r="GV136" s="121"/>
      <c r="GW136" s="121"/>
      <c r="GX136" s="121"/>
      <c r="GY136" s="121"/>
      <c r="GZ136" s="121"/>
      <c r="HA136" s="121"/>
      <c r="HB136" s="121"/>
      <c r="HC136" s="121"/>
      <c r="HD136" s="121"/>
      <c r="HE136" s="121"/>
      <c r="HF136" s="121"/>
      <c r="HG136" s="121"/>
      <c r="HH136" s="121"/>
      <c r="HI136" s="121"/>
      <c r="HJ136" s="121"/>
      <c r="HK136" s="121"/>
      <c r="HL136" s="121"/>
      <c r="HM136" s="121"/>
      <c r="HN136" s="121"/>
      <c r="HO136" s="121"/>
      <c r="HP136" s="121"/>
      <c r="HQ136" s="121"/>
      <c r="HR136" s="121"/>
      <c r="HS136" s="121"/>
      <c r="HT136" s="121"/>
      <c r="HU136" s="121"/>
      <c r="HV136" s="121"/>
      <c r="HW136" s="121"/>
      <c r="HX136" s="121"/>
      <c r="HY136" s="121"/>
      <c r="HZ136" s="121"/>
      <c r="IA136" s="121"/>
      <c r="IB136" s="121"/>
      <c r="IC136" s="121"/>
      <c r="ID136" s="121"/>
      <c r="IE136" s="121"/>
      <c r="IF136" s="121"/>
      <c r="IG136" s="121"/>
      <c r="IH136" s="121"/>
      <c r="II136" s="121"/>
      <c r="IJ136" s="121"/>
      <c r="IK136" s="121"/>
      <c r="IL136" s="121"/>
      <c r="IM136" s="121"/>
      <c r="IN136" s="121"/>
      <c r="IO136" s="121"/>
      <c r="IP136" s="121"/>
      <c r="IQ136" s="121"/>
      <c r="IR136" s="121"/>
      <c r="IS136" s="121"/>
      <c r="IT136" s="121"/>
      <c r="IU136" s="121"/>
      <c r="IV136" s="121"/>
      <c r="IW136" s="121"/>
      <c r="IX136" s="121"/>
    </row>
    <row r="137" spans="1:258" s="120" customFormat="1">
      <c r="A137" s="448"/>
      <c r="B137" s="446"/>
      <c r="C137" s="446"/>
      <c r="D137" s="446"/>
      <c r="E137" s="446"/>
      <c r="F137" s="446"/>
      <c r="G137" s="446"/>
      <c r="H137" s="446"/>
      <c r="I137" s="518"/>
      <c r="J137" s="518"/>
      <c r="K137" s="444"/>
      <c r="L137" s="445"/>
      <c r="M137" s="445"/>
      <c r="N137" s="444"/>
      <c r="O137" s="446"/>
      <c r="P137" s="446"/>
      <c r="Q137" s="121"/>
      <c r="R137" s="121"/>
      <c r="S137" s="121"/>
      <c r="T137" s="128"/>
      <c r="U137" s="128"/>
      <c r="V137" s="121"/>
      <c r="Y137" s="121"/>
      <c r="Z137" s="121"/>
      <c r="AA137" s="121"/>
      <c r="AB137" s="121"/>
      <c r="AC137" s="121"/>
      <c r="AD137" s="121"/>
      <c r="AE137" s="121"/>
      <c r="AF137" s="121"/>
      <c r="AG137" s="121"/>
      <c r="AH137" s="121"/>
      <c r="AI137" s="121"/>
      <c r="AJ137" s="121"/>
      <c r="AK137" s="121"/>
      <c r="AL137" s="121"/>
      <c r="AM137" s="121"/>
      <c r="AN137" s="121"/>
      <c r="AO137" s="121"/>
      <c r="AP137" s="121"/>
      <c r="AQ137" s="121"/>
      <c r="AR137" s="121"/>
      <c r="AS137" s="121"/>
      <c r="AT137" s="121"/>
      <c r="AU137" s="121"/>
      <c r="AV137" s="121"/>
      <c r="AW137" s="121"/>
      <c r="AX137" s="121"/>
      <c r="AY137" s="121"/>
      <c r="AZ137" s="121"/>
      <c r="BA137" s="121"/>
      <c r="BB137" s="121"/>
      <c r="BC137" s="121"/>
      <c r="BD137" s="121"/>
      <c r="BE137" s="121"/>
      <c r="BF137" s="121"/>
      <c r="BG137" s="121"/>
      <c r="BH137" s="121"/>
      <c r="BI137" s="121"/>
      <c r="BJ137" s="121"/>
      <c r="BK137" s="121"/>
      <c r="BL137" s="121"/>
      <c r="BM137" s="121"/>
      <c r="BN137" s="121"/>
      <c r="BO137" s="121"/>
      <c r="BP137" s="121"/>
      <c r="BQ137" s="121"/>
      <c r="BR137" s="121"/>
      <c r="BS137" s="121"/>
      <c r="BT137" s="121"/>
      <c r="BU137" s="121"/>
      <c r="BV137" s="121"/>
      <c r="BW137" s="121"/>
      <c r="BX137" s="121"/>
      <c r="BY137" s="121"/>
      <c r="BZ137" s="121"/>
      <c r="CA137" s="121"/>
      <c r="CB137" s="121"/>
      <c r="CC137" s="121"/>
      <c r="CD137" s="121"/>
      <c r="CE137" s="121"/>
      <c r="CF137" s="121"/>
      <c r="CG137" s="121"/>
      <c r="CH137" s="121"/>
      <c r="CI137" s="121"/>
      <c r="CJ137" s="121"/>
      <c r="CK137" s="121"/>
      <c r="CL137" s="121"/>
      <c r="CM137" s="121"/>
      <c r="CN137" s="121"/>
      <c r="CO137" s="121"/>
      <c r="CP137" s="121"/>
      <c r="CQ137" s="121"/>
      <c r="CR137" s="121"/>
      <c r="CS137" s="121"/>
      <c r="CT137" s="121"/>
      <c r="CU137" s="121"/>
      <c r="CV137" s="121"/>
      <c r="CW137" s="121"/>
      <c r="CX137" s="121"/>
      <c r="CY137" s="121"/>
      <c r="CZ137" s="121"/>
      <c r="DA137" s="121"/>
      <c r="DB137" s="121"/>
      <c r="DC137" s="121"/>
      <c r="DD137" s="121"/>
      <c r="DE137" s="121"/>
      <c r="DF137" s="121"/>
      <c r="DG137" s="121"/>
      <c r="DH137" s="121"/>
      <c r="DI137" s="121"/>
      <c r="DJ137" s="121"/>
      <c r="DK137" s="121"/>
      <c r="DL137" s="121"/>
      <c r="DM137" s="121"/>
      <c r="DN137" s="121"/>
      <c r="DO137" s="121"/>
      <c r="DP137" s="121"/>
      <c r="DQ137" s="121"/>
      <c r="DR137" s="121"/>
      <c r="DS137" s="121"/>
      <c r="DT137" s="121"/>
      <c r="DU137" s="121"/>
      <c r="DV137" s="121"/>
      <c r="DW137" s="121"/>
      <c r="DX137" s="121"/>
      <c r="DY137" s="121"/>
      <c r="DZ137" s="121"/>
      <c r="EA137" s="121"/>
      <c r="EB137" s="121"/>
      <c r="EC137" s="121"/>
      <c r="ED137" s="121"/>
      <c r="EE137" s="121"/>
      <c r="EF137" s="121"/>
      <c r="EG137" s="121"/>
      <c r="EH137" s="121"/>
      <c r="EI137" s="121"/>
      <c r="EJ137" s="121"/>
      <c r="EK137" s="121"/>
      <c r="EL137" s="121"/>
      <c r="EM137" s="121"/>
      <c r="EN137" s="121"/>
      <c r="EO137" s="121"/>
      <c r="EP137" s="121"/>
      <c r="EQ137" s="121"/>
      <c r="ER137" s="121"/>
      <c r="ES137" s="121"/>
      <c r="ET137" s="121"/>
      <c r="EU137" s="121"/>
      <c r="EV137" s="121"/>
      <c r="EW137" s="121"/>
      <c r="EX137" s="121"/>
      <c r="EY137" s="121"/>
      <c r="EZ137" s="121"/>
      <c r="FA137" s="121"/>
      <c r="FB137" s="121"/>
      <c r="FC137" s="121"/>
      <c r="FD137" s="121"/>
      <c r="FE137" s="121"/>
      <c r="FF137" s="121"/>
      <c r="FG137" s="121"/>
      <c r="FH137" s="121"/>
      <c r="FI137" s="121"/>
      <c r="FJ137" s="121"/>
      <c r="FK137" s="121"/>
      <c r="FL137" s="121"/>
      <c r="FM137" s="121"/>
      <c r="FN137" s="121"/>
      <c r="FO137" s="121"/>
      <c r="FP137" s="121"/>
      <c r="FQ137" s="121"/>
      <c r="FR137" s="121"/>
      <c r="FS137" s="121"/>
      <c r="FT137" s="121"/>
      <c r="FU137" s="121"/>
      <c r="FV137" s="121"/>
      <c r="FW137" s="121"/>
      <c r="FX137" s="121"/>
      <c r="FY137" s="121"/>
      <c r="FZ137" s="121"/>
      <c r="GA137" s="121"/>
      <c r="GB137" s="121"/>
      <c r="GC137" s="121"/>
      <c r="GD137" s="121"/>
      <c r="GE137" s="121"/>
      <c r="GF137" s="121"/>
      <c r="GG137" s="121"/>
      <c r="GH137" s="121"/>
      <c r="GI137" s="121"/>
      <c r="GJ137" s="121"/>
      <c r="GK137" s="121"/>
      <c r="GL137" s="121"/>
      <c r="GM137" s="121"/>
      <c r="GN137" s="121"/>
      <c r="GO137" s="121"/>
      <c r="GP137" s="121"/>
      <c r="GQ137" s="121"/>
      <c r="GR137" s="121"/>
      <c r="GS137" s="121"/>
      <c r="GT137" s="121"/>
      <c r="GU137" s="121"/>
      <c r="GV137" s="121"/>
      <c r="GW137" s="121"/>
      <c r="GX137" s="121"/>
      <c r="GY137" s="121"/>
      <c r="GZ137" s="121"/>
      <c r="HA137" s="121"/>
      <c r="HB137" s="121"/>
      <c r="HC137" s="121"/>
      <c r="HD137" s="121"/>
      <c r="HE137" s="121"/>
      <c r="HF137" s="121"/>
      <c r="HG137" s="121"/>
      <c r="HH137" s="121"/>
      <c r="HI137" s="121"/>
      <c r="HJ137" s="121"/>
      <c r="HK137" s="121"/>
      <c r="HL137" s="121"/>
      <c r="HM137" s="121"/>
      <c r="HN137" s="121"/>
      <c r="HO137" s="121"/>
      <c r="HP137" s="121"/>
      <c r="HQ137" s="121"/>
      <c r="HR137" s="121"/>
      <c r="HS137" s="121"/>
      <c r="HT137" s="121"/>
      <c r="HU137" s="121"/>
      <c r="HV137" s="121"/>
      <c r="HW137" s="121"/>
      <c r="HX137" s="121"/>
      <c r="HY137" s="121"/>
      <c r="HZ137" s="121"/>
      <c r="IA137" s="121"/>
      <c r="IB137" s="121"/>
      <c r="IC137" s="121"/>
      <c r="ID137" s="121"/>
      <c r="IE137" s="121"/>
      <c r="IF137" s="121"/>
      <c r="IG137" s="121"/>
      <c r="IH137" s="121"/>
      <c r="II137" s="121"/>
      <c r="IJ137" s="121"/>
      <c r="IK137" s="121"/>
      <c r="IL137" s="121"/>
      <c r="IM137" s="121"/>
      <c r="IN137" s="121"/>
      <c r="IO137" s="121"/>
      <c r="IP137" s="121"/>
      <c r="IQ137" s="121"/>
      <c r="IR137" s="121"/>
      <c r="IS137" s="121"/>
      <c r="IT137" s="121"/>
      <c r="IU137" s="121"/>
      <c r="IV137" s="121"/>
      <c r="IW137" s="121"/>
      <c r="IX137" s="121"/>
    </row>
    <row r="138" spans="1:258" s="120" customFormat="1">
      <c r="A138" s="448"/>
      <c r="B138" s="446"/>
      <c r="C138" s="446"/>
      <c r="D138" s="446"/>
      <c r="E138" s="446"/>
      <c r="F138" s="446"/>
      <c r="G138" s="446"/>
      <c r="H138" s="446"/>
      <c r="I138" s="518"/>
      <c r="J138" s="518"/>
      <c r="K138" s="444"/>
      <c r="L138" s="445"/>
      <c r="M138" s="445"/>
      <c r="N138" s="444"/>
      <c r="O138" s="446"/>
      <c r="P138" s="446"/>
      <c r="Q138" s="121"/>
      <c r="R138" s="121"/>
      <c r="S138" s="121"/>
      <c r="T138" s="128"/>
      <c r="U138" s="128"/>
      <c r="V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c r="BM138" s="121"/>
      <c r="BN138" s="121"/>
      <c r="BO138" s="121"/>
      <c r="BP138" s="121"/>
      <c r="BQ138" s="121"/>
      <c r="BR138" s="121"/>
      <c r="BS138" s="121"/>
      <c r="BT138" s="121"/>
      <c r="BU138" s="121"/>
      <c r="BV138" s="121"/>
      <c r="BW138" s="121"/>
      <c r="BX138" s="121"/>
      <c r="BY138" s="121"/>
      <c r="BZ138" s="121"/>
      <c r="CA138" s="121"/>
      <c r="CB138" s="121"/>
      <c r="CC138" s="121"/>
      <c r="CD138" s="121"/>
      <c r="CE138" s="121"/>
      <c r="CF138" s="121"/>
      <c r="CG138" s="121"/>
      <c r="CH138" s="121"/>
      <c r="CI138" s="121"/>
      <c r="CJ138" s="121"/>
      <c r="CK138" s="121"/>
      <c r="CL138" s="121"/>
      <c r="CM138" s="121"/>
      <c r="CN138" s="121"/>
      <c r="CO138" s="121"/>
      <c r="CP138" s="121"/>
      <c r="CQ138" s="121"/>
      <c r="CR138" s="121"/>
      <c r="CS138" s="121"/>
      <c r="CT138" s="121"/>
      <c r="CU138" s="121"/>
      <c r="CV138" s="121"/>
      <c r="CW138" s="121"/>
      <c r="CX138" s="121"/>
      <c r="CY138" s="121"/>
      <c r="CZ138" s="121"/>
      <c r="DA138" s="121"/>
      <c r="DB138" s="121"/>
      <c r="DC138" s="121"/>
      <c r="DD138" s="121"/>
      <c r="DE138" s="121"/>
      <c r="DF138" s="121"/>
      <c r="DG138" s="121"/>
      <c r="DH138" s="121"/>
      <c r="DI138" s="121"/>
      <c r="DJ138" s="121"/>
      <c r="DK138" s="121"/>
      <c r="DL138" s="121"/>
      <c r="DM138" s="121"/>
      <c r="DN138" s="121"/>
      <c r="DO138" s="121"/>
      <c r="DP138" s="121"/>
      <c r="DQ138" s="121"/>
      <c r="DR138" s="121"/>
      <c r="DS138" s="121"/>
      <c r="DT138" s="121"/>
      <c r="DU138" s="121"/>
      <c r="DV138" s="121"/>
      <c r="DW138" s="121"/>
      <c r="DX138" s="121"/>
      <c r="DY138" s="121"/>
      <c r="DZ138" s="121"/>
      <c r="EA138" s="121"/>
      <c r="EB138" s="121"/>
      <c r="EC138" s="121"/>
      <c r="ED138" s="121"/>
      <c r="EE138" s="121"/>
      <c r="EF138" s="121"/>
      <c r="EG138" s="121"/>
      <c r="EH138" s="121"/>
      <c r="EI138" s="121"/>
      <c r="EJ138" s="121"/>
      <c r="EK138" s="121"/>
      <c r="EL138" s="121"/>
      <c r="EM138" s="121"/>
      <c r="EN138" s="121"/>
      <c r="EO138" s="121"/>
      <c r="EP138" s="121"/>
      <c r="EQ138" s="121"/>
      <c r="ER138" s="121"/>
      <c r="ES138" s="121"/>
      <c r="ET138" s="121"/>
      <c r="EU138" s="121"/>
      <c r="EV138" s="121"/>
      <c r="EW138" s="121"/>
      <c r="EX138" s="121"/>
      <c r="EY138" s="121"/>
      <c r="EZ138" s="121"/>
      <c r="FA138" s="121"/>
      <c r="FB138" s="121"/>
      <c r="FC138" s="121"/>
      <c r="FD138" s="121"/>
      <c r="FE138" s="121"/>
      <c r="FF138" s="121"/>
      <c r="FG138" s="121"/>
      <c r="FH138" s="121"/>
      <c r="FI138" s="121"/>
      <c r="FJ138" s="121"/>
      <c r="FK138" s="121"/>
      <c r="FL138" s="121"/>
      <c r="FM138" s="121"/>
      <c r="FN138" s="121"/>
      <c r="FO138" s="121"/>
      <c r="FP138" s="121"/>
      <c r="FQ138" s="121"/>
      <c r="FR138" s="121"/>
      <c r="FS138" s="121"/>
      <c r="FT138" s="121"/>
      <c r="FU138" s="121"/>
      <c r="FV138" s="121"/>
      <c r="FW138" s="121"/>
      <c r="FX138" s="121"/>
      <c r="FY138" s="121"/>
      <c r="FZ138" s="121"/>
      <c r="GA138" s="121"/>
      <c r="GB138" s="121"/>
      <c r="GC138" s="121"/>
      <c r="GD138" s="121"/>
      <c r="GE138" s="121"/>
      <c r="GF138" s="121"/>
      <c r="GG138" s="121"/>
      <c r="GH138" s="121"/>
      <c r="GI138" s="121"/>
      <c r="GJ138" s="121"/>
      <c r="GK138" s="121"/>
      <c r="GL138" s="121"/>
      <c r="GM138" s="121"/>
      <c r="GN138" s="121"/>
      <c r="GO138" s="121"/>
      <c r="GP138" s="121"/>
      <c r="GQ138" s="121"/>
      <c r="GR138" s="121"/>
      <c r="GS138" s="121"/>
      <c r="GT138" s="121"/>
      <c r="GU138" s="121"/>
      <c r="GV138" s="121"/>
      <c r="GW138" s="121"/>
      <c r="GX138" s="121"/>
      <c r="GY138" s="121"/>
      <c r="GZ138" s="121"/>
      <c r="HA138" s="121"/>
      <c r="HB138" s="121"/>
      <c r="HC138" s="121"/>
      <c r="HD138" s="121"/>
      <c r="HE138" s="121"/>
      <c r="HF138" s="121"/>
      <c r="HG138" s="121"/>
      <c r="HH138" s="121"/>
      <c r="HI138" s="121"/>
      <c r="HJ138" s="121"/>
      <c r="HK138" s="121"/>
      <c r="HL138" s="121"/>
      <c r="HM138" s="121"/>
      <c r="HN138" s="121"/>
      <c r="HO138" s="121"/>
      <c r="HP138" s="121"/>
      <c r="HQ138" s="121"/>
      <c r="HR138" s="121"/>
      <c r="HS138" s="121"/>
      <c r="HT138" s="121"/>
      <c r="HU138" s="121"/>
      <c r="HV138" s="121"/>
      <c r="HW138" s="121"/>
      <c r="HX138" s="121"/>
      <c r="HY138" s="121"/>
      <c r="HZ138" s="121"/>
      <c r="IA138" s="121"/>
      <c r="IB138" s="121"/>
      <c r="IC138" s="121"/>
      <c r="ID138" s="121"/>
      <c r="IE138" s="121"/>
      <c r="IF138" s="121"/>
      <c r="IG138" s="121"/>
      <c r="IH138" s="121"/>
      <c r="II138" s="121"/>
      <c r="IJ138" s="121"/>
      <c r="IK138" s="121"/>
      <c r="IL138" s="121"/>
      <c r="IM138" s="121"/>
      <c r="IN138" s="121"/>
      <c r="IO138" s="121"/>
      <c r="IP138" s="121"/>
      <c r="IQ138" s="121"/>
      <c r="IR138" s="121"/>
      <c r="IS138" s="121"/>
      <c r="IT138" s="121"/>
      <c r="IU138" s="121"/>
      <c r="IV138" s="121"/>
      <c r="IW138" s="121"/>
      <c r="IX138" s="121"/>
    </row>
    <row r="139" spans="1:258" s="120" customFormat="1">
      <c r="A139" s="448"/>
      <c r="B139" s="446"/>
      <c r="C139" s="446"/>
      <c r="D139" s="446"/>
      <c r="E139" s="446"/>
      <c r="F139" s="446"/>
      <c r="G139" s="446"/>
      <c r="H139" s="446"/>
      <c r="I139" s="518"/>
      <c r="J139" s="518"/>
      <c r="K139" s="444"/>
      <c r="L139" s="445"/>
      <c r="M139" s="445"/>
      <c r="N139" s="444"/>
      <c r="O139" s="446"/>
      <c r="P139" s="446"/>
      <c r="Q139" s="121"/>
      <c r="R139" s="121"/>
      <c r="S139" s="121"/>
      <c r="T139" s="128"/>
      <c r="U139" s="128"/>
      <c r="V139" s="121"/>
      <c r="Y139" s="121"/>
      <c r="Z139" s="121"/>
      <c r="AA139" s="121"/>
      <c r="AB139" s="121"/>
      <c r="AC139" s="121"/>
      <c r="AD139" s="121"/>
      <c r="AE139" s="121"/>
      <c r="AF139" s="121"/>
      <c r="AG139" s="121"/>
      <c r="AH139" s="121"/>
      <c r="AI139" s="121"/>
      <c r="AJ139" s="121"/>
      <c r="AK139" s="121"/>
      <c r="AL139" s="121"/>
      <c r="AM139" s="121"/>
      <c r="AN139" s="121"/>
      <c r="AO139" s="121"/>
      <c r="AP139" s="121"/>
      <c r="AQ139" s="121"/>
      <c r="AR139" s="121"/>
      <c r="AS139" s="121"/>
      <c r="AT139" s="121"/>
      <c r="AU139" s="121"/>
      <c r="AV139" s="121"/>
      <c r="AW139" s="121"/>
      <c r="AX139" s="121"/>
      <c r="AY139" s="121"/>
      <c r="AZ139" s="121"/>
      <c r="BA139" s="121"/>
      <c r="BB139" s="121"/>
      <c r="BC139" s="121"/>
      <c r="BD139" s="121"/>
      <c r="BE139" s="121"/>
      <c r="BF139" s="121"/>
      <c r="BG139" s="121"/>
      <c r="BH139" s="121"/>
      <c r="BI139" s="121"/>
      <c r="BJ139" s="121"/>
      <c r="BK139" s="121"/>
      <c r="BL139" s="121"/>
      <c r="BM139" s="121"/>
      <c r="BN139" s="121"/>
      <c r="BO139" s="121"/>
      <c r="BP139" s="121"/>
      <c r="BQ139" s="121"/>
      <c r="BR139" s="121"/>
      <c r="BS139" s="121"/>
      <c r="BT139" s="121"/>
      <c r="BU139" s="121"/>
      <c r="BV139" s="121"/>
      <c r="BW139" s="121"/>
      <c r="BX139" s="121"/>
      <c r="BY139" s="121"/>
      <c r="BZ139" s="121"/>
      <c r="CA139" s="121"/>
      <c r="CB139" s="121"/>
      <c r="CC139" s="121"/>
      <c r="CD139" s="121"/>
      <c r="CE139" s="121"/>
      <c r="CF139" s="121"/>
      <c r="CG139" s="121"/>
      <c r="CH139" s="121"/>
      <c r="CI139" s="121"/>
      <c r="CJ139" s="121"/>
      <c r="CK139" s="121"/>
      <c r="CL139" s="121"/>
      <c r="CM139" s="121"/>
      <c r="CN139" s="121"/>
      <c r="CO139" s="121"/>
      <c r="CP139" s="121"/>
      <c r="CQ139" s="121"/>
      <c r="CR139" s="121"/>
      <c r="CS139" s="121"/>
      <c r="CT139" s="121"/>
      <c r="CU139" s="121"/>
      <c r="CV139" s="121"/>
      <c r="CW139" s="121"/>
      <c r="CX139" s="121"/>
      <c r="CY139" s="121"/>
      <c r="CZ139" s="121"/>
      <c r="DA139" s="121"/>
      <c r="DB139" s="121"/>
      <c r="DC139" s="121"/>
      <c r="DD139" s="121"/>
      <c r="DE139" s="121"/>
      <c r="DF139" s="121"/>
      <c r="DG139" s="121"/>
      <c r="DH139" s="121"/>
      <c r="DI139" s="121"/>
      <c r="DJ139" s="121"/>
      <c r="DK139" s="121"/>
      <c r="DL139" s="121"/>
      <c r="DM139" s="121"/>
      <c r="DN139" s="121"/>
      <c r="DO139" s="121"/>
      <c r="DP139" s="121"/>
      <c r="DQ139" s="121"/>
      <c r="DR139" s="121"/>
      <c r="DS139" s="121"/>
      <c r="DT139" s="121"/>
      <c r="DU139" s="121"/>
      <c r="DV139" s="121"/>
      <c r="DW139" s="121"/>
      <c r="DX139" s="121"/>
      <c r="DY139" s="121"/>
      <c r="DZ139" s="121"/>
      <c r="EA139" s="121"/>
      <c r="EB139" s="121"/>
      <c r="EC139" s="121"/>
      <c r="ED139" s="121"/>
      <c r="EE139" s="121"/>
      <c r="EF139" s="121"/>
      <c r="EG139" s="121"/>
      <c r="EH139" s="121"/>
      <c r="EI139" s="121"/>
      <c r="EJ139" s="121"/>
      <c r="EK139" s="121"/>
      <c r="EL139" s="121"/>
      <c r="EM139" s="121"/>
      <c r="EN139" s="121"/>
      <c r="EO139" s="121"/>
      <c r="EP139" s="121"/>
      <c r="EQ139" s="121"/>
      <c r="ER139" s="121"/>
      <c r="ES139" s="121"/>
      <c r="ET139" s="121"/>
      <c r="EU139" s="121"/>
      <c r="EV139" s="121"/>
      <c r="EW139" s="121"/>
      <c r="EX139" s="121"/>
      <c r="EY139" s="121"/>
      <c r="EZ139" s="121"/>
      <c r="FA139" s="121"/>
      <c r="FB139" s="121"/>
      <c r="FC139" s="121"/>
      <c r="FD139" s="121"/>
      <c r="FE139" s="121"/>
      <c r="FF139" s="121"/>
      <c r="FG139" s="121"/>
      <c r="FH139" s="121"/>
      <c r="FI139" s="121"/>
      <c r="FJ139" s="121"/>
      <c r="FK139" s="121"/>
      <c r="FL139" s="121"/>
      <c r="FM139" s="121"/>
      <c r="FN139" s="121"/>
      <c r="FO139" s="121"/>
      <c r="FP139" s="121"/>
      <c r="FQ139" s="121"/>
      <c r="FR139" s="121"/>
      <c r="FS139" s="121"/>
      <c r="FT139" s="121"/>
      <c r="FU139" s="121"/>
      <c r="FV139" s="121"/>
      <c r="FW139" s="121"/>
      <c r="FX139" s="121"/>
      <c r="FY139" s="121"/>
      <c r="FZ139" s="121"/>
      <c r="GA139" s="121"/>
      <c r="GB139" s="121"/>
      <c r="GC139" s="121"/>
      <c r="GD139" s="121"/>
      <c r="GE139" s="121"/>
      <c r="GF139" s="121"/>
      <c r="GG139" s="121"/>
      <c r="GH139" s="121"/>
      <c r="GI139" s="121"/>
      <c r="GJ139" s="121"/>
      <c r="GK139" s="121"/>
      <c r="GL139" s="121"/>
      <c r="GM139" s="121"/>
      <c r="GN139" s="121"/>
      <c r="GO139" s="121"/>
      <c r="GP139" s="121"/>
      <c r="GQ139" s="121"/>
      <c r="GR139" s="121"/>
      <c r="GS139" s="121"/>
      <c r="GT139" s="121"/>
      <c r="GU139" s="121"/>
      <c r="GV139" s="121"/>
      <c r="GW139" s="121"/>
      <c r="GX139" s="121"/>
      <c r="GY139" s="121"/>
      <c r="GZ139" s="121"/>
      <c r="HA139" s="121"/>
      <c r="HB139" s="121"/>
      <c r="HC139" s="121"/>
      <c r="HD139" s="121"/>
      <c r="HE139" s="121"/>
      <c r="HF139" s="121"/>
      <c r="HG139" s="121"/>
      <c r="HH139" s="121"/>
      <c r="HI139" s="121"/>
      <c r="HJ139" s="121"/>
      <c r="HK139" s="121"/>
      <c r="HL139" s="121"/>
      <c r="HM139" s="121"/>
      <c r="HN139" s="121"/>
      <c r="HO139" s="121"/>
      <c r="HP139" s="121"/>
      <c r="HQ139" s="121"/>
      <c r="HR139" s="121"/>
      <c r="HS139" s="121"/>
      <c r="HT139" s="121"/>
      <c r="HU139" s="121"/>
      <c r="HV139" s="121"/>
      <c r="HW139" s="121"/>
      <c r="HX139" s="121"/>
      <c r="HY139" s="121"/>
      <c r="HZ139" s="121"/>
      <c r="IA139" s="121"/>
      <c r="IB139" s="121"/>
      <c r="IC139" s="121"/>
      <c r="ID139" s="121"/>
      <c r="IE139" s="121"/>
      <c r="IF139" s="121"/>
      <c r="IG139" s="121"/>
      <c r="IH139" s="121"/>
      <c r="II139" s="121"/>
      <c r="IJ139" s="121"/>
      <c r="IK139" s="121"/>
      <c r="IL139" s="121"/>
      <c r="IM139" s="121"/>
      <c r="IN139" s="121"/>
      <c r="IO139" s="121"/>
      <c r="IP139" s="121"/>
      <c r="IQ139" s="121"/>
      <c r="IR139" s="121"/>
      <c r="IS139" s="121"/>
      <c r="IT139" s="121"/>
      <c r="IU139" s="121"/>
      <c r="IV139" s="121"/>
      <c r="IW139" s="121"/>
      <c r="IX139" s="121"/>
    </row>
    <row r="140" spans="1:258" s="120" customFormat="1">
      <c r="A140" s="448"/>
      <c r="B140" s="446"/>
      <c r="C140" s="446"/>
      <c r="D140" s="446"/>
      <c r="E140" s="446"/>
      <c r="F140" s="446"/>
      <c r="G140" s="446"/>
      <c r="H140" s="446"/>
      <c r="I140" s="518"/>
      <c r="J140" s="518"/>
      <c r="K140" s="444"/>
      <c r="L140" s="445"/>
      <c r="M140" s="445"/>
      <c r="N140" s="444"/>
      <c r="O140" s="446"/>
      <c r="P140" s="446"/>
      <c r="Q140" s="121"/>
      <c r="R140" s="121"/>
      <c r="S140" s="121"/>
      <c r="T140" s="128"/>
      <c r="U140" s="128"/>
      <c r="V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c r="BM140" s="121"/>
      <c r="BN140" s="121"/>
      <c r="BO140" s="121"/>
      <c r="BP140" s="121"/>
      <c r="BQ140" s="121"/>
      <c r="BR140" s="121"/>
      <c r="BS140" s="121"/>
      <c r="BT140" s="121"/>
      <c r="BU140" s="121"/>
      <c r="BV140" s="121"/>
      <c r="BW140" s="121"/>
      <c r="BX140" s="121"/>
      <c r="BY140" s="121"/>
      <c r="BZ140" s="121"/>
      <c r="CA140" s="121"/>
      <c r="CB140" s="121"/>
      <c r="CC140" s="121"/>
      <c r="CD140" s="121"/>
      <c r="CE140" s="121"/>
      <c r="CF140" s="121"/>
      <c r="CG140" s="121"/>
      <c r="CH140" s="121"/>
      <c r="CI140" s="121"/>
      <c r="CJ140" s="121"/>
      <c r="CK140" s="121"/>
      <c r="CL140" s="121"/>
      <c r="CM140" s="121"/>
      <c r="CN140" s="121"/>
      <c r="CO140" s="121"/>
      <c r="CP140" s="121"/>
      <c r="CQ140" s="121"/>
      <c r="CR140" s="121"/>
      <c r="CS140" s="121"/>
      <c r="CT140" s="121"/>
      <c r="CU140" s="121"/>
      <c r="CV140" s="121"/>
      <c r="CW140" s="121"/>
      <c r="CX140" s="121"/>
      <c r="CY140" s="121"/>
      <c r="CZ140" s="121"/>
      <c r="DA140" s="121"/>
      <c r="DB140" s="121"/>
      <c r="DC140" s="121"/>
      <c r="DD140" s="121"/>
      <c r="DE140" s="121"/>
      <c r="DF140" s="121"/>
      <c r="DG140" s="121"/>
      <c r="DH140" s="121"/>
      <c r="DI140" s="121"/>
      <c r="DJ140" s="121"/>
      <c r="DK140" s="121"/>
      <c r="DL140" s="121"/>
      <c r="DM140" s="121"/>
      <c r="DN140" s="121"/>
      <c r="DO140" s="121"/>
      <c r="DP140" s="121"/>
      <c r="DQ140" s="121"/>
      <c r="DR140" s="121"/>
      <c r="DS140" s="121"/>
      <c r="DT140" s="121"/>
      <c r="DU140" s="121"/>
      <c r="DV140" s="121"/>
      <c r="DW140" s="121"/>
      <c r="DX140" s="121"/>
      <c r="DY140" s="121"/>
      <c r="DZ140" s="121"/>
      <c r="EA140" s="121"/>
      <c r="EB140" s="121"/>
      <c r="EC140" s="121"/>
      <c r="ED140" s="121"/>
      <c r="EE140" s="121"/>
      <c r="EF140" s="121"/>
      <c r="EG140" s="121"/>
      <c r="EH140" s="121"/>
      <c r="EI140" s="121"/>
      <c r="EJ140" s="121"/>
      <c r="EK140" s="121"/>
      <c r="EL140" s="121"/>
      <c r="EM140" s="121"/>
      <c r="EN140" s="121"/>
      <c r="EO140" s="121"/>
      <c r="EP140" s="121"/>
      <c r="EQ140" s="121"/>
      <c r="ER140" s="121"/>
      <c r="ES140" s="121"/>
      <c r="ET140" s="121"/>
      <c r="EU140" s="121"/>
      <c r="EV140" s="121"/>
      <c r="EW140" s="121"/>
      <c r="EX140" s="121"/>
      <c r="EY140" s="121"/>
      <c r="EZ140" s="121"/>
      <c r="FA140" s="121"/>
      <c r="FB140" s="121"/>
      <c r="FC140" s="121"/>
      <c r="FD140" s="121"/>
      <c r="FE140" s="121"/>
      <c r="FF140" s="121"/>
      <c r="FG140" s="121"/>
      <c r="FH140" s="121"/>
      <c r="FI140" s="121"/>
      <c r="FJ140" s="121"/>
      <c r="FK140" s="121"/>
      <c r="FL140" s="121"/>
      <c r="FM140" s="121"/>
      <c r="FN140" s="121"/>
      <c r="FO140" s="121"/>
      <c r="FP140" s="121"/>
      <c r="FQ140" s="121"/>
      <c r="FR140" s="121"/>
      <c r="FS140" s="121"/>
      <c r="FT140" s="121"/>
      <c r="FU140" s="121"/>
      <c r="FV140" s="121"/>
      <c r="FW140" s="121"/>
      <c r="FX140" s="121"/>
      <c r="FY140" s="121"/>
      <c r="FZ140" s="121"/>
      <c r="GA140" s="121"/>
      <c r="GB140" s="121"/>
      <c r="GC140" s="121"/>
      <c r="GD140" s="121"/>
      <c r="GE140" s="121"/>
      <c r="GF140" s="121"/>
      <c r="GG140" s="121"/>
      <c r="GH140" s="121"/>
      <c r="GI140" s="121"/>
      <c r="GJ140" s="121"/>
      <c r="GK140" s="121"/>
      <c r="GL140" s="121"/>
      <c r="GM140" s="121"/>
      <c r="GN140" s="121"/>
      <c r="GO140" s="121"/>
      <c r="GP140" s="121"/>
      <c r="GQ140" s="121"/>
      <c r="GR140" s="121"/>
      <c r="GS140" s="121"/>
      <c r="GT140" s="121"/>
      <c r="GU140" s="121"/>
      <c r="GV140" s="121"/>
      <c r="GW140" s="121"/>
      <c r="GX140" s="121"/>
      <c r="GY140" s="121"/>
      <c r="GZ140" s="121"/>
      <c r="HA140" s="121"/>
      <c r="HB140" s="121"/>
      <c r="HC140" s="121"/>
      <c r="HD140" s="121"/>
      <c r="HE140" s="121"/>
      <c r="HF140" s="121"/>
      <c r="HG140" s="121"/>
      <c r="HH140" s="121"/>
      <c r="HI140" s="121"/>
      <c r="HJ140" s="121"/>
      <c r="HK140" s="121"/>
      <c r="HL140" s="121"/>
      <c r="HM140" s="121"/>
      <c r="HN140" s="121"/>
      <c r="HO140" s="121"/>
      <c r="HP140" s="121"/>
      <c r="HQ140" s="121"/>
      <c r="HR140" s="121"/>
      <c r="HS140" s="121"/>
      <c r="HT140" s="121"/>
      <c r="HU140" s="121"/>
      <c r="HV140" s="121"/>
      <c r="HW140" s="121"/>
      <c r="HX140" s="121"/>
      <c r="HY140" s="121"/>
      <c r="HZ140" s="121"/>
      <c r="IA140" s="121"/>
      <c r="IB140" s="121"/>
      <c r="IC140" s="121"/>
      <c r="ID140" s="121"/>
      <c r="IE140" s="121"/>
      <c r="IF140" s="121"/>
      <c r="IG140" s="121"/>
      <c r="IH140" s="121"/>
      <c r="II140" s="121"/>
      <c r="IJ140" s="121"/>
      <c r="IK140" s="121"/>
      <c r="IL140" s="121"/>
      <c r="IM140" s="121"/>
      <c r="IN140" s="121"/>
      <c r="IO140" s="121"/>
      <c r="IP140" s="121"/>
      <c r="IQ140" s="121"/>
      <c r="IR140" s="121"/>
      <c r="IS140" s="121"/>
      <c r="IT140" s="121"/>
      <c r="IU140" s="121"/>
      <c r="IV140" s="121"/>
      <c r="IW140" s="121"/>
      <c r="IX140" s="121"/>
    </row>
    <row r="141" spans="1:258" s="120" customFormat="1">
      <c r="A141" s="448"/>
      <c r="B141" s="446"/>
      <c r="C141" s="446"/>
      <c r="D141" s="446"/>
      <c r="E141" s="446"/>
      <c r="F141" s="446"/>
      <c r="G141" s="446"/>
      <c r="H141" s="446"/>
      <c r="I141" s="518"/>
      <c r="J141" s="518"/>
      <c r="K141" s="444"/>
      <c r="L141" s="445"/>
      <c r="M141" s="445"/>
      <c r="N141" s="444"/>
      <c r="O141" s="446"/>
      <c r="P141" s="446"/>
      <c r="Q141" s="121"/>
      <c r="R141" s="121"/>
      <c r="S141" s="121"/>
      <c r="T141" s="128"/>
      <c r="U141" s="128"/>
      <c r="V141" s="121"/>
      <c r="Y141" s="121"/>
      <c r="Z141" s="121"/>
      <c r="AA141" s="121"/>
      <c r="AB141" s="121"/>
      <c r="AC141" s="121"/>
      <c r="AD141" s="121"/>
      <c r="AE141" s="121"/>
      <c r="AF141" s="121"/>
      <c r="AG141" s="121"/>
      <c r="AH141" s="121"/>
      <c r="AI141" s="121"/>
      <c r="AJ141" s="121"/>
      <c r="AK141" s="121"/>
      <c r="AL141" s="121"/>
      <c r="AM141" s="121"/>
      <c r="AN141" s="121"/>
      <c r="AO141" s="121"/>
      <c r="AP141" s="121"/>
      <c r="AQ141" s="121"/>
      <c r="AR141" s="121"/>
      <c r="AS141" s="121"/>
      <c r="AT141" s="121"/>
      <c r="AU141" s="121"/>
      <c r="AV141" s="121"/>
      <c r="AW141" s="121"/>
      <c r="AX141" s="121"/>
      <c r="AY141" s="121"/>
      <c r="AZ141" s="121"/>
      <c r="BA141" s="121"/>
      <c r="BB141" s="121"/>
      <c r="BC141" s="121"/>
      <c r="BD141" s="121"/>
      <c r="BE141" s="121"/>
      <c r="BF141" s="121"/>
      <c r="BG141" s="121"/>
      <c r="BH141" s="121"/>
      <c r="BI141" s="121"/>
      <c r="BJ141" s="121"/>
      <c r="BK141" s="121"/>
      <c r="BL141" s="121"/>
      <c r="BM141" s="121"/>
      <c r="BN141" s="121"/>
      <c r="BO141" s="121"/>
      <c r="BP141" s="121"/>
      <c r="BQ141" s="121"/>
      <c r="BR141" s="121"/>
      <c r="BS141" s="121"/>
      <c r="BT141" s="121"/>
      <c r="BU141" s="121"/>
      <c r="BV141" s="121"/>
      <c r="BW141" s="121"/>
      <c r="BX141" s="121"/>
      <c r="BY141" s="121"/>
      <c r="BZ141" s="121"/>
      <c r="CA141" s="121"/>
      <c r="CB141" s="121"/>
      <c r="CC141" s="121"/>
      <c r="CD141" s="121"/>
      <c r="CE141" s="121"/>
      <c r="CF141" s="121"/>
      <c r="CG141" s="121"/>
      <c r="CH141" s="121"/>
      <c r="CI141" s="121"/>
      <c r="CJ141" s="121"/>
      <c r="CK141" s="121"/>
      <c r="CL141" s="121"/>
      <c r="CM141" s="121"/>
      <c r="CN141" s="121"/>
      <c r="CO141" s="121"/>
      <c r="CP141" s="121"/>
      <c r="CQ141" s="121"/>
      <c r="CR141" s="121"/>
      <c r="CS141" s="121"/>
      <c r="CT141" s="121"/>
      <c r="CU141" s="121"/>
      <c r="CV141" s="121"/>
      <c r="CW141" s="121"/>
      <c r="CX141" s="121"/>
      <c r="CY141" s="121"/>
      <c r="CZ141" s="121"/>
      <c r="DA141" s="121"/>
      <c r="DB141" s="121"/>
      <c r="DC141" s="121"/>
      <c r="DD141" s="121"/>
      <c r="DE141" s="121"/>
      <c r="DF141" s="121"/>
      <c r="DG141" s="121"/>
      <c r="DH141" s="121"/>
      <c r="DI141" s="121"/>
      <c r="DJ141" s="121"/>
      <c r="DK141" s="121"/>
      <c r="DL141" s="121"/>
      <c r="DM141" s="121"/>
      <c r="DN141" s="121"/>
      <c r="DO141" s="121"/>
      <c r="DP141" s="121"/>
      <c r="DQ141" s="121"/>
      <c r="DR141" s="121"/>
      <c r="DS141" s="121"/>
      <c r="DT141" s="121"/>
      <c r="DU141" s="121"/>
      <c r="DV141" s="121"/>
      <c r="DW141" s="121"/>
      <c r="DX141" s="121"/>
      <c r="DY141" s="121"/>
      <c r="DZ141" s="121"/>
      <c r="EA141" s="121"/>
      <c r="EB141" s="121"/>
      <c r="EC141" s="121"/>
      <c r="ED141" s="121"/>
      <c r="EE141" s="121"/>
      <c r="EF141" s="121"/>
      <c r="EG141" s="121"/>
      <c r="EH141" s="121"/>
      <c r="EI141" s="121"/>
      <c r="EJ141" s="121"/>
      <c r="EK141" s="121"/>
      <c r="EL141" s="121"/>
      <c r="EM141" s="121"/>
      <c r="EN141" s="121"/>
      <c r="EO141" s="121"/>
      <c r="EP141" s="121"/>
      <c r="EQ141" s="121"/>
      <c r="ER141" s="121"/>
      <c r="ES141" s="121"/>
      <c r="ET141" s="121"/>
      <c r="EU141" s="121"/>
      <c r="EV141" s="121"/>
      <c r="EW141" s="121"/>
      <c r="EX141" s="121"/>
      <c r="EY141" s="121"/>
      <c r="EZ141" s="121"/>
      <c r="FA141" s="121"/>
      <c r="FB141" s="121"/>
      <c r="FC141" s="121"/>
      <c r="FD141" s="121"/>
      <c r="FE141" s="121"/>
      <c r="FF141" s="121"/>
      <c r="FG141" s="121"/>
      <c r="FH141" s="121"/>
      <c r="FI141" s="121"/>
      <c r="FJ141" s="121"/>
      <c r="FK141" s="121"/>
      <c r="FL141" s="121"/>
      <c r="FM141" s="121"/>
      <c r="FN141" s="121"/>
      <c r="FO141" s="121"/>
      <c r="FP141" s="121"/>
      <c r="FQ141" s="121"/>
      <c r="FR141" s="121"/>
      <c r="FS141" s="121"/>
      <c r="FT141" s="121"/>
      <c r="FU141" s="121"/>
      <c r="FV141" s="121"/>
      <c r="FW141" s="121"/>
      <c r="FX141" s="121"/>
      <c r="FY141" s="121"/>
      <c r="FZ141" s="121"/>
      <c r="GA141" s="121"/>
      <c r="GB141" s="121"/>
      <c r="GC141" s="121"/>
      <c r="GD141" s="121"/>
      <c r="GE141" s="121"/>
      <c r="GF141" s="121"/>
      <c r="GG141" s="121"/>
      <c r="GH141" s="121"/>
      <c r="GI141" s="121"/>
      <c r="GJ141" s="121"/>
      <c r="GK141" s="121"/>
      <c r="GL141" s="121"/>
      <c r="GM141" s="121"/>
      <c r="GN141" s="121"/>
      <c r="GO141" s="121"/>
      <c r="GP141" s="121"/>
      <c r="GQ141" s="121"/>
      <c r="GR141" s="121"/>
      <c r="GS141" s="121"/>
      <c r="GT141" s="121"/>
      <c r="GU141" s="121"/>
      <c r="GV141" s="121"/>
      <c r="GW141" s="121"/>
      <c r="GX141" s="121"/>
      <c r="GY141" s="121"/>
      <c r="GZ141" s="121"/>
      <c r="HA141" s="121"/>
      <c r="HB141" s="121"/>
      <c r="HC141" s="121"/>
      <c r="HD141" s="121"/>
      <c r="HE141" s="121"/>
      <c r="HF141" s="121"/>
      <c r="HG141" s="121"/>
      <c r="HH141" s="121"/>
      <c r="HI141" s="121"/>
      <c r="HJ141" s="121"/>
      <c r="HK141" s="121"/>
      <c r="HL141" s="121"/>
      <c r="HM141" s="121"/>
      <c r="HN141" s="121"/>
      <c r="HO141" s="121"/>
      <c r="HP141" s="121"/>
      <c r="HQ141" s="121"/>
      <c r="HR141" s="121"/>
      <c r="HS141" s="121"/>
      <c r="HT141" s="121"/>
      <c r="HU141" s="121"/>
      <c r="HV141" s="121"/>
      <c r="HW141" s="121"/>
      <c r="HX141" s="121"/>
      <c r="HY141" s="121"/>
      <c r="HZ141" s="121"/>
      <c r="IA141" s="121"/>
      <c r="IB141" s="121"/>
      <c r="IC141" s="121"/>
      <c r="ID141" s="121"/>
      <c r="IE141" s="121"/>
      <c r="IF141" s="121"/>
      <c r="IG141" s="121"/>
      <c r="IH141" s="121"/>
      <c r="II141" s="121"/>
      <c r="IJ141" s="121"/>
      <c r="IK141" s="121"/>
      <c r="IL141" s="121"/>
      <c r="IM141" s="121"/>
      <c r="IN141" s="121"/>
      <c r="IO141" s="121"/>
      <c r="IP141" s="121"/>
      <c r="IQ141" s="121"/>
      <c r="IR141" s="121"/>
      <c r="IS141" s="121"/>
      <c r="IT141" s="121"/>
      <c r="IU141" s="121"/>
      <c r="IV141" s="121"/>
      <c r="IW141" s="121"/>
      <c r="IX141" s="121"/>
    </row>
    <row r="142" spans="1:258" s="120" customFormat="1">
      <c r="A142" s="448"/>
      <c r="B142" s="446"/>
      <c r="C142" s="446"/>
      <c r="D142" s="446"/>
      <c r="E142" s="446"/>
      <c r="F142" s="446"/>
      <c r="G142" s="446"/>
      <c r="H142" s="446"/>
      <c r="I142" s="518"/>
      <c r="J142" s="518"/>
      <c r="K142" s="444"/>
      <c r="L142" s="445"/>
      <c r="M142" s="445"/>
      <c r="N142" s="444"/>
      <c r="O142" s="446"/>
      <c r="P142" s="446"/>
      <c r="Q142" s="121"/>
      <c r="R142" s="121"/>
      <c r="S142" s="121"/>
      <c r="T142" s="128"/>
      <c r="U142" s="128"/>
      <c r="V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21"/>
      <c r="BC142" s="121"/>
      <c r="BD142" s="121"/>
      <c r="BE142" s="121"/>
      <c r="BF142" s="121"/>
      <c r="BG142" s="121"/>
      <c r="BH142" s="121"/>
      <c r="BI142" s="121"/>
      <c r="BJ142" s="121"/>
      <c r="BK142" s="121"/>
      <c r="BL142" s="121"/>
      <c r="BM142" s="121"/>
      <c r="BN142" s="121"/>
      <c r="BO142" s="121"/>
      <c r="BP142" s="121"/>
      <c r="BQ142" s="121"/>
      <c r="BR142" s="121"/>
      <c r="BS142" s="121"/>
      <c r="BT142" s="121"/>
      <c r="BU142" s="121"/>
      <c r="BV142" s="121"/>
      <c r="BW142" s="121"/>
      <c r="BX142" s="121"/>
      <c r="BY142" s="121"/>
      <c r="BZ142" s="121"/>
      <c r="CA142" s="121"/>
      <c r="CB142" s="121"/>
      <c r="CC142" s="121"/>
      <c r="CD142" s="121"/>
      <c r="CE142" s="121"/>
      <c r="CF142" s="121"/>
      <c r="CG142" s="121"/>
      <c r="CH142" s="121"/>
      <c r="CI142" s="121"/>
      <c r="CJ142" s="121"/>
      <c r="CK142" s="121"/>
      <c r="CL142" s="121"/>
      <c r="CM142" s="121"/>
      <c r="CN142" s="121"/>
      <c r="CO142" s="121"/>
      <c r="CP142" s="121"/>
      <c r="CQ142" s="121"/>
      <c r="CR142" s="121"/>
      <c r="CS142" s="121"/>
      <c r="CT142" s="121"/>
      <c r="CU142" s="121"/>
      <c r="CV142" s="121"/>
      <c r="CW142" s="121"/>
      <c r="CX142" s="121"/>
      <c r="CY142" s="121"/>
      <c r="CZ142" s="121"/>
      <c r="DA142" s="121"/>
      <c r="DB142" s="121"/>
      <c r="DC142" s="121"/>
      <c r="DD142" s="121"/>
      <c r="DE142" s="121"/>
      <c r="DF142" s="121"/>
      <c r="DG142" s="121"/>
      <c r="DH142" s="121"/>
      <c r="DI142" s="121"/>
      <c r="DJ142" s="121"/>
      <c r="DK142" s="121"/>
      <c r="DL142" s="121"/>
      <c r="DM142" s="121"/>
      <c r="DN142" s="121"/>
      <c r="DO142" s="121"/>
      <c r="DP142" s="121"/>
      <c r="DQ142" s="121"/>
      <c r="DR142" s="121"/>
      <c r="DS142" s="121"/>
      <c r="DT142" s="121"/>
      <c r="DU142" s="121"/>
      <c r="DV142" s="121"/>
      <c r="DW142" s="121"/>
      <c r="DX142" s="121"/>
      <c r="DY142" s="121"/>
      <c r="DZ142" s="121"/>
      <c r="EA142" s="121"/>
      <c r="EB142" s="121"/>
      <c r="EC142" s="121"/>
      <c r="ED142" s="121"/>
      <c r="EE142" s="121"/>
      <c r="EF142" s="121"/>
      <c r="EG142" s="121"/>
      <c r="EH142" s="121"/>
      <c r="EI142" s="121"/>
      <c r="EJ142" s="121"/>
      <c r="EK142" s="121"/>
      <c r="EL142" s="121"/>
      <c r="EM142" s="121"/>
      <c r="EN142" s="121"/>
      <c r="EO142" s="121"/>
      <c r="EP142" s="121"/>
      <c r="EQ142" s="121"/>
      <c r="ER142" s="121"/>
      <c r="ES142" s="121"/>
      <c r="ET142" s="121"/>
      <c r="EU142" s="121"/>
      <c r="EV142" s="121"/>
      <c r="EW142" s="121"/>
      <c r="EX142" s="121"/>
      <c r="EY142" s="121"/>
      <c r="EZ142" s="121"/>
      <c r="FA142" s="121"/>
      <c r="FB142" s="121"/>
      <c r="FC142" s="121"/>
      <c r="FD142" s="121"/>
      <c r="FE142" s="121"/>
      <c r="FF142" s="121"/>
      <c r="FG142" s="121"/>
      <c r="FH142" s="121"/>
      <c r="FI142" s="121"/>
      <c r="FJ142" s="121"/>
      <c r="FK142" s="121"/>
      <c r="FL142" s="121"/>
      <c r="FM142" s="121"/>
      <c r="FN142" s="121"/>
      <c r="FO142" s="121"/>
      <c r="FP142" s="121"/>
      <c r="FQ142" s="121"/>
      <c r="FR142" s="121"/>
      <c r="FS142" s="121"/>
      <c r="FT142" s="121"/>
      <c r="FU142" s="121"/>
      <c r="FV142" s="121"/>
      <c r="FW142" s="121"/>
      <c r="FX142" s="121"/>
      <c r="FY142" s="121"/>
      <c r="FZ142" s="121"/>
      <c r="GA142" s="121"/>
      <c r="GB142" s="121"/>
      <c r="GC142" s="121"/>
      <c r="GD142" s="121"/>
      <c r="GE142" s="121"/>
      <c r="GF142" s="121"/>
      <c r="GG142" s="121"/>
      <c r="GH142" s="121"/>
      <c r="GI142" s="121"/>
      <c r="GJ142" s="121"/>
      <c r="GK142" s="121"/>
      <c r="GL142" s="121"/>
      <c r="GM142" s="121"/>
      <c r="GN142" s="121"/>
      <c r="GO142" s="121"/>
      <c r="GP142" s="121"/>
      <c r="GQ142" s="121"/>
      <c r="GR142" s="121"/>
      <c r="GS142" s="121"/>
      <c r="GT142" s="121"/>
      <c r="GU142" s="121"/>
      <c r="GV142" s="121"/>
      <c r="GW142" s="121"/>
      <c r="GX142" s="121"/>
      <c r="GY142" s="121"/>
      <c r="GZ142" s="121"/>
      <c r="HA142" s="121"/>
      <c r="HB142" s="121"/>
      <c r="HC142" s="121"/>
      <c r="HD142" s="121"/>
      <c r="HE142" s="121"/>
      <c r="HF142" s="121"/>
      <c r="HG142" s="121"/>
      <c r="HH142" s="121"/>
      <c r="HI142" s="121"/>
      <c r="HJ142" s="121"/>
      <c r="HK142" s="121"/>
      <c r="HL142" s="121"/>
      <c r="HM142" s="121"/>
      <c r="HN142" s="121"/>
      <c r="HO142" s="121"/>
      <c r="HP142" s="121"/>
      <c r="HQ142" s="121"/>
      <c r="HR142" s="121"/>
      <c r="HS142" s="121"/>
      <c r="HT142" s="121"/>
      <c r="HU142" s="121"/>
      <c r="HV142" s="121"/>
      <c r="HW142" s="121"/>
      <c r="HX142" s="121"/>
      <c r="HY142" s="121"/>
      <c r="HZ142" s="121"/>
      <c r="IA142" s="121"/>
      <c r="IB142" s="121"/>
      <c r="IC142" s="121"/>
      <c r="ID142" s="121"/>
      <c r="IE142" s="121"/>
      <c r="IF142" s="121"/>
      <c r="IG142" s="121"/>
      <c r="IH142" s="121"/>
      <c r="II142" s="121"/>
      <c r="IJ142" s="121"/>
      <c r="IK142" s="121"/>
      <c r="IL142" s="121"/>
      <c r="IM142" s="121"/>
      <c r="IN142" s="121"/>
      <c r="IO142" s="121"/>
      <c r="IP142" s="121"/>
      <c r="IQ142" s="121"/>
      <c r="IR142" s="121"/>
      <c r="IS142" s="121"/>
      <c r="IT142" s="121"/>
      <c r="IU142" s="121"/>
      <c r="IV142" s="121"/>
      <c r="IW142" s="121"/>
      <c r="IX142" s="121"/>
    </row>
    <row r="143" spans="1:258" s="120" customFormat="1">
      <c r="A143" s="448"/>
      <c r="B143" s="446"/>
      <c r="C143" s="446"/>
      <c r="D143" s="446"/>
      <c r="E143" s="446"/>
      <c r="F143" s="446"/>
      <c r="G143" s="446"/>
      <c r="H143" s="446"/>
      <c r="I143" s="518"/>
      <c r="J143" s="518"/>
      <c r="K143" s="444"/>
      <c r="L143" s="445"/>
      <c r="M143" s="445"/>
      <c r="N143" s="444"/>
      <c r="O143" s="446"/>
      <c r="P143" s="446"/>
      <c r="Q143" s="121"/>
      <c r="R143" s="121"/>
      <c r="S143" s="121"/>
      <c r="T143" s="128"/>
      <c r="U143" s="128"/>
      <c r="V143" s="121"/>
      <c r="Y143" s="121"/>
      <c r="Z143" s="121"/>
      <c r="AA143" s="121"/>
      <c r="AB143" s="121"/>
      <c r="AC143" s="121"/>
      <c r="AD143" s="121"/>
      <c r="AE143" s="121"/>
      <c r="AF143" s="121"/>
      <c r="AG143" s="121"/>
      <c r="AH143" s="121"/>
      <c r="AI143" s="121"/>
      <c r="AJ143" s="121"/>
      <c r="AK143" s="121"/>
      <c r="AL143" s="121"/>
      <c r="AM143" s="121"/>
      <c r="AN143" s="121"/>
      <c r="AO143" s="121"/>
      <c r="AP143" s="121"/>
      <c r="AQ143" s="121"/>
      <c r="AR143" s="121"/>
      <c r="AS143" s="121"/>
      <c r="AT143" s="121"/>
      <c r="AU143" s="121"/>
      <c r="AV143" s="121"/>
      <c r="AW143" s="121"/>
      <c r="AX143" s="121"/>
      <c r="AY143" s="121"/>
      <c r="AZ143" s="121"/>
      <c r="BA143" s="121"/>
      <c r="BB143" s="121"/>
      <c r="BC143" s="121"/>
      <c r="BD143" s="121"/>
      <c r="BE143" s="121"/>
      <c r="BF143" s="121"/>
      <c r="BG143" s="121"/>
      <c r="BH143" s="121"/>
      <c r="BI143" s="121"/>
      <c r="BJ143" s="121"/>
      <c r="BK143" s="121"/>
      <c r="BL143" s="121"/>
      <c r="BM143" s="121"/>
      <c r="BN143" s="121"/>
      <c r="BO143" s="121"/>
      <c r="BP143" s="121"/>
      <c r="BQ143" s="121"/>
      <c r="BR143" s="121"/>
      <c r="BS143" s="121"/>
      <c r="BT143" s="121"/>
      <c r="BU143" s="121"/>
      <c r="BV143" s="121"/>
      <c r="BW143" s="121"/>
      <c r="BX143" s="121"/>
      <c r="BY143" s="121"/>
      <c r="BZ143" s="121"/>
      <c r="CA143" s="121"/>
      <c r="CB143" s="121"/>
      <c r="CC143" s="121"/>
      <c r="CD143" s="121"/>
      <c r="CE143" s="121"/>
      <c r="CF143" s="121"/>
      <c r="CG143" s="121"/>
      <c r="CH143" s="121"/>
      <c r="CI143" s="121"/>
      <c r="CJ143" s="121"/>
      <c r="CK143" s="121"/>
      <c r="CL143" s="121"/>
      <c r="CM143" s="121"/>
      <c r="CN143" s="121"/>
      <c r="CO143" s="121"/>
      <c r="CP143" s="121"/>
      <c r="CQ143" s="121"/>
      <c r="CR143" s="121"/>
      <c r="CS143" s="121"/>
      <c r="CT143" s="121"/>
      <c r="CU143" s="121"/>
      <c r="CV143" s="121"/>
      <c r="CW143" s="121"/>
      <c r="CX143" s="121"/>
      <c r="CY143" s="121"/>
      <c r="CZ143" s="121"/>
      <c r="DA143" s="121"/>
      <c r="DB143" s="121"/>
      <c r="DC143" s="121"/>
      <c r="DD143" s="121"/>
      <c r="DE143" s="121"/>
      <c r="DF143" s="121"/>
      <c r="DG143" s="121"/>
      <c r="DH143" s="121"/>
      <c r="DI143" s="121"/>
      <c r="DJ143" s="121"/>
      <c r="DK143" s="121"/>
      <c r="DL143" s="121"/>
      <c r="DM143" s="121"/>
      <c r="DN143" s="121"/>
      <c r="DO143" s="121"/>
      <c r="DP143" s="121"/>
      <c r="DQ143" s="121"/>
      <c r="DR143" s="121"/>
      <c r="DS143" s="121"/>
      <c r="DT143" s="121"/>
      <c r="DU143" s="121"/>
      <c r="DV143" s="121"/>
      <c r="DW143" s="121"/>
      <c r="DX143" s="121"/>
      <c r="DY143" s="121"/>
      <c r="DZ143" s="121"/>
      <c r="EA143" s="121"/>
      <c r="EB143" s="121"/>
      <c r="EC143" s="121"/>
      <c r="ED143" s="121"/>
      <c r="EE143" s="121"/>
      <c r="EF143" s="121"/>
      <c r="EG143" s="121"/>
      <c r="EH143" s="121"/>
      <c r="EI143" s="121"/>
      <c r="EJ143" s="121"/>
      <c r="EK143" s="121"/>
      <c r="EL143" s="121"/>
      <c r="EM143" s="121"/>
      <c r="EN143" s="121"/>
      <c r="EO143" s="121"/>
      <c r="EP143" s="121"/>
      <c r="EQ143" s="121"/>
      <c r="ER143" s="121"/>
      <c r="ES143" s="121"/>
      <c r="ET143" s="121"/>
      <c r="EU143" s="121"/>
      <c r="EV143" s="121"/>
      <c r="EW143" s="121"/>
      <c r="EX143" s="121"/>
      <c r="EY143" s="121"/>
      <c r="EZ143" s="121"/>
      <c r="FA143" s="121"/>
      <c r="FB143" s="121"/>
      <c r="FC143" s="121"/>
      <c r="FD143" s="121"/>
      <c r="FE143" s="121"/>
      <c r="FF143" s="121"/>
      <c r="FG143" s="121"/>
      <c r="FH143" s="121"/>
      <c r="FI143" s="121"/>
      <c r="FJ143" s="121"/>
      <c r="FK143" s="121"/>
      <c r="FL143" s="121"/>
      <c r="FM143" s="121"/>
      <c r="FN143" s="121"/>
      <c r="FO143" s="121"/>
      <c r="FP143" s="121"/>
      <c r="FQ143" s="121"/>
      <c r="FR143" s="121"/>
      <c r="FS143" s="121"/>
      <c r="FT143" s="121"/>
      <c r="FU143" s="121"/>
      <c r="FV143" s="121"/>
      <c r="FW143" s="121"/>
      <c r="FX143" s="121"/>
      <c r="FY143" s="121"/>
      <c r="FZ143" s="121"/>
      <c r="GA143" s="121"/>
      <c r="GB143" s="121"/>
      <c r="GC143" s="121"/>
      <c r="GD143" s="121"/>
      <c r="GE143" s="121"/>
      <c r="GF143" s="121"/>
      <c r="GG143" s="121"/>
      <c r="GH143" s="121"/>
      <c r="GI143" s="121"/>
      <c r="GJ143" s="121"/>
      <c r="GK143" s="121"/>
      <c r="GL143" s="121"/>
      <c r="GM143" s="121"/>
      <c r="GN143" s="121"/>
      <c r="GO143" s="121"/>
      <c r="GP143" s="121"/>
      <c r="GQ143" s="121"/>
      <c r="GR143" s="121"/>
      <c r="GS143" s="121"/>
      <c r="GT143" s="121"/>
      <c r="GU143" s="121"/>
      <c r="GV143" s="121"/>
      <c r="GW143" s="121"/>
      <c r="GX143" s="121"/>
      <c r="GY143" s="121"/>
      <c r="GZ143" s="121"/>
      <c r="HA143" s="121"/>
      <c r="HB143" s="121"/>
      <c r="HC143" s="121"/>
      <c r="HD143" s="121"/>
      <c r="HE143" s="121"/>
      <c r="HF143" s="121"/>
      <c r="HG143" s="121"/>
      <c r="HH143" s="121"/>
      <c r="HI143" s="121"/>
      <c r="HJ143" s="121"/>
      <c r="HK143" s="121"/>
      <c r="HL143" s="121"/>
      <c r="HM143" s="121"/>
      <c r="HN143" s="121"/>
      <c r="HO143" s="121"/>
      <c r="HP143" s="121"/>
      <c r="HQ143" s="121"/>
      <c r="HR143" s="121"/>
      <c r="HS143" s="121"/>
      <c r="HT143" s="121"/>
      <c r="HU143" s="121"/>
      <c r="HV143" s="121"/>
      <c r="HW143" s="121"/>
      <c r="HX143" s="121"/>
      <c r="HY143" s="121"/>
      <c r="HZ143" s="121"/>
      <c r="IA143" s="121"/>
      <c r="IB143" s="121"/>
      <c r="IC143" s="121"/>
      <c r="ID143" s="121"/>
      <c r="IE143" s="121"/>
      <c r="IF143" s="121"/>
      <c r="IG143" s="121"/>
      <c r="IH143" s="121"/>
      <c r="II143" s="121"/>
      <c r="IJ143" s="121"/>
      <c r="IK143" s="121"/>
      <c r="IL143" s="121"/>
      <c r="IM143" s="121"/>
      <c r="IN143" s="121"/>
      <c r="IO143" s="121"/>
      <c r="IP143" s="121"/>
      <c r="IQ143" s="121"/>
      <c r="IR143" s="121"/>
      <c r="IS143" s="121"/>
      <c r="IT143" s="121"/>
      <c r="IU143" s="121"/>
      <c r="IV143" s="121"/>
      <c r="IW143" s="121"/>
      <c r="IX143" s="121"/>
    </row>
    <row r="144" spans="1:258" s="120" customFormat="1">
      <c r="A144" s="448"/>
      <c r="B144" s="446"/>
      <c r="C144" s="446"/>
      <c r="D144" s="446"/>
      <c r="E144" s="446"/>
      <c r="F144" s="446"/>
      <c r="G144" s="446"/>
      <c r="H144" s="446"/>
      <c r="I144" s="518"/>
      <c r="J144" s="518"/>
      <c r="K144" s="444"/>
      <c r="L144" s="445"/>
      <c r="M144" s="445"/>
      <c r="N144" s="444"/>
      <c r="O144" s="446"/>
      <c r="P144" s="446"/>
      <c r="Q144" s="121"/>
      <c r="R144" s="121"/>
      <c r="S144" s="121"/>
      <c r="T144" s="128"/>
      <c r="U144" s="128"/>
      <c r="V144" s="121"/>
      <c r="Y144" s="121"/>
      <c r="Z144" s="121"/>
      <c r="AA144" s="121"/>
      <c r="AB144" s="121"/>
      <c r="AC144" s="121"/>
      <c r="AD144" s="121"/>
      <c r="AE144" s="121"/>
      <c r="AF144" s="121"/>
      <c r="AG144" s="121"/>
      <c r="AH144" s="121"/>
      <c r="AI144" s="121"/>
      <c r="AJ144" s="121"/>
      <c r="AK144" s="121"/>
      <c r="AL144" s="121"/>
      <c r="AM144" s="121"/>
      <c r="AN144" s="121"/>
      <c r="AO144" s="121"/>
      <c r="AP144" s="121"/>
      <c r="AQ144" s="121"/>
      <c r="AR144" s="121"/>
      <c r="AS144" s="121"/>
      <c r="AT144" s="121"/>
      <c r="AU144" s="121"/>
      <c r="AV144" s="121"/>
      <c r="AW144" s="121"/>
      <c r="AX144" s="121"/>
      <c r="AY144" s="121"/>
      <c r="AZ144" s="121"/>
      <c r="BA144" s="121"/>
      <c r="BB144" s="121"/>
      <c r="BC144" s="121"/>
      <c r="BD144" s="121"/>
      <c r="BE144" s="121"/>
      <c r="BF144" s="121"/>
      <c r="BG144" s="121"/>
      <c r="BH144" s="121"/>
      <c r="BI144" s="121"/>
      <c r="BJ144" s="121"/>
      <c r="BK144" s="121"/>
      <c r="BL144" s="121"/>
      <c r="BM144" s="121"/>
      <c r="BN144" s="121"/>
      <c r="BO144" s="121"/>
      <c r="BP144" s="121"/>
      <c r="BQ144" s="121"/>
      <c r="BR144" s="121"/>
      <c r="BS144" s="121"/>
      <c r="BT144" s="121"/>
      <c r="BU144" s="121"/>
      <c r="BV144" s="121"/>
      <c r="BW144" s="121"/>
      <c r="BX144" s="121"/>
      <c r="BY144" s="121"/>
      <c r="BZ144" s="121"/>
      <c r="CA144" s="121"/>
      <c r="CB144" s="121"/>
      <c r="CC144" s="121"/>
      <c r="CD144" s="121"/>
      <c r="CE144" s="121"/>
      <c r="CF144" s="121"/>
      <c r="CG144" s="121"/>
      <c r="CH144" s="121"/>
      <c r="CI144" s="121"/>
      <c r="CJ144" s="121"/>
      <c r="CK144" s="121"/>
      <c r="CL144" s="121"/>
      <c r="CM144" s="121"/>
      <c r="CN144" s="121"/>
      <c r="CO144" s="121"/>
      <c r="CP144" s="121"/>
      <c r="CQ144" s="121"/>
      <c r="CR144" s="121"/>
      <c r="CS144" s="121"/>
      <c r="CT144" s="121"/>
      <c r="CU144" s="121"/>
      <c r="CV144" s="121"/>
      <c r="CW144" s="121"/>
      <c r="CX144" s="121"/>
      <c r="CY144" s="121"/>
      <c r="CZ144" s="121"/>
      <c r="DA144" s="121"/>
      <c r="DB144" s="121"/>
      <c r="DC144" s="121"/>
      <c r="DD144" s="121"/>
      <c r="DE144" s="121"/>
      <c r="DF144" s="121"/>
      <c r="DG144" s="121"/>
      <c r="DH144" s="121"/>
      <c r="DI144" s="121"/>
      <c r="DJ144" s="121"/>
      <c r="DK144" s="121"/>
      <c r="DL144" s="121"/>
      <c r="DM144" s="121"/>
      <c r="DN144" s="121"/>
      <c r="DO144" s="121"/>
      <c r="DP144" s="121"/>
      <c r="DQ144" s="121"/>
      <c r="DR144" s="121"/>
      <c r="DS144" s="121"/>
      <c r="DT144" s="121"/>
      <c r="DU144" s="121"/>
      <c r="DV144" s="121"/>
      <c r="DW144" s="121"/>
      <c r="DX144" s="121"/>
      <c r="DY144" s="121"/>
      <c r="DZ144" s="121"/>
      <c r="EA144" s="121"/>
      <c r="EB144" s="121"/>
      <c r="EC144" s="121"/>
      <c r="ED144" s="121"/>
      <c r="EE144" s="121"/>
      <c r="EF144" s="121"/>
      <c r="EG144" s="121"/>
      <c r="EH144" s="121"/>
      <c r="EI144" s="121"/>
      <c r="EJ144" s="121"/>
      <c r="EK144" s="121"/>
      <c r="EL144" s="121"/>
      <c r="EM144" s="121"/>
      <c r="EN144" s="121"/>
      <c r="EO144" s="121"/>
      <c r="EP144" s="121"/>
      <c r="EQ144" s="121"/>
      <c r="ER144" s="121"/>
      <c r="ES144" s="121"/>
      <c r="ET144" s="121"/>
      <c r="EU144" s="121"/>
      <c r="EV144" s="121"/>
      <c r="EW144" s="121"/>
      <c r="EX144" s="121"/>
      <c r="EY144" s="121"/>
      <c r="EZ144" s="121"/>
      <c r="FA144" s="121"/>
      <c r="FB144" s="121"/>
      <c r="FC144" s="121"/>
      <c r="FD144" s="121"/>
      <c r="FE144" s="121"/>
      <c r="FF144" s="121"/>
      <c r="FG144" s="121"/>
      <c r="FH144" s="121"/>
      <c r="FI144" s="121"/>
      <c r="FJ144" s="121"/>
      <c r="FK144" s="121"/>
      <c r="FL144" s="121"/>
      <c r="FM144" s="121"/>
      <c r="FN144" s="121"/>
      <c r="FO144" s="121"/>
      <c r="FP144" s="121"/>
      <c r="FQ144" s="121"/>
      <c r="FR144" s="121"/>
      <c r="FS144" s="121"/>
      <c r="FT144" s="121"/>
      <c r="FU144" s="121"/>
      <c r="FV144" s="121"/>
      <c r="FW144" s="121"/>
      <c r="FX144" s="121"/>
      <c r="FY144" s="121"/>
      <c r="FZ144" s="121"/>
      <c r="GA144" s="121"/>
      <c r="GB144" s="121"/>
      <c r="GC144" s="121"/>
      <c r="GD144" s="121"/>
      <c r="GE144" s="121"/>
      <c r="GF144" s="121"/>
      <c r="GG144" s="121"/>
      <c r="GH144" s="121"/>
      <c r="GI144" s="121"/>
      <c r="GJ144" s="121"/>
      <c r="GK144" s="121"/>
      <c r="GL144" s="121"/>
      <c r="GM144" s="121"/>
      <c r="GN144" s="121"/>
      <c r="GO144" s="121"/>
      <c r="GP144" s="121"/>
      <c r="GQ144" s="121"/>
      <c r="GR144" s="121"/>
      <c r="GS144" s="121"/>
      <c r="GT144" s="121"/>
      <c r="GU144" s="121"/>
      <c r="GV144" s="121"/>
      <c r="GW144" s="121"/>
      <c r="GX144" s="121"/>
      <c r="GY144" s="121"/>
      <c r="GZ144" s="121"/>
      <c r="HA144" s="121"/>
      <c r="HB144" s="121"/>
      <c r="HC144" s="121"/>
      <c r="HD144" s="121"/>
      <c r="HE144" s="121"/>
      <c r="HF144" s="121"/>
      <c r="HG144" s="121"/>
      <c r="HH144" s="121"/>
      <c r="HI144" s="121"/>
      <c r="HJ144" s="121"/>
      <c r="HK144" s="121"/>
      <c r="HL144" s="121"/>
      <c r="HM144" s="121"/>
      <c r="HN144" s="121"/>
      <c r="HO144" s="121"/>
      <c r="HP144" s="121"/>
      <c r="HQ144" s="121"/>
      <c r="HR144" s="121"/>
      <c r="HS144" s="121"/>
      <c r="HT144" s="121"/>
      <c r="HU144" s="121"/>
      <c r="HV144" s="121"/>
      <c r="HW144" s="121"/>
      <c r="HX144" s="121"/>
      <c r="HY144" s="121"/>
      <c r="HZ144" s="121"/>
      <c r="IA144" s="121"/>
      <c r="IB144" s="121"/>
      <c r="IC144" s="121"/>
      <c r="ID144" s="121"/>
      <c r="IE144" s="121"/>
      <c r="IF144" s="121"/>
      <c r="IG144" s="121"/>
      <c r="IH144" s="121"/>
      <c r="II144" s="121"/>
      <c r="IJ144" s="121"/>
      <c r="IK144" s="121"/>
      <c r="IL144" s="121"/>
      <c r="IM144" s="121"/>
      <c r="IN144" s="121"/>
      <c r="IO144" s="121"/>
      <c r="IP144" s="121"/>
      <c r="IQ144" s="121"/>
      <c r="IR144" s="121"/>
      <c r="IS144" s="121"/>
      <c r="IT144" s="121"/>
      <c r="IU144" s="121"/>
      <c r="IV144" s="121"/>
      <c r="IW144" s="121"/>
      <c r="IX144" s="121"/>
    </row>
    <row r="145" spans="1:258" s="120" customFormat="1">
      <c r="A145" s="448"/>
      <c r="B145" s="446"/>
      <c r="C145" s="446"/>
      <c r="D145" s="446"/>
      <c r="E145" s="446"/>
      <c r="F145" s="446"/>
      <c r="G145" s="446"/>
      <c r="H145" s="446"/>
      <c r="I145" s="518"/>
      <c r="J145" s="518"/>
      <c r="K145" s="444"/>
      <c r="L145" s="445"/>
      <c r="M145" s="445"/>
      <c r="N145" s="444"/>
      <c r="O145" s="446"/>
      <c r="P145" s="446"/>
      <c r="Q145" s="121"/>
      <c r="R145" s="121"/>
      <c r="S145" s="121"/>
      <c r="T145" s="128"/>
      <c r="U145" s="128"/>
      <c r="V145" s="121"/>
      <c r="Y145" s="121"/>
      <c r="Z145" s="121"/>
      <c r="AA145" s="121"/>
      <c r="AB145" s="121"/>
      <c r="AC145" s="121"/>
      <c r="AD145" s="121"/>
      <c r="AE145" s="121"/>
      <c r="AF145" s="121"/>
      <c r="AG145" s="121"/>
      <c r="AH145" s="121"/>
      <c r="AI145" s="121"/>
      <c r="AJ145" s="121"/>
      <c r="AK145" s="121"/>
      <c r="AL145" s="121"/>
      <c r="AM145" s="121"/>
      <c r="AN145" s="121"/>
      <c r="AO145" s="121"/>
      <c r="AP145" s="121"/>
      <c r="AQ145" s="121"/>
      <c r="AR145" s="121"/>
      <c r="AS145" s="121"/>
      <c r="AT145" s="121"/>
      <c r="AU145" s="121"/>
      <c r="AV145" s="121"/>
      <c r="AW145" s="121"/>
      <c r="AX145" s="121"/>
      <c r="AY145" s="121"/>
      <c r="AZ145" s="121"/>
      <c r="BA145" s="121"/>
      <c r="BB145" s="121"/>
      <c r="BC145" s="121"/>
      <c r="BD145" s="121"/>
      <c r="BE145" s="121"/>
      <c r="BF145" s="121"/>
      <c r="BG145" s="121"/>
      <c r="BH145" s="121"/>
      <c r="BI145" s="121"/>
      <c r="BJ145" s="121"/>
      <c r="BK145" s="121"/>
      <c r="BL145" s="121"/>
      <c r="BM145" s="121"/>
      <c r="BN145" s="121"/>
      <c r="BO145" s="121"/>
      <c r="BP145" s="121"/>
      <c r="BQ145" s="121"/>
      <c r="BR145" s="121"/>
      <c r="BS145" s="121"/>
      <c r="BT145" s="121"/>
      <c r="BU145" s="121"/>
      <c r="BV145" s="121"/>
      <c r="BW145" s="121"/>
      <c r="BX145" s="121"/>
      <c r="BY145" s="121"/>
      <c r="BZ145" s="121"/>
      <c r="CA145" s="121"/>
      <c r="CB145" s="121"/>
      <c r="CC145" s="121"/>
      <c r="CD145" s="121"/>
      <c r="CE145" s="121"/>
      <c r="CF145" s="121"/>
      <c r="CG145" s="121"/>
      <c r="CH145" s="121"/>
      <c r="CI145" s="121"/>
      <c r="CJ145" s="121"/>
      <c r="CK145" s="121"/>
      <c r="CL145" s="121"/>
      <c r="CM145" s="121"/>
      <c r="CN145" s="121"/>
      <c r="CO145" s="121"/>
      <c r="CP145" s="121"/>
      <c r="CQ145" s="121"/>
      <c r="CR145" s="121"/>
      <c r="CS145" s="121"/>
      <c r="CT145" s="121"/>
      <c r="CU145" s="121"/>
      <c r="CV145" s="121"/>
      <c r="CW145" s="121"/>
      <c r="CX145" s="121"/>
      <c r="CY145" s="121"/>
      <c r="CZ145" s="121"/>
      <c r="DA145" s="121"/>
      <c r="DB145" s="121"/>
      <c r="DC145" s="121"/>
      <c r="DD145" s="121"/>
      <c r="DE145" s="121"/>
      <c r="DF145" s="121"/>
      <c r="DG145" s="121"/>
      <c r="DH145" s="121"/>
      <c r="DI145" s="121"/>
      <c r="DJ145" s="121"/>
      <c r="DK145" s="121"/>
      <c r="DL145" s="121"/>
      <c r="DM145" s="121"/>
      <c r="DN145" s="121"/>
      <c r="DO145" s="121"/>
      <c r="DP145" s="121"/>
      <c r="DQ145" s="121"/>
      <c r="DR145" s="121"/>
      <c r="DS145" s="121"/>
      <c r="DT145" s="121"/>
      <c r="DU145" s="121"/>
      <c r="DV145" s="121"/>
      <c r="DW145" s="121"/>
      <c r="DX145" s="121"/>
      <c r="DY145" s="121"/>
      <c r="DZ145" s="121"/>
      <c r="EA145" s="121"/>
      <c r="EB145" s="121"/>
      <c r="EC145" s="121"/>
      <c r="ED145" s="121"/>
      <c r="EE145" s="121"/>
      <c r="EF145" s="121"/>
      <c r="EG145" s="121"/>
      <c r="EH145" s="121"/>
      <c r="EI145" s="121"/>
      <c r="EJ145" s="121"/>
      <c r="EK145" s="121"/>
      <c r="EL145" s="121"/>
      <c r="EM145" s="121"/>
      <c r="EN145" s="121"/>
      <c r="EO145" s="121"/>
      <c r="EP145" s="121"/>
      <c r="EQ145" s="121"/>
      <c r="ER145" s="121"/>
      <c r="ES145" s="121"/>
      <c r="ET145" s="121"/>
      <c r="EU145" s="121"/>
      <c r="EV145" s="121"/>
      <c r="EW145" s="121"/>
      <c r="EX145" s="121"/>
      <c r="EY145" s="121"/>
      <c r="EZ145" s="121"/>
      <c r="FA145" s="121"/>
      <c r="FB145" s="121"/>
      <c r="FC145" s="121"/>
      <c r="FD145" s="121"/>
      <c r="FE145" s="121"/>
      <c r="FF145" s="121"/>
      <c r="FG145" s="121"/>
      <c r="FH145" s="121"/>
      <c r="FI145" s="121"/>
      <c r="FJ145" s="121"/>
      <c r="FK145" s="121"/>
      <c r="FL145" s="121"/>
      <c r="FM145" s="121"/>
      <c r="FN145" s="121"/>
      <c r="FO145" s="121"/>
      <c r="FP145" s="121"/>
      <c r="FQ145" s="121"/>
      <c r="FR145" s="121"/>
      <c r="FS145" s="121"/>
      <c r="FT145" s="121"/>
      <c r="FU145" s="121"/>
      <c r="FV145" s="121"/>
      <c r="FW145" s="121"/>
      <c r="FX145" s="121"/>
      <c r="FY145" s="121"/>
      <c r="FZ145" s="121"/>
      <c r="GA145" s="121"/>
      <c r="GB145" s="121"/>
      <c r="GC145" s="121"/>
      <c r="GD145" s="121"/>
      <c r="GE145" s="121"/>
      <c r="GF145" s="121"/>
      <c r="GG145" s="121"/>
      <c r="GH145" s="121"/>
      <c r="GI145" s="121"/>
      <c r="GJ145" s="121"/>
      <c r="GK145" s="121"/>
      <c r="GL145" s="121"/>
      <c r="GM145" s="121"/>
      <c r="GN145" s="121"/>
      <c r="GO145" s="121"/>
      <c r="GP145" s="121"/>
      <c r="GQ145" s="121"/>
      <c r="GR145" s="121"/>
      <c r="GS145" s="121"/>
      <c r="GT145" s="121"/>
      <c r="GU145" s="121"/>
      <c r="GV145" s="121"/>
      <c r="GW145" s="121"/>
      <c r="GX145" s="121"/>
      <c r="GY145" s="121"/>
      <c r="GZ145" s="121"/>
      <c r="HA145" s="121"/>
      <c r="HB145" s="121"/>
      <c r="HC145" s="121"/>
      <c r="HD145" s="121"/>
      <c r="HE145" s="121"/>
      <c r="HF145" s="121"/>
      <c r="HG145" s="121"/>
      <c r="HH145" s="121"/>
      <c r="HI145" s="121"/>
      <c r="HJ145" s="121"/>
      <c r="HK145" s="121"/>
      <c r="HL145" s="121"/>
      <c r="HM145" s="121"/>
      <c r="HN145" s="121"/>
      <c r="HO145" s="121"/>
      <c r="HP145" s="121"/>
      <c r="HQ145" s="121"/>
      <c r="HR145" s="121"/>
      <c r="HS145" s="121"/>
      <c r="HT145" s="121"/>
      <c r="HU145" s="121"/>
      <c r="HV145" s="121"/>
      <c r="HW145" s="121"/>
      <c r="HX145" s="121"/>
      <c r="HY145" s="121"/>
      <c r="HZ145" s="121"/>
      <c r="IA145" s="121"/>
      <c r="IB145" s="121"/>
      <c r="IC145" s="121"/>
      <c r="ID145" s="121"/>
      <c r="IE145" s="121"/>
      <c r="IF145" s="121"/>
      <c r="IG145" s="121"/>
      <c r="IH145" s="121"/>
      <c r="II145" s="121"/>
      <c r="IJ145" s="121"/>
      <c r="IK145" s="121"/>
      <c r="IL145" s="121"/>
      <c r="IM145" s="121"/>
      <c r="IN145" s="121"/>
      <c r="IO145" s="121"/>
      <c r="IP145" s="121"/>
      <c r="IQ145" s="121"/>
      <c r="IR145" s="121"/>
      <c r="IS145" s="121"/>
      <c r="IT145" s="121"/>
      <c r="IU145" s="121"/>
      <c r="IV145" s="121"/>
      <c r="IW145" s="121"/>
      <c r="IX145" s="121"/>
    </row>
    <row r="146" spans="1:258" s="120" customFormat="1">
      <c r="A146" s="448"/>
      <c r="B146" s="446"/>
      <c r="C146" s="446"/>
      <c r="D146" s="446"/>
      <c r="E146" s="446"/>
      <c r="F146" s="446"/>
      <c r="G146" s="446"/>
      <c r="H146" s="446"/>
      <c r="I146" s="518"/>
      <c r="J146" s="518"/>
      <c r="K146" s="444"/>
      <c r="L146" s="445"/>
      <c r="M146" s="445"/>
      <c r="N146" s="444"/>
      <c r="O146" s="446"/>
      <c r="P146" s="446"/>
      <c r="Q146" s="121"/>
      <c r="R146" s="121"/>
      <c r="S146" s="121"/>
      <c r="T146" s="128"/>
      <c r="U146" s="128"/>
      <c r="V146" s="121"/>
      <c r="Y146" s="121"/>
      <c r="Z146" s="121"/>
      <c r="AA146" s="121"/>
      <c r="AB146" s="121"/>
      <c r="AC146" s="121"/>
      <c r="AD146" s="121"/>
      <c r="AE146" s="121"/>
      <c r="AF146" s="121"/>
      <c r="AG146" s="121"/>
      <c r="AH146" s="121"/>
      <c r="AI146" s="121"/>
      <c r="AJ146" s="121"/>
      <c r="AK146" s="121"/>
      <c r="AL146" s="121"/>
      <c r="AM146" s="121"/>
      <c r="AN146" s="121"/>
      <c r="AO146" s="121"/>
      <c r="AP146" s="121"/>
      <c r="AQ146" s="121"/>
      <c r="AR146" s="121"/>
      <c r="AS146" s="121"/>
      <c r="AT146" s="121"/>
      <c r="AU146" s="121"/>
      <c r="AV146" s="121"/>
      <c r="AW146" s="121"/>
      <c r="AX146" s="121"/>
      <c r="AY146" s="121"/>
      <c r="AZ146" s="121"/>
      <c r="BA146" s="121"/>
      <c r="BB146" s="121"/>
      <c r="BC146" s="121"/>
      <c r="BD146" s="121"/>
      <c r="BE146" s="121"/>
      <c r="BF146" s="121"/>
      <c r="BG146" s="121"/>
      <c r="BH146" s="121"/>
      <c r="BI146" s="121"/>
      <c r="BJ146" s="121"/>
      <c r="BK146" s="121"/>
      <c r="BL146" s="121"/>
      <c r="BM146" s="121"/>
      <c r="BN146" s="121"/>
      <c r="BO146" s="121"/>
      <c r="BP146" s="121"/>
      <c r="BQ146" s="121"/>
      <c r="BR146" s="121"/>
      <c r="BS146" s="121"/>
      <c r="BT146" s="121"/>
      <c r="BU146" s="121"/>
      <c r="BV146" s="121"/>
      <c r="BW146" s="121"/>
      <c r="BX146" s="121"/>
      <c r="BY146" s="121"/>
      <c r="BZ146" s="121"/>
      <c r="CA146" s="121"/>
      <c r="CB146" s="121"/>
      <c r="CC146" s="121"/>
      <c r="CD146" s="121"/>
      <c r="CE146" s="121"/>
      <c r="CF146" s="121"/>
      <c r="CG146" s="121"/>
      <c r="CH146" s="121"/>
      <c r="CI146" s="121"/>
      <c r="CJ146" s="121"/>
      <c r="CK146" s="121"/>
      <c r="CL146" s="121"/>
      <c r="CM146" s="121"/>
      <c r="CN146" s="121"/>
      <c r="CO146" s="121"/>
      <c r="CP146" s="121"/>
      <c r="CQ146" s="121"/>
      <c r="CR146" s="121"/>
      <c r="CS146" s="121"/>
      <c r="CT146" s="121"/>
      <c r="CU146" s="121"/>
      <c r="CV146" s="121"/>
      <c r="CW146" s="121"/>
      <c r="CX146" s="121"/>
      <c r="CY146" s="121"/>
      <c r="CZ146" s="121"/>
      <c r="DA146" s="121"/>
      <c r="DB146" s="121"/>
      <c r="DC146" s="121"/>
      <c r="DD146" s="121"/>
      <c r="DE146" s="121"/>
      <c r="DF146" s="121"/>
      <c r="DG146" s="121"/>
      <c r="DH146" s="121"/>
      <c r="DI146" s="121"/>
      <c r="DJ146" s="121"/>
      <c r="DK146" s="121"/>
      <c r="DL146" s="121"/>
      <c r="DM146" s="121"/>
      <c r="DN146" s="121"/>
      <c r="DO146" s="121"/>
      <c r="DP146" s="121"/>
      <c r="DQ146" s="121"/>
      <c r="DR146" s="121"/>
      <c r="DS146" s="121"/>
      <c r="DT146" s="121"/>
      <c r="DU146" s="121"/>
      <c r="DV146" s="121"/>
      <c r="DW146" s="121"/>
      <c r="DX146" s="121"/>
      <c r="DY146" s="121"/>
      <c r="DZ146" s="121"/>
      <c r="EA146" s="121"/>
      <c r="EB146" s="121"/>
      <c r="EC146" s="121"/>
      <c r="ED146" s="121"/>
      <c r="EE146" s="121"/>
      <c r="EF146" s="121"/>
      <c r="EG146" s="121"/>
      <c r="EH146" s="121"/>
      <c r="EI146" s="121"/>
      <c r="EJ146" s="121"/>
      <c r="EK146" s="121"/>
      <c r="EL146" s="121"/>
      <c r="EM146" s="121"/>
      <c r="EN146" s="121"/>
      <c r="EO146" s="121"/>
      <c r="EP146" s="121"/>
      <c r="EQ146" s="121"/>
      <c r="ER146" s="121"/>
      <c r="ES146" s="121"/>
      <c r="ET146" s="121"/>
      <c r="EU146" s="121"/>
      <c r="EV146" s="121"/>
      <c r="EW146" s="121"/>
      <c r="EX146" s="121"/>
      <c r="EY146" s="121"/>
      <c r="EZ146" s="121"/>
      <c r="FA146" s="121"/>
      <c r="FB146" s="121"/>
      <c r="FC146" s="121"/>
      <c r="FD146" s="121"/>
      <c r="FE146" s="121"/>
      <c r="FF146" s="121"/>
      <c r="FG146" s="121"/>
      <c r="FH146" s="121"/>
      <c r="FI146" s="121"/>
      <c r="FJ146" s="121"/>
      <c r="FK146" s="121"/>
      <c r="FL146" s="121"/>
      <c r="FM146" s="121"/>
      <c r="FN146" s="121"/>
      <c r="FO146" s="121"/>
      <c r="FP146" s="121"/>
      <c r="FQ146" s="121"/>
      <c r="FR146" s="121"/>
      <c r="FS146" s="121"/>
      <c r="FT146" s="121"/>
      <c r="FU146" s="121"/>
      <c r="FV146" s="121"/>
      <c r="FW146" s="121"/>
      <c r="FX146" s="121"/>
      <c r="FY146" s="121"/>
      <c r="FZ146" s="121"/>
      <c r="GA146" s="121"/>
      <c r="GB146" s="121"/>
      <c r="GC146" s="121"/>
      <c r="GD146" s="121"/>
      <c r="GE146" s="121"/>
      <c r="GF146" s="121"/>
      <c r="GG146" s="121"/>
      <c r="GH146" s="121"/>
      <c r="GI146" s="121"/>
      <c r="GJ146" s="121"/>
      <c r="GK146" s="121"/>
      <c r="GL146" s="121"/>
      <c r="GM146" s="121"/>
      <c r="GN146" s="121"/>
      <c r="GO146" s="121"/>
      <c r="GP146" s="121"/>
      <c r="GQ146" s="121"/>
      <c r="GR146" s="121"/>
      <c r="GS146" s="121"/>
      <c r="GT146" s="121"/>
      <c r="GU146" s="121"/>
      <c r="GV146" s="121"/>
      <c r="GW146" s="121"/>
      <c r="GX146" s="121"/>
      <c r="GY146" s="121"/>
      <c r="GZ146" s="121"/>
      <c r="HA146" s="121"/>
      <c r="HB146" s="121"/>
      <c r="HC146" s="121"/>
      <c r="HD146" s="121"/>
      <c r="HE146" s="121"/>
      <c r="HF146" s="121"/>
      <c r="HG146" s="121"/>
      <c r="HH146" s="121"/>
      <c r="HI146" s="121"/>
      <c r="HJ146" s="121"/>
      <c r="HK146" s="121"/>
      <c r="HL146" s="121"/>
      <c r="HM146" s="121"/>
      <c r="HN146" s="121"/>
      <c r="HO146" s="121"/>
      <c r="HP146" s="121"/>
      <c r="HQ146" s="121"/>
      <c r="HR146" s="121"/>
      <c r="HS146" s="121"/>
      <c r="HT146" s="121"/>
      <c r="HU146" s="121"/>
      <c r="HV146" s="121"/>
      <c r="HW146" s="121"/>
      <c r="HX146" s="121"/>
      <c r="HY146" s="121"/>
      <c r="HZ146" s="121"/>
      <c r="IA146" s="121"/>
      <c r="IB146" s="121"/>
      <c r="IC146" s="121"/>
      <c r="ID146" s="121"/>
      <c r="IE146" s="121"/>
      <c r="IF146" s="121"/>
      <c r="IG146" s="121"/>
      <c r="IH146" s="121"/>
      <c r="II146" s="121"/>
      <c r="IJ146" s="121"/>
      <c r="IK146" s="121"/>
      <c r="IL146" s="121"/>
      <c r="IM146" s="121"/>
      <c r="IN146" s="121"/>
      <c r="IO146" s="121"/>
      <c r="IP146" s="121"/>
      <c r="IQ146" s="121"/>
      <c r="IR146" s="121"/>
      <c r="IS146" s="121"/>
      <c r="IT146" s="121"/>
      <c r="IU146" s="121"/>
      <c r="IV146" s="121"/>
      <c r="IW146" s="121"/>
      <c r="IX146" s="121"/>
    </row>
    <row r="147" spans="1:258" s="120" customFormat="1">
      <c r="A147" s="448"/>
      <c r="B147" s="446"/>
      <c r="C147" s="446"/>
      <c r="D147" s="446"/>
      <c r="E147" s="446"/>
      <c r="F147" s="446"/>
      <c r="G147" s="446"/>
      <c r="H147" s="446"/>
      <c r="I147" s="518"/>
      <c r="J147" s="518"/>
      <c r="K147" s="444"/>
      <c r="L147" s="445"/>
      <c r="M147" s="445"/>
      <c r="N147" s="444"/>
      <c r="O147" s="446"/>
      <c r="P147" s="446"/>
      <c r="Q147" s="121"/>
      <c r="R147" s="121"/>
      <c r="S147" s="121"/>
      <c r="T147" s="128"/>
      <c r="U147" s="128"/>
      <c r="V147" s="121"/>
      <c r="Y147" s="121"/>
      <c r="Z147" s="121"/>
      <c r="AA147" s="121"/>
      <c r="AB147" s="121"/>
      <c r="AC147" s="121"/>
      <c r="AD147" s="121"/>
      <c r="AE147" s="121"/>
      <c r="AF147" s="121"/>
      <c r="AG147" s="121"/>
      <c r="AH147" s="121"/>
      <c r="AI147" s="121"/>
      <c r="AJ147" s="121"/>
      <c r="AK147" s="121"/>
      <c r="AL147" s="121"/>
      <c r="AM147" s="121"/>
      <c r="AN147" s="121"/>
      <c r="AO147" s="121"/>
      <c r="AP147" s="121"/>
      <c r="AQ147" s="121"/>
      <c r="AR147" s="121"/>
      <c r="AS147" s="121"/>
      <c r="AT147" s="121"/>
      <c r="AU147" s="121"/>
      <c r="AV147" s="121"/>
      <c r="AW147" s="121"/>
      <c r="AX147" s="121"/>
      <c r="AY147" s="121"/>
      <c r="AZ147" s="121"/>
      <c r="BA147" s="121"/>
      <c r="BB147" s="121"/>
      <c r="BC147" s="121"/>
      <c r="BD147" s="121"/>
      <c r="BE147" s="121"/>
      <c r="BF147" s="121"/>
      <c r="BG147" s="121"/>
      <c r="BH147" s="121"/>
      <c r="BI147" s="121"/>
      <c r="BJ147" s="121"/>
      <c r="BK147" s="121"/>
      <c r="BL147" s="121"/>
      <c r="BM147" s="121"/>
      <c r="BN147" s="121"/>
      <c r="BO147" s="121"/>
      <c r="BP147" s="121"/>
      <c r="BQ147" s="121"/>
      <c r="BR147" s="121"/>
      <c r="BS147" s="121"/>
      <c r="BT147" s="121"/>
      <c r="BU147" s="121"/>
      <c r="BV147" s="121"/>
      <c r="BW147" s="121"/>
      <c r="BX147" s="121"/>
      <c r="BY147" s="121"/>
      <c r="BZ147" s="121"/>
      <c r="CA147" s="121"/>
      <c r="CB147" s="121"/>
      <c r="CC147" s="121"/>
      <c r="CD147" s="121"/>
      <c r="CE147" s="121"/>
      <c r="CF147" s="121"/>
      <c r="CG147" s="121"/>
      <c r="CH147" s="121"/>
      <c r="CI147" s="121"/>
      <c r="CJ147" s="121"/>
      <c r="CK147" s="121"/>
      <c r="CL147" s="121"/>
      <c r="CM147" s="121"/>
      <c r="CN147" s="121"/>
      <c r="CO147" s="121"/>
      <c r="CP147" s="121"/>
      <c r="CQ147" s="121"/>
      <c r="CR147" s="121"/>
      <c r="CS147" s="121"/>
      <c r="CT147" s="121"/>
      <c r="CU147" s="121"/>
      <c r="CV147" s="121"/>
      <c r="CW147" s="121"/>
      <c r="CX147" s="121"/>
      <c r="CY147" s="121"/>
      <c r="CZ147" s="121"/>
      <c r="DA147" s="121"/>
      <c r="DB147" s="121"/>
      <c r="DC147" s="121"/>
      <c r="DD147" s="121"/>
      <c r="DE147" s="121"/>
      <c r="DF147" s="121"/>
      <c r="DG147" s="121"/>
      <c r="DH147" s="121"/>
      <c r="DI147" s="121"/>
      <c r="DJ147" s="121"/>
      <c r="DK147" s="121"/>
      <c r="DL147" s="121"/>
      <c r="DM147" s="121"/>
      <c r="DN147" s="121"/>
      <c r="DO147" s="121"/>
      <c r="DP147" s="121"/>
      <c r="DQ147" s="121"/>
      <c r="DR147" s="121"/>
      <c r="DS147" s="121"/>
      <c r="DT147" s="121"/>
      <c r="DU147" s="121"/>
      <c r="DV147" s="121"/>
      <c r="DW147" s="121"/>
      <c r="DX147" s="121"/>
      <c r="DY147" s="121"/>
      <c r="DZ147" s="121"/>
      <c r="EA147" s="121"/>
      <c r="EB147" s="121"/>
      <c r="EC147" s="121"/>
      <c r="ED147" s="121"/>
      <c r="EE147" s="121"/>
      <c r="EF147" s="121"/>
      <c r="EG147" s="121"/>
      <c r="EH147" s="121"/>
      <c r="EI147" s="121"/>
      <c r="EJ147" s="121"/>
      <c r="EK147" s="121"/>
      <c r="EL147" s="121"/>
      <c r="EM147" s="121"/>
      <c r="EN147" s="121"/>
      <c r="EO147" s="121"/>
      <c r="EP147" s="121"/>
      <c r="EQ147" s="121"/>
      <c r="ER147" s="121"/>
      <c r="ES147" s="121"/>
      <c r="ET147" s="121"/>
      <c r="EU147" s="121"/>
      <c r="EV147" s="121"/>
      <c r="EW147" s="121"/>
      <c r="EX147" s="121"/>
      <c r="EY147" s="121"/>
      <c r="EZ147" s="121"/>
      <c r="FA147" s="121"/>
      <c r="FB147" s="121"/>
      <c r="FC147" s="121"/>
      <c r="FD147" s="121"/>
      <c r="FE147" s="121"/>
      <c r="FF147" s="121"/>
      <c r="FG147" s="121"/>
      <c r="FH147" s="121"/>
      <c r="FI147" s="121"/>
      <c r="FJ147" s="121"/>
      <c r="FK147" s="121"/>
      <c r="FL147" s="121"/>
      <c r="FM147" s="121"/>
      <c r="FN147" s="121"/>
      <c r="FO147" s="121"/>
      <c r="FP147" s="121"/>
      <c r="FQ147" s="121"/>
      <c r="FR147" s="121"/>
      <c r="FS147" s="121"/>
      <c r="FT147" s="121"/>
      <c r="FU147" s="121"/>
      <c r="FV147" s="121"/>
      <c r="FW147" s="121"/>
      <c r="FX147" s="121"/>
      <c r="FY147" s="121"/>
      <c r="FZ147" s="121"/>
      <c r="GA147" s="121"/>
      <c r="GB147" s="121"/>
      <c r="GC147" s="121"/>
      <c r="GD147" s="121"/>
      <c r="GE147" s="121"/>
      <c r="GF147" s="121"/>
      <c r="GG147" s="121"/>
      <c r="GH147" s="121"/>
      <c r="GI147" s="121"/>
      <c r="GJ147" s="121"/>
      <c r="GK147" s="121"/>
      <c r="GL147" s="121"/>
      <c r="GM147" s="121"/>
      <c r="GN147" s="121"/>
      <c r="GO147" s="121"/>
      <c r="GP147" s="121"/>
      <c r="GQ147" s="121"/>
      <c r="GR147" s="121"/>
      <c r="GS147" s="121"/>
      <c r="GT147" s="121"/>
      <c r="GU147" s="121"/>
      <c r="GV147" s="121"/>
      <c r="GW147" s="121"/>
      <c r="GX147" s="121"/>
      <c r="GY147" s="121"/>
      <c r="GZ147" s="121"/>
      <c r="HA147" s="121"/>
      <c r="HB147" s="121"/>
      <c r="HC147" s="121"/>
      <c r="HD147" s="121"/>
      <c r="HE147" s="121"/>
      <c r="HF147" s="121"/>
      <c r="HG147" s="121"/>
      <c r="HH147" s="121"/>
      <c r="HI147" s="121"/>
      <c r="HJ147" s="121"/>
      <c r="HK147" s="121"/>
      <c r="HL147" s="121"/>
      <c r="HM147" s="121"/>
      <c r="HN147" s="121"/>
      <c r="HO147" s="121"/>
      <c r="HP147" s="121"/>
      <c r="HQ147" s="121"/>
      <c r="HR147" s="121"/>
      <c r="HS147" s="121"/>
      <c r="HT147" s="121"/>
      <c r="HU147" s="121"/>
      <c r="HV147" s="121"/>
      <c r="HW147" s="121"/>
      <c r="HX147" s="121"/>
      <c r="HY147" s="121"/>
      <c r="HZ147" s="121"/>
      <c r="IA147" s="121"/>
      <c r="IB147" s="121"/>
      <c r="IC147" s="121"/>
      <c r="ID147" s="121"/>
      <c r="IE147" s="121"/>
      <c r="IF147" s="121"/>
      <c r="IG147" s="121"/>
      <c r="IH147" s="121"/>
      <c r="II147" s="121"/>
      <c r="IJ147" s="121"/>
      <c r="IK147" s="121"/>
      <c r="IL147" s="121"/>
      <c r="IM147" s="121"/>
      <c r="IN147" s="121"/>
      <c r="IO147" s="121"/>
      <c r="IP147" s="121"/>
      <c r="IQ147" s="121"/>
      <c r="IR147" s="121"/>
      <c r="IS147" s="121"/>
      <c r="IT147" s="121"/>
      <c r="IU147" s="121"/>
      <c r="IV147" s="121"/>
      <c r="IW147" s="121"/>
      <c r="IX147" s="121"/>
    </row>
    <row r="148" spans="1:258" s="120" customFormat="1">
      <c r="A148" s="448"/>
      <c r="B148" s="446"/>
      <c r="C148" s="446"/>
      <c r="D148" s="446"/>
      <c r="E148" s="446"/>
      <c r="F148" s="446"/>
      <c r="G148" s="446"/>
      <c r="H148" s="446"/>
      <c r="I148" s="518"/>
      <c r="J148" s="518"/>
      <c r="K148" s="444"/>
      <c r="L148" s="445"/>
      <c r="M148" s="445"/>
      <c r="N148" s="444"/>
      <c r="O148" s="446"/>
      <c r="P148" s="446"/>
      <c r="Q148" s="121"/>
      <c r="R148" s="121"/>
      <c r="S148" s="121"/>
      <c r="T148" s="128"/>
      <c r="U148" s="128"/>
      <c r="V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1"/>
      <c r="BG148" s="121"/>
      <c r="BH148" s="121"/>
      <c r="BI148" s="121"/>
      <c r="BJ148" s="121"/>
      <c r="BK148" s="121"/>
      <c r="BL148" s="121"/>
      <c r="BM148" s="121"/>
      <c r="BN148" s="121"/>
      <c r="BO148" s="121"/>
      <c r="BP148" s="121"/>
      <c r="BQ148" s="121"/>
      <c r="BR148" s="121"/>
      <c r="BS148" s="121"/>
      <c r="BT148" s="121"/>
      <c r="BU148" s="121"/>
      <c r="BV148" s="121"/>
      <c r="BW148" s="121"/>
      <c r="BX148" s="121"/>
      <c r="BY148" s="121"/>
      <c r="BZ148" s="121"/>
      <c r="CA148" s="121"/>
      <c r="CB148" s="121"/>
      <c r="CC148" s="121"/>
      <c r="CD148" s="121"/>
      <c r="CE148" s="121"/>
      <c r="CF148" s="121"/>
      <c r="CG148" s="121"/>
      <c r="CH148" s="121"/>
      <c r="CI148" s="121"/>
      <c r="CJ148" s="121"/>
      <c r="CK148" s="121"/>
      <c r="CL148" s="121"/>
      <c r="CM148" s="121"/>
      <c r="CN148" s="121"/>
      <c r="CO148" s="121"/>
      <c r="CP148" s="121"/>
      <c r="CQ148" s="121"/>
      <c r="CR148" s="121"/>
      <c r="CS148" s="121"/>
      <c r="CT148" s="121"/>
      <c r="CU148" s="121"/>
      <c r="CV148" s="121"/>
      <c r="CW148" s="121"/>
      <c r="CX148" s="121"/>
      <c r="CY148" s="121"/>
      <c r="CZ148" s="121"/>
      <c r="DA148" s="121"/>
      <c r="DB148" s="121"/>
      <c r="DC148" s="121"/>
      <c r="DD148" s="121"/>
      <c r="DE148" s="121"/>
      <c r="DF148" s="121"/>
      <c r="DG148" s="121"/>
      <c r="DH148" s="121"/>
      <c r="DI148" s="121"/>
      <c r="DJ148" s="121"/>
      <c r="DK148" s="121"/>
      <c r="DL148" s="121"/>
      <c r="DM148" s="121"/>
      <c r="DN148" s="121"/>
      <c r="DO148" s="121"/>
      <c r="DP148" s="121"/>
      <c r="DQ148" s="121"/>
      <c r="DR148" s="121"/>
      <c r="DS148" s="121"/>
      <c r="DT148" s="121"/>
      <c r="DU148" s="121"/>
      <c r="DV148" s="121"/>
      <c r="DW148" s="121"/>
      <c r="DX148" s="121"/>
      <c r="DY148" s="121"/>
      <c r="DZ148" s="121"/>
      <c r="EA148" s="121"/>
      <c r="EB148" s="121"/>
      <c r="EC148" s="121"/>
      <c r="ED148" s="121"/>
      <c r="EE148" s="121"/>
      <c r="EF148" s="121"/>
      <c r="EG148" s="121"/>
      <c r="EH148" s="121"/>
      <c r="EI148" s="121"/>
      <c r="EJ148" s="121"/>
      <c r="EK148" s="121"/>
      <c r="EL148" s="121"/>
      <c r="EM148" s="121"/>
      <c r="EN148" s="121"/>
      <c r="EO148" s="121"/>
      <c r="EP148" s="121"/>
      <c r="EQ148" s="121"/>
      <c r="ER148" s="121"/>
      <c r="ES148" s="121"/>
      <c r="ET148" s="121"/>
      <c r="EU148" s="121"/>
      <c r="EV148" s="121"/>
      <c r="EW148" s="121"/>
      <c r="EX148" s="121"/>
      <c r="EY148" s="121"/>
      <c r="EZ148" s="121"/>
      <c r="FA148" s="121"/>
      <c r="FB148" s="121"/>
      <c r="FC148" s="121"/>
      <c r="FD148" s="121"/>
      <c r="FE148" s="121"/>
      <c r="FF148" s="121"/>
      <c r="FG148" s="121"/>
      <c r="FH148" s="121"/>
      <c r="FI148" s="121"/>
      <c r="FJ148" s="121"/>
      <c r="FK148" s="121"/>
      <c r="FL148" s="121"/>
      <c r="FM148" s="121"/>
      <c r="FN148" s="121"/>
      <c r="FO148" s="121"/>
      <c r="FP148" s="121"/>
      <c r="FQ148" s="121"/>
      <c r="FR148" s="121"/>
      <c r="FS148" s="121"/>
      <c r="FT148" s="121"/>
      <c r="FU148" s="121"/>
      <c r="FV148" s="121"/>
      <c r="FW148" s="121"/>
      <c r="FX148" s="121"/>
      <c r="FY148" s="121"/>
      <c r="FZ148" s="121"/>
      <c r="GA148" s="121"/>
      <c r="GB148" s="121"/>
      <c r="GC148" s="121"/>
      <c r="GD148" s="121"/>
      <c r="GE148" s="121"/>
      <c r="GF148" s="121"/>
      <c r="GG148" s="121"/>
      <c r="GH148" s="121"/>
      <c r="GI148" s="121"/>
      <c r="GJ148" s="121"/>
      <c r="GK148" s="121"/>
      <c r="GL148" s="121"/>
      <c r="GM148" s="121"/>
      <c r="GN148" s="121"/>
      <c r="GO148" s="121"/>
      <c r="GP148" s="121"/>
      <c r="GQ148" s="121"/>
      <c r="GR148" s="121"/>
      <c r="GS148" s="121"/>
      <c r="GT148" s="121"/>
      <c r="GU148" s="121"/>
      <c r="GV148" s="121"/>
      <c r="GW148" s="121"/>
      <c r="GX148" s="121"/>
      <c r="GY148" s="121"/>
      <c r="GZ148" s="121"/>
      <c r="HA148" s="121"/>
      <c r="HB148" s="121"/>
      <c r="HC148" s="121"/>
      <c r="HD148" s="121"/>
      <c r="HE148" s="121"/>
      <c r="HF148" s="121"/>
      <c r="HG148" s="121"/>
      <c r="HH148" s="121"/>
      <c r="HI148" s="121"/>
      <c r="HJ148" s="121"/>
      <c r="HK148" s="121"/>
      <c r="HL148" s="121"/>
      <c r="HM148" s="121"/>
      <c r="HN148" s="121"/>
      <c r="HO148" s="121"/>
      <c r="HP148" s="121"/>
      <c r="HQ148" s="121"/>
      <c r="HR148" s="121"/>
      <c r="HS148" s="121"/>
      <c r="HT148" s="121"/>
      <c r="HU148" s="121"/>
      <c r="HV148" s="121"/>
      <c r="HW148" s="121"/>
      <c r="HX148" s="121"/>
      <c r="HY148" s="121"/>
      <c r="HZ148" s="121"/>
      <c r="IA148" s="121"/>
      <c r="IB148" s="121"/>
      <c r="IC148" s="121"/>
      <c r="ID148" s="121"/>
      <c r="IE148" s="121"/>
      <c r="IF148" s="121"/>
      <c r="IG148" s="121"/>
      <c r="IH148" s="121"/>
      <c r="II148" s="121"/>
      <c r="IJ148" s="121"/>
      <c r="IK148" s="121"/>
      <c r="IL148" s="121"/>
      <c r="IM148" s="121"/>
      <c r="IN148" s="121"/>
      <c r="IO148" s="121"/>
      <c r="IP148" s="121"/>
      <c r="IQ148" s="121"/>
      <c r="IR148" s="121"/>
      <c r="IS148" s="121"/>
      <c r="IT148" s="121"/>
      <c r="IU148" s="121"/>
      <c r="IV148" s="121"/>
      <c r="IW148" s="121"/>
      <c r="IX148" s="121"/>
    </row>
    <row r="149" spans="1:258" s="120" customFormat="1">
      <c r="A149" s="448"/>
      <c r="B149" s="446"/>
      <c r="C149" s="446"/>
      <c r="D149" s="446"/>
      <c r="E149" s="446"/>
      <c r="F149" s="446"/>
      <c r="G149" s="446"/>
      <c r="H149" s="446"/>
      <c r="I149" s="518"/>
      <c r="J149" s="518"/>
      <c r="K149" s="444"/>
      <c r="L149" s="445"/>
      <c r="M149" s="445"/>
      <c r="N149" s="444"/>
      <c r="O149" s="446"/>
      <c r="P149" s="446"/>
      <c r="Q149" s="121"/>
      <c r="R149" s="121"/>
      <c r="S149" s="121"/>
      <c r="T149" s="128"/>
      <c r="U149" s="128"/>
      <c r="V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c r="BM149" s="121"/>
      <c r="BN149" s="121"/>
      <c r="BO149" s="121"/>
      <c r="BP149" s="121"/>
      <c r="BQ149" s="121"/>
      <c r="BR149" s="121"/>
      <c r="BS149" s="121"/>
      <c r="BT149" s="121"/>
      <c r="BU149" s="121"/>
      <c r="BV149" s="121"/>
      <c r="BW149" s="121"/>
      <c r="BX149" s="121"/>
      <c r="BY149" s="121"/>
      <c r="BZ149" s="121"/>
      <c r="CA149" s="121"/>
      <c r="CB149" s="121"/>
      <c r="CC149" s="121"/>
      <c r="CD149" s="121"/>
      <c r="CE149" s="121"/>
      <c r="CF149" s="121"/>
      <c r="CG149" s="121"/>
      <c r="CH149" s="121"/>
      <c r="CI149" s="121"/>
      <c r="CJ149" s="121"/>
      <c r="CK149" s="121"/>
      <c r="CL149" s="121"/>
      <c r="CM149" s="121"/>
      <c r="CN149" s="121"/>
      <c r="CO149" s="121"/>
      <c r="CP149" s="121"/>
      <c r="CQ149" s="121"/>
      <c r="CR149" s="121"/>
      <c r="CS149" s="121"/>
      <c r="CT149" s="121"/>
      <c r="CU149" s="121"/>
      <c r="CV149" s="121"/>
      <c r="CW149" s="121"/>
      <c r="CX149" s="121"/>
      <c r="CY149" s="121"/>
      <c r="CZ149" s="121"/>
      <c r="DA149" s="121"/>
      <c r="DB149" s="121"/>
      <c r="DC149" s="121"/>
      <c r="DD149" s="121"/>
      <c r="DE149" s="121"/>
      <c r="DF149" s="121"/>
      <c r="DG149" s="121"/>
      <c r="DH149" s="121"/>
      <c r="DI149" s="121"/>
      <c r="DJ149" s="121"/>
      <c r="DK149" s="121"/>
      <c r="DL149" s="121"/>
      <c r="DM149" s="121"/>
      <c r="DN149" s="121"/>
      <c r="DO149" s="121"/>
      <c r="DP149" s="121"/>
      <c r="DQ149" s="121"/>
      <c r="DR149" s="121"/>
      <c r="DS149" s="121"/>
      <c r="DT149" s="121"/>
      <c r="DU149" s="121"/>
      <c r="DV149" s="121"/>
      <c r="DW149" s="121"/>
      <c r="DX149" s="121"/>
      <c r="DY149" s="121"/>
      <c r="DZ149" s="121"/>
      <c r="EA149" s="121"/>
      <c r="EB149" s="121"/>
      <c r="EC149" s="121"/>
      <c r="ED149" s="121"/>
      <c r="EE149" s="121"/>
      <c r="EF149" s="121"/>
      <c r="EG149" s="121"/>
      <c r="EH149" s="121"/>
      <c r="EI149" s="121"/>
      <c r="EJ149" s="121"/>
      <c r="EK149" s="121"/>
      <c r="EL149" s="121"/>
      <c r="EM149" s="121"/>
      <c r="EN149" s="121"/>
      <c r="EO149" s="121"/>
      <c r="EP149" s="121"/>
      <c r="EQ149" s="121"/>
      <c r="ER149" s="121"/>
      <c r="ES149" s="121"/>
      <c r="ET149" s="121"/>
      <c r="EU149" s="121"/>
      <c r="EV149" s="121"/>
      <c r="EW149" s="121"/>
      <c r="EX149" s="121"/>
      <c r="EY149" s="121"/>
      <c r="EZ149" s="121"/>
      <c r="FA149" s="121"/>
      <c r="FB149" s="121"/>
      <c r="FC149" s="121"/>
      <c r="FD149" s="121"/>
      <c r="FE149" s="121"/>
      <c r="FF149" s="121"/>
      <c r="FG149" s="121"/>
      <c r="FH149" s="121"/>
      <c r="FI149" s="121"/>
      <c r="FJ149" s="121"/>
      <c r="FK149" s="121"/>
      <c r="FL149" s="121"/>
      <c r="FM149" s="121"/>
      <c r="FN149" s="121"/>
      <c r="FO149" s="121"/>
      <c r="FP149" s="121"/>
      <c r="FQ149" s="121"/>
      <c r="FR149" s="121"/>
      <c r="FS149" s="121"/>
      <c r="FT149" s="121"/>
      <c r="FU149" s="121"/>
      <c r="FV149" s="121"/>
      <c r="FW149" s="121"/>
      <c r="FX149" s="121"/>
      <c r="FY149" s="121"/>
      <c r="FZ149" s="121"/>
      <c r="GA149" s="121"/>
      <c r="GB149" s="121"/>
      <c r="GC149" s="121"/>
      <c r="GD149" s="121"/>
      <c r="GE149" s="121"/>
      <c r="GF149" s="121"/>
      <c r="GG149" s="121"/>
      <c r="GH149" s="121"/>
      <c r="GI149" s="121"/>
      <c r="GJ149" s="121"/>
      <c r="GK149" s="121"/>
      <c r="GL149" s="121"/>
      <c r="GM149" s="121"/>
      <c r="GN149" s="121"/>
      <c r="GO149" s="121"/>
      <c r="GP149" s="121"/>
      <c r="GQ149" s="121"/>
      <c r="GR149" s="121"/>
      <c r="GS149" s="121"/>
      <c r="GT149" s="121"/>
      <c r="GU149" s="121"/>
      <c r="GV149" s="121"/>
      <c r="GW149" s="121"/>
      <c r="GX149" s="121"/>
      <c r="GY149" s="121"/>
      <c r="GZ149" s="121"/>
      <c r="HA149" s="121"/>
      <c r="HB149" s="121"/>
      <c r="HC149" s="121"/>
      <c r="HD149" s="121"/>
      <c r="HE149" s="121"/>
      <c r="HF149" s="121"/>
      <c r="HG149" s="121"/>
      <c r="HH149" s="121"/>
      <c r="HI149" s="121"/>
      <c r="HJ149" s="121"/>
      <c r="HK149" s="121"/>
      <c r="HL149" s="121"/>
      <c r="HM149" s="121"/>
      <c r="HN149" s="121"/>
      <c r="HO149" s="121"/>
      <c r="HP149" s="121"/>
      <c r="HQ149" s="121"/>
      <c r="HR149" s="121"/>
      <c r="HS149" s="121"/>
      <c r="HT149" s="121"/>
      <c r="HU149" s="121"/>
      <c r="HV149" s="121"/>
      <c r="HW149" s="121"/>
      <c r="HX149" s="121"/>
      <c r="HY149" s="121"/>
      <c r="HZ149" s="121"/>
      <c r="IA149" s="121"/>
      <c r="IB149" s="121"/>
      <c r="IC149" s="121"/>
      <c r="ID149" s="121"/>
      <c r="IE149" s="121"/>
      <c r="IF149" s="121"/>
      <c r="IG149" s="121"/>
      <c r="IH149" s="121"/>
      <c r="II149" s="121"/>
      <c r="IJ149" s="121"/>
      <c r="IK149" s="121"/>
      <c r="IL149" s="121"/>
      <c r="IM149" s="121"/>
      <c r="IN149" s="121"/>
      <c r="IO149" s="121"/>
      <c r="IP149" s="121"/>
      <c r="IQ149" s="121"/>
      <c r="IR149" s="121"/>
      <c r="IS149" s="121"/>
      <c r="IT149" s="121"/>
      <c r="IU149" s="121"/>
      <c r="IV149" s="121"/>
      <c r="IW149" s="121"/>
      <c r="IX149" s="121"/>
    </row>
    <row r="150" spans="1:258" s="120" customFormat="1">
      <c r="A150" s="448"/>
      <c r="B150" s="446"/>
      <c r="C150" s="446"/>
      <c r="D150" s="446"/>
      <c r="E150" s="446"/>
      <c r="F150" s="446"/>
      <c r="G150" s="446"/>
      <c r="H150" s="446"/>
      <c r="I150" s="518"/>
      <c r="J150" s="518"/>
      <c r="K150" s="444"/>
      <c r="L150" s="445"/>
      <c r="M150" s="445"/>
      <c r="N150" s="444"/>
      <c r="O150" s="446"/>
      <c r="P150" s="446"/>
      <c r="Q150" s="121"/>
      <c r="R150" s="121"/>
      <c r="S150" s="121"/>
      <c r="T150" s="128"/>
      <c r="U150" s="128"/>
      <c r="V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c r="BM150" s="121"/>
      <c r="BN150" s="121"/>
      <c r="BO150" s="121"/>
      <c r="BP150" s="121"/>
      <c r="BQ150" s="121"/>
      <c r="BR150" s="121"/>
      <c r="BS150" s="121"/>
      <c r="BT150" s="121"/>
      <c r="BU150" s="121"/>
      <c r="BV150" s="121"/>
      <c r="BW150" s="121"/>
      <c r="BX150" s="121"/>
      <c r="BY150" s="121"/>
      <c r="BZ150" s="121"/>
      <c r="CA150" s="121"/>
      <c r="CB150" s="121"/>
      <c r="CC150" s="121"/>
      <c r="CD150" s="121"/>
      <c r="CE150" s="121"/>
      <c r="CF150" s="121"/>
      <c r="CG150" s="121"/>
      <c r="CH150" s="121"/>
      <c r="CI150" s="121"/>
      <c r="CJ150" s="121"/>
      <c r="CK150" s="121"/>
      <c r="CL150" s="121"/>
      <c r="CM150" s="121"/>
      <c r="CN150" s="121"/>
      <c r="CO150" s="121"/>
      <c r="CP150" s="121"/>
      <c r="CQ150" s="121"/>
      <c r="CR150" s="121"/>
      <c r="CS150" s="121"/>
      <c r="CT150" s="121"/>
      <c r="CU150" s="121"/>
      <c r="CV150" s="121"/>
      <c r="CW150" s="121"/>
      <c r="CX150" s="121"/>
      <c r="CY150" s="121"/>
      <c r="CZ150" s="121"/>
      <c r="DA150" s="121"/>
      <c r="DB150" s="121"/>
      <c r="DC150" s="121"/>
      <c r="DD150" s="121"/>
      <c r="DE150" s="121"/>
      <c r="DF150" s="121"/>
      <c r="DG150" s="121"/>
      <c r="DH150" s="121"/>
      <c r="DI150" s="121"/>
      <c r="DJ150" s="121"/>
      <c r="DK150" s="121"/>
      <c r="DL150" s="121"/>
      <c r="DM150" s="121"/>
      <c r="DN150" s="121"/>
      <c r="DO150" s="121"/>
      <c r="DP150" s="121"/>
      <c r="DQ150" s="121"/>
      <c r="DR150" s="121"/>
      <c r="DS150" s="121"/>
      <c r="DT150" s="121"/>
      <c r="DU150" s="121"/>
      <c r="DV150" s="121"/>
      <c r="DW150" s="121"/>
      <c r="DX150" s="121"/>
      <c r="DY150" s="121"/>
      <c r="DZ150" s="121"/>
      <c r="EA150" s="121"/>
      <c r="EB150" s="121"/>
      <c r="EC150" s="121"/>
      <c r="ED150" s="121"/>
      <c r="EE150" s="121"/>
      <c r="EF150" s="121"/>
      <c r="EG150" s="121"/>
      <c r="EH150" s="121"/>
      <c r="EI150" s="121"/>
      <c r="EJ150" s="121"/>
      <c r="EK150" s="121"/>
      <c r="EL150" s="121"/>
      <c r="EM150" s="121"/>
      <c r="EN150" s="121"/>
      <c r="EO150" s="121"/>
      <c r="EP150" s="121"/>
      <c r="EQ150" s="121"/>
      <c r="ER150" s="121"/>
      <c r="ES150" s="121"/>
      <c r="ET150" s="121"/>
      <c r="EU150" s="121"/>
      <c r="EV150" s="121"/>
      <c r="EW150" s="121"/>
      <c r="EX150" s="121"/>
      <c r="EY150" s="121"/>
      <c r="EZ150" s="121"/>
      <c r="FA150" s="121"/>
      <c r="FB150" s="121"/>
      <c r="FC150" s="121"/>
      <c r="FD150" s="121"/>
      <c r="FE150" s="121"/>
      <c r="FF150" s="121"/>
      <c r="FG150" s="121"/>
      <c r="FH150" s="121"/>
      <c r="FI150" s="121"/>
      <c r="FJ150" s="121"/>
      <c r="FK150" s="121"/>
      <c r="FL150" s="121"/>
      <c r="FM150" s="121"/>
      <c r="FN150" s="121"/>
      <c r="FO150" s="121"/>
      <c r="FP150" s="121"/>
      <c r="FQ150" s="121"/>
      <c r="FR150" s="121"/>
      <c r="FS150" s="121"/>
      <c r="FT150" s="121"/>
      <c r="FU150" s="121"/>
      <c r="FV150" s="121"/>
      <c r="FW150" s="121"/>
      <c r="FX150" s="121"/>
      <c r="FY150" s="121"/>
      <c r="FZ150" s="121"/>
      <c r="GA150" s="121"/>
      <c r="GB150" s="121"/>
      <c r="GC150" s="121"/>
      <c r="GD150" s="121"/>
      <c r="GE150" s="121"/>
      <c r="GF150" s="121"/>
      <c r="GG150" s="121"/>
      <c r="GH150" s="121"/>
      <c r="GI150" s="121"/>
      <c r="GJ150" s="121"/>
      <c r="GK150" s="121"/>
      <c r="GL150" s="121"/>
      <c r="GM150" s="121"/>
      <c r="GN150" s="121"/>
      <c r="GO150" s="121"/>
      <c r="GP150" s="121"/>
      <c r="GQ150" s="121"/>
      <c r="GR150" s="121"/>
      <c r="GS150" s="121"/>
      <c r="GT150" s="121"/>
      <c r="GU150" s="121"/>
      <c r="GV150" s="121"/>
      <c r="GW150" s="121"/>
      <c r="GX150" s="121"/>
      <c r="GY150" s="121"/>
      <c r="GZ150" s="121"/>
      <c r="HA150" s="121"/>
      <c r="HB150" s="121"/>
      <c r="HC150" s="121"/>
      <c r="HD150" s="121"/>
      <c r="HE150" s="121"/>
      <c r="HF150" s="121"/>
      <c r="HG150" s="121"/>
      <c r="HH150" s="121"/>
      <c r="HI150" s="121"/>
      <c r="HJ150" s="121"/>
      <c r="HK150" s="121"/>
      <c r="HL150" s="121"/>
      <c r="HM150" s="121"/>
      <c r="HN150" s="121"/>
      <c r="HO150" s="121"/>
      <c r="HP150" s="121"/>
      <c r="HQ150" s="121"/>
      <c r="HR150" s="121"/>
      <c r="HS150" s="121"/>
      <c r="HT150" s="121"/>
      <c r="HU150" s="121"/>
      <c r="HV150" s="121"/>
      <c r="HW150" s="121"/>
      <c r="HX150" s="121"/>
      <c r="HY150" s="121"/>
      <c r="HZ150" s="121"/>
      <c r="IA150" s="121"/>
      <c r="IB150" s="121"/>
      <c r="IC150" s="121"/>
      <c r="ID150" s="121"/>
      <c r="IE150" s="121"/>
      <c r="IF150" s="121"/>
      <c r="IG150" s="121"/>
      <c r="IH150" s="121"/>
      <c r="II150" s="121"/>
      <c r="IJ150" s="121"/>
      <c r="IK150" s="121"/>
      <c r="IL150" s="121"/>
      <c r="IM150" s="121"/>
      <c r="IN150" s="121"/>
      <c r="IO150" s="121"/>
      <c r="IP150" s="121"/>
      <c r="IQ150" s="121"/>
      <c r="IR150" s="121"/>
      <c r="IS150" s="121"/>
      <c r="IT150" s="121"/>
      <c r="IU150" s="121"/>
      <c r="IV150" s="121"/>
      <c r="IW150" s="121"/>
      <c r="IX150" s="121"/>
    </row>
    <row r="151" spans="1:258" s="120" customFormat="1">
      <c r="A151" s="448"/>
      <c r="B151" s="446"/>
      <c r="C151" s="446"/>
      <c r="D151" s="446"/>
      <c r="E151" s="446"/>
      <c r="F151" s="446"/>
      <c r="G151" s="446"/>
      <c r="H151" s="446"/>
      <c r="I151" s="518"/>
      <c r="J151" s="518"/>
      <c r="K151" s="444"/>
      <c r="L151" s="445"/>
      <c r="M151" s="445"/>
      <c r="N151" s="444"/>
      <c r="O151" s="446"/>
      <c r="P151" s="446"/>
      <c r="Q151" s="121"/>
      <c r="R151" s="121"/>
      <c r="S151" s="121"/>
      <c r="T151" s="128"/>
      <c r="U151" s="128"/>
      <c r="V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1"/>
      <c r="AY151" s="121"/>
      <c r="AZ151" s="121"/>
      <c r="BA151" s="121"/>
      <c r="BB151" s="121"/>
      <c r="BC151" s="121"/>
      <c r="BD151" s="121"/>
      <c r="BE151" s="121"/>
      <c r="BF151" s="121"/>
      <c r="BG151" s="121"/>
      <c r="BH151" s="121"/>
      <c r="BI151" s="121"/>
      <c r="BJ151" s="121"/>
      <c r="BK151" s="121"/>
      <c r="BL151" s="121"/>
      <c r="BM151" s="121"/>
      <c r="BN151" s="121"/>
      <c r="BO151" s="121"/>
      <c r="BP151" s="121"/>
      <c r="BQ151" s="121"/>
      <c r="BR151" s="121"/>
      <c r="BS151" s="121"/>
      <c r="BT151" s="121"/>
      <c r="BU151" s="121"/>
      <c r="BV151" s="121"/>
      <c r="BW151" s="121"/>
      <c r="BX151" s="121"/>
      <c r="BY151" s="121"/>
      <c r="BZ151" s="121"/>
      <c r="CA151" s="121"/>
      <c r="CB151" s="121"/>
      <c r="CC151" s="121"/>
      <c r="CD151" s="121"/>
      <c r="CE151" s="121"/>
      <c r="CF151" s="121"/>
      <c r="CG151" s="121"/>
      <c r="CH151" s="121"/>
      <c r="CI151" s="121"/>
      <c r="CJ151" s="121"/>
      <c r="CK151" s="121"/>
      <c r="CL151" s="121"/>
      <c r="CM151" s="121"/>
      <c r="CN151" s="121"/>
      <c r="CO151" s="121"/>
      <c r="CP151" s="121"/>
      <c r="CQ151" s="121"/>
      <c r="CR151" s="121"/>
      <c r="CS151" s="121"/>
      <c r="CT151" s="121"/>
      <c r="CU151" s="121"/>
      <c r="CV151" s="121"/>
      <c r="CW151" s="121"/>
      <c r="CX151" s="121"/>
      <c r="CY151" s="121"/>
      <c r="CZ151" s="121"/>
      <c r="DA151" s="121"/>
      <c r="DB151" s="121"/>
      <c r="DC151" s="121"/>
      <c r="DD151" s="121"/>
      <c r="DE151" s="121"/>
      <c r="DF151" s="121"/>
      <c r="DG151" s="121"/>
      <c r="DH151" s="121"/>
      <c r="DI151" s="121"/>
      <c r="DJ151" s="121"/>
      <c r="DK151" s="121"/>
      <c r="DL151" s="121"/>
      <c r="DM151" s="121"/>
      <c r="DN151" s="121"/>
      <c r="DO151" s="121"/>
      <c r="DP151" s="121"/>
      <c r="DQ151" s="121"/>
      <c r="DR151" s="121"/>
      <c r="DS151" s="121"/>
      <c r="DT151" s="121"/>
      <c r="DU151" s="121"/>
      <c r="DV151" s="121"/>
      <c r="DW151" s="121"/>
      <c r="DX151" s="121"/>
      <c r="DY151" s="121"/>
      <c r="DZ151" s="121"/>
      <c r="EA151" s="121"/>
      <c r="EB151" s="121"/>
      <c r="EC151" s="121"/>
      <c r="ED151" s="121"/>
      <c r="EE151" s="121"/>
      <c r="EF151" s="121"/>
      <c r="EG151" s="121"/>
      <c r="EH151" s="121"/>
      <c r="EI151" s="121"/>
      <c r="EJ151" s="121"/>
      <c r="EK151" s="121"/>
      <c r="EL151" s="121"/>
      <c r="EM151" s="121"/>
      <c r="EN151" s="121"/>
      <c r="EO151" s="121"/>
      <c r="EP151" s="121"/>
      <c r="EQ151" s="121"/>
      <c r="ER151" s="121"/>
      <c r="ES151" s="121"/>
      <c r="ET151" s="121"/>
      <c r="EU151" s="121"/>
      <c r="EV151" s="121"/>
      <c r="EW151" s="121"/>
      <c r="EX151" s="121"/>
      <c r="EY151" s="121"/>
      <c r="EZ151" s="121"/>
      <c r="FA151" s="121"/>
      <c r="FB151" s="121"/>
      <c r="FC151" s="121"/>
      <c r="FD151" s="121"/>
      <c r="FE151" s="121"/>
      <c r="FF151" s="121"/>
      <c r="FG151" s="121"/>
      <c r="FH151" s="121"/>
      <c r="FI151" s="121"/>
      <c r="FJ151" s="121"/>
      <c r="FK151" s="121"/>
      <c r="FL151" s="121"/>
      <c r="FM151" s="121"/>
      <c r="FN151" s="121"/>
      <c r="FO151" s="121"/>
      <c r="FP151" s="121"/>
      <c r="FQ151" s="121"/>
      <c r="FR151" s="121"/>
      <c r="FS151" s="121"/>
      <c r="FT151" s="121"/>
      <c r="FU151" s="121"/>
      <c r="FV151" s="121"/>
      <c r="FW151" s="121"/>
      <c r="FX151" s="121"/>
      <c r="FY151" s="121"/>
      <c r="FZ151" s="121"/>
      <c r="GA151" s="121"/>
      <c r="GB151" s="121"/>
      <c r="GC151" s="121"/>
      <c r="GD151" s="121"/>
      <c r="GE151" s="121"/>
      <c r="GF151" s="121"/>
      <c r="GG151" s="121"/>
      <c r="GH151" s="121"/>
      <c r="GI151" s="121"/>
      <c r="GJ151" s="121"/>
      <c r="GK151" s="121"/>
      <c r="GL151" s="121"/>
      <c r="GM151" s="121"/>
      <c r="GN151" s="121"/>
      <c r="GO151" s="121"/>
      <c r="GP151" s="121"/>
      <c r="GQ151" s="121"/>
      <c r="GR151" s="121"/>
      <c r="GS151" s="121"/>
      <c r="GT151" s="121"/>
      <c r="GU151" s="121"/>
      <c r="GV151" s="121"/>
      <c r="GW151" s="121"/>
      <c r="GX151" s="121"/>
      <c r="GY151" s="121"/>
      <c r="GZ151" s="121"/>
      <c r="HA151" s="121"/>
      <c r="HB151" s="121"/>
      <c r="HC151" s="121"/>
      <c r="HD151" s="121"/>
      <c r="HE151" s="121"/>
      <c r="HF151" s="121"/>
      <c r="HG151" s="121"/>
      <c r="HH151" s="121"/>
      <c r="HI151" s="121"/>
      <c r="HJ151" s="121"/>
      <c r="HK151" s="121"/>
      <c r="HL151" s="121"/>
      <c r="HM151" s="121"/>
      <c r="HN151" s="121"/>
      <c r="HO151" s="121"/>
      <c r="HP151" s="121"/>
      <c r="HQ151" s="121"/>
      <c r="HR151" s="121"/>
      <c r="HS151" s="121"/>
      <c r="HT151" s="121"/>
      <c r="HU151" s="121"/>
      <c r="HV151" s="121"/>
      <c r="HW151" s="121"/>
      <c r="HX151" s="121"/>
      <c r="HY151" s="121"/>
      <c r="HZ151" s="121"/>
      <c r="IA151" s="121"/>
      <c r="IB151" s="121"/>
      <c r="IC151" s="121"/>
      <c r="ID151" s="121"/>
      <c r="IE151" s="121"/>
      <c r="IF151" s="121"/>
      <c r="IG151" s="121"/>
      <c r="IH151" s="121"/>
      <c r="II151" s="121"/>
      <c r="IJ151" s="121"/>
      <c r="IK151" s="121"/>
      <c r="IL151" s="121"/>
      <c r="IM151" s="121"/>
      <c r="IN151" s="121"/>
      <c r="IO151" s="121"/>
      <c r="IP151" s="121"/>
      <c r="IQ151" s="121"/>
      <c r="IR151" s="121"/>
      <c r="IS151" s="121"/>
      <c r="IT151" s="121"/>
      <c r="IU151" s="121"/>
      <c r="IV151" s="121"/>
      <c r="IW151" s="121"/>
      <c r="IX151" s="121"/>
    </row>
    <row r="152" spans="1:258" s="120" customFormat="1">
      <c r="A152" s="448"/>
      <c r="B152" s="446"/>
      <c r="C152" s="446"/>
      <c r="D152" s="446"/>
      <c r="E152" s="446"/>
      <c r="F152" s="446"/>
      <c r="G152" s="446"/>
      <c r="H152" s="446"/>
      <c r="I152" s="518"/>
      <c r="J152" s="518"/>
      <c r="K152" s="444"/>
      <c r="L152" s="445"/>
      <c r="M152" s="445"/>
      <c r="N152" s="444"/>
      <c r="O152" s="446"/>
      <c r="P152" s="446"/>
      <c r="Q152" s="121"/>
      <c r="R152" s="121"/>
      <c r="S152" s="121"/>
      <c r="T152" s="128"/>
      <c r="U152" s="128"/>
      <c r="V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c r="BF152" s="121"/>
      <c r="BG152" s="121"/>
      <c r="BH152" s="121"/>
      <c r="BI152" s="121"/>
      <c r="BJ152" s="121"/>
      <c r="BK152" s="121"/>
      <c r="BL152" s="121"/>
      <c r="BM152" s="121"/>
      <c r="BN152" s="121"/>
      <c r="BO152" s="121"/>
      <c r="BP152" s="121"/>
      <c r="BQ152" s="121"/>
      <c r="BR152" s="121"/>
      <c r="BS152" s="121"/>
      <c r="BT152" s="121"/>
      <c r="BU152" s="121"/>
      <c r="BV152" s="121"/>
      <c r="BW152" s="121"/>
      <c r="BX152" s="121"/>
      <c r="BY152" s="121"/>
      <c r="BZ152" s="121"/>
      <c r="CA152" s="121"/>
      <c r="CB152" s="121"/>
      <c r="CC152" s="121"/>
      <c r="CD152" s="121"/>
      <c r="CE152" s="121"/>
      <c r="CF152" s="121"/>
      <c r="CG152" s="121"/>
      <c r="CH152" s="121"/>
      <c r="CI152" s="121"/>
      <c r="CJ152" s="121"/>
      <c r="CK152" s="121"/>
      <c r="CL152" s="121"/>
      <c r="CM152" s="121"/>
      <c r="CN152" s="121"/>
      <c r="CO152" s="121"/>
      <c r="CP152" s="121"/>
      <c r="CQ152" s="121"/>
      <c r="CR152" s="121"/>
      <c r="CS152" s="121"/>
      <c r="CT152" s="121"/>
      <c r="CU152" s="121"/>
      <c r="CV152" s="121"/>
      <c r="CW152" s="121"/>
      <c r="CX152" s="121"/>
      <c r="CY152" s="121"/>
      <c r="CZ152" s="121"/>
      <c r="DA152" s="121"/>
      <c r="DB152" s="121"/>
      <c r="DC152" s="121"/>
      <c r="DD152" s="121"/>
      <c r="DE152" s="121"/>
      <c r="DF152" s="121"/>
      <c r="DG152" s="121"/>
      <c r="DH152" s="121"/>
      <c r="DI152" s="121"/>
      <c r="DJ152" s="121"/>
      <c r="DK152" s="121"/>
      <c r="DL152" s="121"/>
      <c r="DM152" s="121"/>
      <c r="DN152" s="121"/>
      <c r="DO152" s="121"/>
      <c r="DP152" s="121"/>
      <c r="DQ152" s="121"/>
      <c r="DR152" s="121"/>
      <c r="DS152" s="121"/>
      <c r="DT152" s="121"/>
      <c r="DU152" s="121"/>
      <c r="DV152" s="121"/>
      <c r="DW152" s="121"/>
      <c r="DX152" s="121"/>
      <c r="DY152" s="121"/>
      <c r="DZ152" s="121"/>
      <c r="EA152" s="121"/>
      <c r="EB152" s="121"/>
      <c r="EC152" s="121"/>
      <c r="ED152" s="121"/>
      <c r="EE152" s="121"/>
      <c r="EF152" s="121"/>
      <c r="EG152" s="121"/>
      <c r="EH152" s="121"/>
      <c r="EI152" s="121"/>
      <c r="EJ152" s="121"/>
      <c r="EK152" s="121"/>
      <c r="EL152" s="121"/>
      <c r="EM152" s="121"/>
      <c r="EN152" s="121"/>
      <c r="EO152" s="121"/>
      <c r="EP152" s="121"/>
      <c r="EQ152" s="121"/>
      <c r="ER152" s="121"/>
      <c r="ES152" s="121"/>
      <c r="ET152" s="121"/>
      <c r="EU152" s="121"/>
      <c r="EV152" s="121"/>
      <c r="EW152" s="121"/>
      <c r="EX152" s="121"/>
      <c r="EY152" s="121"/>
      <c r="EZ152" s="121"/>
      <c r="FA152" s="121"/>
      <c r="FB152" s="121"/>
      <c r="FC152" s="121"/>
      <c r="FD152" s="121"/>
      <c r="FE152" s="121"/>
      <c r="FF152" s="121"/>
      <c r="FG152" s="121"/>
      <c r="FH152" s="121"/>
      <c r="FI152" s="121"/>
      <c r="FJ152" s="121"/>
      <c r="FK152" s="121"/>
      <c r="FL152" s="121"/>
      <c r="FM152" s="121"/>
      <c r="FN152" s="121"/>
      <c r="FO152" s="121"/>
      <c r="FP152" s="121"/>
      <c r="FQ152" s="121"/>
      <c r="FR152" s="121"/>
      <c r="FS152" s="121"/>
      <c r="FT152" s="121"/>
      <c r="FU152" s="121"/>
      <c r="FV152" s="121"/>
      <c r="FW152" s="121"/>
      <c r="FX152" s="121"/>
      <c r="FY152" s="121"/>
      <c r="FZ152" s="121"/>
      <c r="GA152" s="121"/>
      <c r="GB152" s="121"/>
      <c r="GC152" s="121"/>
      <c r="GD152" s="121"/>
      <c r="GE152" s="121"/>
      <c r="GF152" s="121"/>
      <c r="GG152" s="121"/>
      <c r="GH152" s="121"/>
      <c r="GI152" s="121"/>
      <c r="GJ152" s="121"/>
      <c r="GK152" s="121"/>
      <c r="GL152" s="121"/>
      <c r="GM152" s="121"/>
      <c r="GN152" s="121"/>
      <c r="GO152" s="121"/>
      <c r="GP152" s="121"/>
      <c r="GQ152" s="121"/>
      <c r="GR152" s="121"/>
      <c r="GS152" s="121"/>
      <c r="GT152" s="121"/>
      <c r="GU152" s="121"/>
      <c r="GV152" s="121"/>
      <c r="GW152" s="121"/>
      <c r="GX152" s="121"/>
      <c r="GY152" s="121"/>
      <c r="GZ152" s="121"/>
      <c r="HA152" s="121"/>
      <c r="HB152" s="121"/>
      <c r="HC152" s="121"/>
      <c r="HD152" s="121"/>
      <c r="HE152" s="121"/>
      <c r="HF152" s="121"/>
      <c r="HG152" s="121"/>
      <c r="HH152" s="121"/>
      <c r="HI152" s="121"/>
      <c r="HJ152" s="121"/>
      <c r="HK152" s="121"/>
      <c r="HL152" s="121"/>
      <c r="HM152" s="121"/>
      <c r="HN152" s="121"/>
      <c r="HO152" s="121"/>
      <c r="HP152" s="121"/>
      <c r="HQ152" s="121"/>
      <c r="HR152" s="121"/>
      <c r="HS152" s="121"/>
      <c r="HT152" s="121"/>
      <c r="HU152" s="121"/>
      <c r="HV152" s="121"/>
      <c r="HW152" s="121"/>
      <c r="HX152" s="121"/>
      <c r="HY152" s="121"/>
      <c r="HZ152" s="121"/>
      <c r="IA152" s="121"/>
      <c r="IB152" s="121"/>
      <c r="IC152" s="121"/>
      <c r="ID152" s="121"/>
      <c r="IE152" s="121"/>
      <c r="IF152" s="121"/>
      <c r="IG152" s="121"/>
      <c r="IH152" s="121"/>
      <c r="II152" s="121"/>
      <c r="IJ152" s="121"/>
      <c r="IK152" s="121"/>
      <c r="IL152" s="121"/>
      <c r="IM152" s="121"/>
      <c r="IN152" s="121"/>
      <c r="IO152" s="121"/>
      <c r="IP152" s="121"/>
      <c r="IQ152" s="121"/>
      <c r="IR152" s="121"/>
      <c r="IS152" s="121"/>
      <c r="IT152" s="121"/>
      <c r="IU152" s="121"/>
      <c r="IV152" s="121"/>
      <c r="IW152" s="121"/>
      <c r="IX152" s="121"/>
    </row>
    <row r="153" spans="1:258" s="120" customFormat="1">
      <c r="A153" s="448"/>
      <c r="B153" s="446"/>
      <c r="C153" s="446"/>
      <c r="D153" s="446"/>
      <c r="E153" s="446"/>
      <c r="F153" s="446"/>
      <c r="G153" s="446"/>
      <c r="H153" s="446"/>
      <c r="I153" s="518"/>
      <c r="J153" s="518"/>
      <c r="K153" s="444"/>
      <c r="L153" s="445"/>
      <c r="M153" s="445"/>
      <c r="N153" s="444"/>
      <c r="O153" s="446"/>
      <c r="P153" s="446"/>
      <c r="Q153" s="121"/>
      <c r="R153" s="121"/>
      <c r="S153" s="121"/>
      <c r="T153" s="128"/>
      <c r="U153" s="128"/>
      <c r="V153" s="121"/>
      <c r="Y153" s="121"/>
      <c r="Z153" s="121"/>
      <c r="AA153" s="121"/>
      <c r="AB153" s="121"/>
      <c r="AC153" s="121"/>
      <c r="AD153" s="121"/>
      <c r="AE153" s="121"/>
      <c r="AF153" s="121"/>
      <c r="AG153" s="121"/>
      <c r="AH153" s="121"/>
      <c r="AI153" s="121"/>
      <c r="AJ153" s="121"/>
      <c r="AK153" s="121"/>
      <c r="AL153" s="121"/>
      <c r="AM153" s="121"/>
      <c r="AN153" s="121"/>
      <c r="AO153" s="121"/>
      <c r="AP153" s="121"/>
      <c r="AQ153" s="121"/>
      <c r="AR153" s="121"/>
      <c r="AS153" s="121"/>
      <c r="AT153" s="121"/>
      <c r="AU153" s="121"/>
      <c r="AV153" s="121"/>
      <c r="AW153" s="121"/>
      <c r="AX153" s="121"/>
      <c r="AY153" s="121"/>
      <c r="AZ153" s="121"/>
      <c r="BA153" s="121"/>
      <c r="BB153" s="121"/>
      <c r="BC153" s="121"/>
      <c r="BD153" s="121"/>
      <c r="BE153" s="121"/>
      <c r="BF153" s="121"/>
      <c r="BG153" s="121"/>
      <c r="BH153" s="121"/>
      <c r="BI153" s="121"/>
      <c r="BJ153" s="121"/>
      <c r="BK153" s="121"/>
      <c r="BL153" s="121"/>
      <c r="BM153" s="121"/>
      <c r="BN153" s="121"/>
      <c r="BO153" s="121"/>
      <c r="BP153" s="121"/>
      <c r="BQ153" s="121"/>
      <c r="BR153" s="121"/>
      <c r="BS153" s="121"/>
      <c r="BT153" s="121"/>
      <c r="BU153" s="121"/>
      <c r="BV153" s="121"/>
      <c r="BW153" s="121"/>
      <c r="BX153" s="121"/>
      <c r="BY153" s="121"/>
      <c r="BZ153" s="121"/>
      <c r="CA153" s="121"/>
      <c r="CB153" s="121"/>
      <c r="CC153" s="121"/>
      <c r="CD153" s="121"/>
      <c r="CE153" s="121"/>
      <c r="CF153" s="121"/>
      <c r="CG153" s="121"/>
      <c r="CH153" s="121"/>
      <c r="CI153" s="121"/>
      <c r="CJ153" s="121"/>
      <c r="CK153" s="121"/>
      <c r="CL153" s="121"/>
      <c r="CM153" s="121"/>
      <c r="CN153" s="121"/>
      <c r="CO153" s="121"/>
      <c r="CP153" s="121"/>
      <c r="CQ153" s="121"/>
      <c r="CR153" s="121"/>
      <c r="CS153" s="121"/>
      <c r="CT153" s="121"/>
      <c r="CU153" s="121"/>
      <c r="CV153" s="121"/>
      <c r="CW153" s="121"/>
      <c r="CX153" s="121"/>
      <c r="CY153" s="121"/>
      <c r="CZ153" s="121"/>
      <c r="DA153" s="121"/>
      <c r="DB153" s="121"/>
      <c r="DC153" s="121"/>
      <c r="DD153" s="121"/>
      <c r="DE153" s="121"/>
      <c r="DF153" s="121"/>
      <c r="DG153" s="121"/>
      <c r="DH153" s="121"/>
      <c r="DI153" s="121"/>
      <c r="DJ153" s="121"/>
      <c r="DK153" s="121"/>
      <c r="DL153" s="121"/>
      <c r="DM153" s="121"/>
      <c r="DN153" s="121"/>
      <c r="DO153" s="121"/>
      <c r="DP153" s="121"/>
      <c r="DQ153" s="121"/>
      <c r="DR153" s="121"/>
      <c r="DS153" s="121"/>
      <c r="DT153" s="121"/>
      <c r="DU153" s="121"/>
      <c r="DV153" s="121"/>
      <c r="DW153" s="121"/>
      <c r="DX153" s="121"/>
      <c r="DY153" s="121"/>
      <c r="DZ153" s="121"/>
      <c r="EA153" s="121"/>
      <c r="EB153" s="121"/>
      <c r="EC153" s="121"/>
      <c r="ED153" s="121"/>
      <c r="EE153" s="121"/>
      <c r="EF153" s="121"/>
      <c r="EG153" s="121"/>
      <c r="EH153" s="121"/>
      <c r="EI153" s="121"/>
      <c r="EJ153" s="121"/>
      <c r="EK153" s="121"/>
      <c r="EL153" s="121"/>
      <c r="EM153" s="121"/>
      <c r="EN153" s="121"/>
      <c r="EO153" s="121"/>
      <c r="EP153" s="121"/>
      <c r="EQ153" s="121"/>
      <c r="ER153" s="121"/>
      <c r="ES153" s="121"/>
      <c r="ET153" s="121"/>
      <c r="EU153" s="121"/>
      <c r="EV153" s="121"/>
      <c r="EW153" s="121"/>
      <c r="EX153" s="121"/>
      <c r="EY153" s="121"/>
      <c r="EZ153" s="121"/>
      <c r="FA153" s="121"/>
      <c r="FB153" s="121"/>
      <c r="FC153" s="121"/>
      <c r="FD153" s="121"/>
      <c r="FE153" s="121"/>
      <c r="FF153" s="121"/>
      <c r="FG153" s="121"/>
      <c r="FH153" s="121"/>
      <c r="FI153" s="121"/>
      <c r="FJ153" s="121"/>
      <c r="FK153" s="121"/>
      <c r="FL153" s="121"/>
      <c r="FM153" s="121"/>
      <c r="FN153" s="121"/>
      <c r="FO153" s="121"/>
      <c r="FP153" s="121"/>
      <c r="FQ153" s="121"/>
      <c r="FR153" s="121"/>
      <c r="FS153" s="121"/>
      <c r="FT153" s="121"/>
      <c r="FU153" s="121"/>
      <c r="FV153" s="121"/>
      <c r="FW153" s="121"/>
      <c r="FX153" s="121"/>
      <c r="FY153" s="121"/>
      <c r="FZ153" s="121"/>
      <c r="GA153" s="121"/>
      <c r="GB153" s="121"/>
      <c r="GC153" s="121"/>
      <c r="GD153" s="121"/>
      <c r="GE153" s="121"/>
      <c r="GF153" s="121"/>
      <c r="GG153" s="121"/>
      <c r="GH153" s="121"/>
      <c r="GI153" s="121"/>
      <c r="GJ153" s="121"/>
      <c r="GK153" s="121"/>
      <c r="GL153" s="121"/>
      <c r="GM153" s="121"/>
      <c r="GN153" s="121"/>
      <c r="GO153" s="121"/>
      <c r="GP153" s="121"/>
      <c r="GQ153" s="121"/>
      <c r="GR153" s="121"/>
      <c r="GS153" s="121"/>
      <c r="GT153" s="121"/>
      <c r="GU153" s="121"/>
      <c r="GV153" s="121"/>
      <c r="GW153" s="121"/>
      <c r="GX153" s="121"/>
      <c r="GY153" s="121"/>
      <c r="GZ153" s="121"/>
      <c r="HA153" s="121"/>
      <c r="HB153" s="121"/>
      <c r="HC153" s="121"/>
      <c r="HD153" s="121"/>
      <c r="HE153" s="121"/>
      <c r="HF153" s="121"/>
      <c r="HG153" s="121"/>
      <c r="HH153" s="121"/>
      <c r="HI153" s="121"/>
      <c r="HJ153" s="121"/>
      <c r="HK153" s="121"/>
      <c r="HL153" s="121"/>
      <c r="HM153" s="121"/>
      <c r="HN153" s="121"/>
      <c r="HO153" s="121"/>
      <c r="HP153" s="121"/>
      <c r="HQ153" s="121"/>
      <c r="HR153" s="121"/>
      <c r="HS153" s="121"/>
      <c r="HT153" s="121"/>
      <c r="HU153" s="121"/>
      <c r="HV153" s="121"/>
      <c r="HW153" s="121"/>
      <c r="HX153" s="121"/>
      <c r="HY153" s="121"/>
      <c r="HZ153" s="121"/>
      <c r="IA153" s="121"/>
      <c r="IB153" s="121"/>
      <c r="IC153" s="121"/>
      <c r="ID153" s="121"/>
      <c r="IE153" s="121"/>
      <c r="IF153" s="121"/>
      <c r="IG153" s="121"/>
      <c r="IH153" s="121"/>
      <c r="II153" s="121"/>
      <c r="IJ153" s="121"/>
      <c r="IK153" s="121"/>
      <c r="IL153" s="121"/>
      <c r="IM153" s="121"/>
      <c r="IN153" s="121"/>
      <c r="IO153" s="121"/>
      <c r="IP153" s="121"/>
      <c r="IQ153" s="121"/>
      <c r="IR153" s="121"/>
      <c r="IS153" s="121"/>
      <c r="IT153" s="121"/>
      <c r="IU153" s="121"/>
      <c r="IV153" s="121"/>
      <c r="IW153" s="121"/>
      <c r="IX153" s="121"/>
    </row>
    <row r="154" spans="1:258" s="120" customFormat="1">
      <c r="A154" s="448"/>
      <c r="B154" s="446"/>
      <c r="C154" s="446"/>
      <c r="D154" s="446"/>
      <c r="E154" s="446"/>
      <c r="F154" s="446"/>
      <c r="G154" s="446"/>
      <c r="H154" s="446"/>
      <c r="I154" s="518"/>
      <c r="J154" s="518"/>
      <c r="K154" s="444"/>
      <c r="L154" s="445"/>
      <c r="M154" s="445"/>
      <c r="N154" s="444"/>
      <c r="O154" s="446"/>
      <c r="P154" s="446"/>
      <c r="Q154" s="121"/>
      <c r="R154" s="121"/>
      <c r="S154" s="121"/>
      <c r="T154" s="128"/>
      <c r="U154" s="128"/>
      <c r="V154" s="121"/>
      <c r="Y154" s="121"/>
      <c r="Z154" s="121"/>
      <c r="AA154" s="121"/>
      <c r="AB154" s="121"/>
      <c r="AC154" s="121"/>
      <c r="AD154" s="121"/>
      <c r="AE154" s="121"/>
      <c r="AF154" s="121"/>
      <c r="AG154" s="121"/>
      <c r="AH154" s="121"/>
      <c r="AI154" s="121"/>
      <c r="AJ154" s="121"/>
      <c r="AK154" s="121"/>
      <c r="AL154" s="121"/>
      <c r="AM154" s="121"/>
      <c r="AN154" s="121"/>
      <c r="AO154" s="121"/>
      <c r="AP154" s="121"/>
      <c r="AQ154" s="121"/>
      <c r="AR154" s="121"/>
      <c r="AS154" s="121"/>
      <c r="AT154" s="121"/>
      <c r="AU154" s="121"/>
      <c r="AV154" s="121"/>
      <c r="AW154" s="121"/>
      <c r="AX154" s="121"/>
      <c r="AY154" s="121"/>
      <c r="AZ154" s="121"/>
      <c r="BA154" s="121"/>
      <c r="BB154" s="121"/>
      <c r="BC154" s="121"/>
      <c r="BD154" s="121"/>
      <c r="BE154" s="121"/>
      <c r="BF154" s="121"/>
      <c r="BG154" s="121"/>
      <c r="BH154" s="121"/>
      <c r="BI154" s="121"/>
      <c r="BJ154" s="121"/>
      <c r="BK154" s="121"/>
      <c r="BL154" s="121"/>
      <c r="BM154" s="121"/>
      <c r="BN154" s="121"/>
      <c r="BO154" s="121"/>
      <c r="BP154" s="121"/>
      <c r="BQ154" s="121"/>
      <c r="BR154" s="121"/>
      <c r="BS154" s="121"/>
      <c r="BT154" s="121"/>
      <c r="BU154" s="121"/>
      <c r="BV154" s="121"/>
      <c r="BW154" s="121"/>
      <c r="BX154" s="121"/>
      <c r="BY154" s="121"/>
      <c r="BZ154" s="121"/>
      <c r="CA154" s="121"/>
      <c r="CB154" s="121"/>
      <c r="CC154" s="121"/>
      <c r="CD154" s="121"/>
      <c r="CE154" s="121"/>
      <c r="CF154" s="121"/>
      <c r="CG154" s="121"/>
      <c r="CH154" s="121"/>
      <c r="CI154" s="121"/>
      <c r="CJ154" s="121"/>
      <c r="CK154" s="121"/>
      <c r="CL154" s="121"/>
      <c r="CM154" s="121"/>
      <c r="CN154" s="121"/>
      <c r="CO154" s="121"/>
      <c r="CP154" s="121"/>
      <c r="CQ154" s="121"/>
      <c r="CR154" s="121"/>
      <c r="CS154" s="121"/>
      <c r="CT154" s="121"/>
      <c r="CU154" s="121"/>
      <c r="CV154" s="121"/>
      <c r="CW154" s="121"/>
      <c r="CX154" s="121"/>
      <c r="CY154" s="121"/>
      <c r="CZ154" s="121"/>
      <c r="DA154" s="121"/>
      <c r="DB154" s="121"/>
      <c r="DC154" s="121"/>
      <c r="DD154" s="121"/>
      <c r="DE154" s="121"/>
      <c r="DF154" s="121"/>
      <c r="DG154" s="121"/>
      <c r="DH154" s="121"/>
      <c r="DI154" s="121"/>
      <c r="DJ154" s="121"/>
      <c r="DK154" s="121"/>
      <c r="DL154" s="121"/>
      <c r="DM154" s="121"/>
      <c r="DN154" s="121"/>
      <c r="DO154" s="121"/>
      <c r="DP154" s="121"/>
      <c r="DQ154" s="121"/>
      <c r="DR154" s="121"/>
      <c r="DS154" s="121"/>
      <c r="DT154" s="121"/>
      <c r="DU154" s="121"/>
      <c r="DV154" s="121"/>
      <c r="DW154" s="121"/>
      <c r="DX154" s="121"/>
      <c r="DY154" s="121"/>
      <c r="DZ154" s="121"/>
      <c r="EA154" s="121"/>
      <c r="EB154" s="121"/>
      <c r="EC154" s="121"/>
      <c r="ED154" s="121"/>
      <c r="EE154" s="121"/>
      <c r="EF154" s="121"/>
      <c r="EG154" s="121"/>
      <c r="EH154" s="121"/>
      <c r="EI154" s="121"/>
      <c r="EJ154" s="121"/>
      <c r="EK154" s="121"/>
      <c r="EL154" s="121"/>
      <c r="EM154" s="121"/>
      <c r="EN154" s="121"/>
      <c r="EO154" s="121"/>
      <c r="EP154" s="121"/>
      <c r="EQ154" s="121"/>
      <c r="ER154" s="121"/>
      <c r="ES154" s="121"/>
      <c r="ET154" s="121"/>
      <c r="EU154" s="121"/>
      <c r="EV154" s="121"/>
      <c r="EW154" s="121"/>
      <c r="EX154" s="121"/>
      <c r="EY154" s="121"/>
      <c r="EZ154" s="121"/>
      <c r="FA154" s="121"/>
      <c r="FB154" s="121"/>
      <c r="FC154" s="121"/>
      <c r="FD154" s="121"/>
      <c r="FE154" s="121"/>
      <c r="FF154" s="121"/>
      <c r="FG154" s="121"/>
      <c r="FH154" s="121"/>
      <c r="FI154" s="121"/>
      <c r="FJ154" s="121"/>
      <c r="FK154" s="121"/>
      <c r="FL154" s="121"/>
      <c r="FM154" s="121"/>
      <c r="FN154" s="121"/>
      <c r="FO154" s="121"/>
      <c r="FP154" s="121"/>
      <c r="FQ154" s="121"/>
      <c r="FR154" s="121"/>
      <c r="FS154" s="121"/>
      <c r="FT154" s="121"/>
      <c r="FU154" s="121"/>
      <c r="FV154" s="121"/>
      <c r="FW154" s="121"/>
      <c r="FX154" s="121"/>
      <c r="FY154" s="121"/>
      <c r="FZ154" s="121"/>
      <c r="GA154" s="121"/>
      <c r="GB154" s="121"/>
      <c r="GC154" s="121"/>
      <c r="GD154" s="121"/>
      <c r="GE154" s="121"/>
      <c r="GF154" s="121"/>
      <c r="GG154" s="121"/>
      <c r="GH154" s="121"/>
      <c r="GI154" s="121"/>
      <c r="GJ154" s="121"/>
      <c r="GK154" s="121"/>
      <c r="GL154" s="121"/>
      <c r="GM154" s="121"/>
      <c r="GN154" s="121"/>
      <c r="GO154" s="121"/>
      <c r="GP154" s="121"/>
      <c r="GQ154" s="121"/>
      <c r="GR154" s="121"/>
      <c r="GS154" s="121"/>
      <c r="GT154" s="121"/>
      <c r="GU154" s="121"/>
      <c r="GV154" s="121"/>
      <c r="GW154" s="121"/>
      <c r="GX154" s="121"/>
      <c r="GY154" s="121"/>
      <c r="GZ154" s="121"/>
      <c r="HA154" s="121"/>
      <c r="HB154" s="121"/>
      <c r="HC154" s="121"/>
      <c r="HD154" s="121"/>
      <c r="HE154" s="121"/>
      <c r="HF154" s="121"/>
      <c r="HG154" s="121"/>
      <c r="HH154" s="121"/>
      <c r="HI154" s="121"/>
      <c r="HJ154" s="121"/>
      <c r="HK154" s="121"/>
      <c r="HL154" s="121"/>
      <c r="HM154" s="121"/>
      <c r="HN154" s="121"/>
      <c r="HO154" s="121"/>
      <c r="HP154" s="121"/>
      <c r="HQ154" s="121"/>
      <c r="HR154" s="121"/>
      <c r="HS154" s="121"/>
      <c r="HT154" s="121"/>
      <c r="HU154" s="121"/>
      <c r="HV154" s="121"/>
      <c r="HW154" s="121"/>
      <c r="HX154" s="121"/>
      <c r="HY154" s="121"/>
      <c r="HZ154" s="121"/>
      <c r="IA154" s="121"/>
      <c r="IB154" s="121"/>
      <c r="IC154" s="121"/>
      <c r="ID154" s="121"/>
      <c r="IE154" s="121"/>
      <c r="IF154" s="121"/>
      <c r="IG154" s="121"/>
      <c r="IH154" s="121"/>
      <c r="II154" s="121"/>
      <c r="IJ154" s="121"/>
      <c r="IK154" s="121"/>
      <c r="IL154" s="121"/>
      <c r="IM154" s="121"/>
      <c r="IN154" s="121"/>
      <c r="IO154" s="121"/>
      <c r="IP154" s="121"/>
      <c r="IQ154" s="121"/>
      <c r="IR154" s="121"/>
      <c r="IS154" s="121"/>
      <c r="IT154" s="121"/>
      <c r="IU154" s="121"/>
      <c r="IV154" s="121"/>
      <c r="IW154" s="121"/>
      <c r="IX154" s="121"/>
    </row>
    <row r="155" spans="1:258" s="120" customFormat="1">
      <c r="A155" s="448"/>
      <c r="B155" s="446"/>
      <c r="C155" s="446"/>
      <c r="D155" s="446"/>
      <c r="E155" s="446"/>
      <c r="F155" s="446"/>
      <c r="G155" s="446"/>
      <c r="H155" s="446"/>
      <c r="I155" s="518"/>
      <c r="J155" s="518"/>
      <c r="K155" s="444"/>
      <c r="L155" s="445"/>
      <c r="M155" s="445"/>
      <c r="N155" s="444"/>
      <c r="O155" s="446"/>
      <c r="P155" s="446"/>
      <c r="Q155" s="121"/>
      <c r="R155" s="121"/>
      <c r="S155" s="121"/>
      <c r="T155" s="128"/>
      <c r="U155" s="128"/>
      <c r="V155" s="121"/>
      <c r="Y155" s="121"/>
      <c r="Z155" s="121"/>
      <c r="AA155" s="121"/>
      <c r="AB155" s="121"/>
      <c r="AC155" s="121"/>
      <c r="AD155" s="121"/>
      <c r="AE155" s="121"/>
      <c r="AF155" s="121"/>
      <c r="AG155" s="121"/>
      <c r="AH155" s="121"/>
      <c r="AI155" s="121"/>
      <c r="AJ155" s="121"/>
      <c r="AK155" s="121"/>
      <c r="AL155" s="121"/>
      <c r="AM155" s="121"/>
      <c r="AN155" s="121"/>
      <c r="AO155" s="121"/>
      <c r="AP155" s="121"/>
      <c r="AQ155" s="121"/>
      <c r="AR155" s="121"/>
      <c r="AS155" s="121"/>
      <c r="AT155" s="121"/>
      <c r="AU155" s="121"/>
      <c r="AV155" s="121"/>
      <c r="AW155" s="121"/>
      <c r="AX155" s="121"/>
      <c r="AY155" s="121"/>
      <c r="AZ155" s="121"/>
      <c r="BA155" s="121"/>
      <c r="BB155" s="121"/>
      <c r="BC155" s="121"/>
      <c r="BD155" s="121"/>
      <c r="BE155" s="121"/>
      <c r="BF155" s="121"/>
      <c r="BG155" s="121"/>
      <c r="BH155" s="121"/>
      <c r="BI155" s="121"/>
      <c r="BJ155" s="121"/>
      <c r="BK155" s="121"/>
      <c r="BL155" s="121"/>
      <c r="BM155" s="121"/>
      <c r="BN155" s="121"/>
      <c r="BO155" s="121"/>
      <c r="BP155" s="121"/>
      <c r="BQ155" s="121"/>
      <c r="BR155" s="121"/>
      <c r="BS155" s="121"/>
      <c r="BT155" s="121"/>
      <c r="BU155" s="121"/>
      <c r="BV155" s="121"/>
      <c r="BW155" s="121"/>
      <c r="BX155" s="121"/>
      <c r="BY155" s="121"/>
      <c r="BZ155" s="121"/>
      <c r="CA155" s="121"/>
      <c r="CB155" s="121"/>
      <c r="CC155" s="121"/>
      <c r="CD155" s="121"/>
      <c r="CE155" s="121"/>
      <c r="CF155" s="121"/>
      <c r="CG155" s="121"/>
      <c r="CH155" s="121"/>
      <c r="CI155" s="121"/>
      <c r="CJ155" s="121"/>
      <c r="CK155" s="121"/>
      <c r="CL155" s="121"/>
      <c r="CM155" s="121"/>
      <c r="CN155" s="121"/>
      <c r="CO155" s="121"/>
      <c r="CP155" s="121"/>
      <c r="CQ155" s="121"/>
      <c r="CR155" s="121"/>
      <c r="CS155" s="121"/>
      <c r="CT155" s="121"/>
      <c r="CU155" s="121"/>
      <c r="CV155" s="121"/>
      <c r="CW155" s="121"/>
      <c r="CX155" s="121"/>
      <c r="CY155" s="121"/>
      <c r="CZ155" s="121"/>
      <c r="DA155" s="121"/>
      <c r="DB155" s="121"/>
      <c r="DC155" s="121"/>
      <c r="DD155" s="121"/>
      <c r="DE155" s="121"/>
      <c r="DF155" s="121"/>
      <c r="DG155" s="121"/>
      <c r="DH155" s="121"/>
      <c r="DI155" s="121"/>
      <c r="DJ155" s="121"/>
      <c r="DK155" s="121"/>
      <c r="DL155" s="121"/>
      <c r="DM155" s="121"/>
      <c r="DN155" s="121"/>
      <c r="DO155" s="121"/>
      <c r="DP155" s="121"/>
      <c r="DQ155" s="121"/>
      <c r="DR155" s="121"/>
      <c r="DS155" s="121"/>
      <c r="DT155" s="121"/>
      <c r="DU155" s="121"/>
      <c r="DV155" s="121"/>
      <c r="DW155" s="121"/>
      <c r="DX155" s="121"/>
      <c r="DY155" s="121"/>
      <c r="DZ155" s="121"/>
      <c r="EA155" s="121"/>
      <c r="EB155" s="121"/>
      <c r="EC155" s="121"/>
      <c r="ED155" s="121"/>
      <c r="EE155" s="121"/>
      <c r="EF155" s="121"/>
      <c r="EG155" s="121"/>
      <c r="EH155" s="121"/>
      <c r="EI155" s="121"/>
      <c r="EJ155" s="121"/>
      <c r="EK155" s="121"/>
      <c r="EL155" s="121"/>
      <c r="EM155" s="121"/>
      <c r="EN155" s="121"/>
      <c r="EO155" s="121"/>
      <c r="EP155" s="121"/>
      <c r="EQ155" s="121"/>
      <c r="ER155" s="121"/>
      <c r="ES155" s="121"/>
      <c r="ET155" s="121"/>
      <c r="EU155" s="121"/>
      <c r="EV155" s="121"/>
      <c r="EW155" s="121"/>
      <c r="EX155" s="121"/>
      <c r="EY155" s="121"/>
      <c r="EZ155" s="121"/>
      <c r="FA155" s="121"/>
      <c r="FB155" s="121"/>
      <c r="FC155" s="121"/>
      <c r="FD155" s="121"/>
      <c r="FE155" s="121"/>
      <c r="FF155" s="121"/>
      <c r="FG155" s="121"/>
      <c r="FH155" s="121"/>
      <c r="FI155" s="121"/>
      <c r="FJ155" s="121"/>
      <c r="FK155" s="121"/>
      <c r="FL155" s="121"/>
      <c r="FM155" s="121"/>
      <c r="FN155" s="121"/>
      <c r="FO155" s="121"/>
      <c r="FP155" s="121"/>
      <c r="FQ155" s="121"/>
      <c r="FR155" s="121"/>
      <c r="FS155" s="121"/>
      <c r="FT155" s="121"/>
      <c r="FU155" s="121"/>
      <c r="FV155" s="121"/>
      <c r="FW155" s="121"/>
      <c r="FX155" s="121"/>
      <c r="FY155" s="121"/>
      <c r="FZ155" s="121"/>
      <c r="GA155" s="121"/>
      <c r="GB155" s="121"/>
      <c r="GC155" s="121"/>
      <c r="GD155" s="121"/>
      <c r="GE155" s="121"/>
      <c r="GF155" s="121"/>
      <c r="GG155" s="121"/>
      <c r="GH155" s="121"/>
      <c r="GI155" s="121"/>
      <c r="GJ155" s="121"/>
      <c r="GK155" s="121"/>
      <c r="GL155" s="121"/>
      <c r="GM155" s="121"/>
      <c r="GN155" s="121"/>
      <c r="GO155" s="121"/>
      <c r="GP155" s="121"/>
      <c r="GQ155" s="121"/>
      <c r="GR155" s="121"/>
      <c r="GS155" s="121"/>
      <c r="GT155" s="121"/>
      <c r="GU155" s="121"/>
      <c r="GV155" s="121"/>
      <c r="GW155" s="121"/>
      <c r="GX155" s="121"/>
      <c r="GY155" s="121"/>
      <c r="GZ155" s="121"/>
      <c r="HA155" s="121"/>
      <c r="HB155" s="121"/>
      <c r="HC155" s="121"/>
      <c r="HD155" s="121"/>
      <c r="HE155" s="121"/>
      <c r="HF155" s="121"/>
      <c r="HG155" s="121"/>
      <c r="HH155" s="121"/>
      <c r="HI155" s="121"/>
      <c r="HJ155" s="121"/>
      <c r="HK155" s="121"/>
      <c r="HL155" s="121"/>
      <c r="HM155" s="121"/>
      <c r="HN155" s="121"/>
      <c r="HO155" s="121"/>
      <c r="HP155" s="121"/>
      <c r="HQ155" s="121"/>
      <c r="HR155" s="121"/>
      <c r="HS155" s="121"/>
      <c r="HT155" s="121"/>
      <c r="HU155" s="121"/>
      <c r="HV155" s="121"/>
      <c r="HW155" s="121"/>
      <c r="HX155" s="121"/>
      <c r="HY155" s="121"/>
      <c r="HZ155" s="121"/>
      <c r="IA155" s="121"/>
      <c r="IB155" s="121"/>
      <c r="IC155" s="121"/>
      <c r="ID155" s="121"/>
      <c r="IE155" s="121"/>
      <c r="IF155" s="121"/>
      <c r="IG155" s="121"/>
      <c r="IH155" s="121"/>
      <c r="II155" s="121"/>
      <c r="IJ155" s="121"/>
      <c r="IK155" s="121"/>
      <c r="IL155" s="121"/>
      <c r="IM155" s="121"/>
      <c r="IN155" s="121"/>
      <c r="IO155" s="121"/>
      <c r="IP155" s="121"/>
      <c r="IQ155" s="121"/>
      <c r="IR155" s="121"/>
      <c r="IS155" s="121"/>
      <c r="IT155" s="121"/>
      <c r="IU155" s="121"/>
      <c r="IV155" s="121"/>
      <c r="IW155" s="121"/>
      <c r="IX155" s="121"/>
    </row>
  </sheetData>
  <mergeCells count="6">
    <mergeCell ref="B5:B6"/>
    <mergeCell ref="C5:H5"/>
    <mergeCell ref="I5:K5"/>
    <mergeCell ref="N5:O5"/>
    <mergeCell ref="I7:K7"/>
    <mergeCell ref="N7:P7"/>
  </mergeCells>
  <pageMargins left="0.4" right="0.25" top="0.56000000000000005" bottom="0.25" header="0.25" footer="0.23"/>
  <pageSetup scale="67" firstPageNumber="16" orientation="landscape" useFirstPageNumber="1"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boolean xmlns="http://schemas.dtt.com/da/IsFirstTimeLoaded">true</boolean>
</file>

<file path=customXml/item2.xml>��< ? x m l   v e r s i o n = " 1 . 0 "   e n c o d i n g = " u t f - 1 6 " ? > < L e a d S h e e t P a r a m s   x m l n s : x s d = " h t t p : / / w w w . w 3 . o r g / 2 0 0 1 / X M L S c h e m a "   x m l n s : x s i = " h t t p : / / w w w . w 3 . o r g / 2 0 0 1 / X M L S c h e m a - i n s t a n c e " >  
     < I s M a p p e d T o D e t a i l E n g L e v e l > f a l s e < / I s M a p p e d T o D e t a i l E n g L e v e l >  
     < T B P a i I D > 2 6 5 0 7 8 9 9 2 6 4 0 0 0 0 0 0 0 2 < / T B P a i I D >  
     < E n g a g e m e n t I D > 5 0 0 0 0 1 6 3 2 2 < / E n g a g e m e n t I D >  
     < T a r g e t C h a r t I D > 2 6 5 0 7 8 9 9 2 6 4 0 0 0 0 0 0 0 4 < / T a r g e t C h a r t I D >  
     < C o m p a r i s o n C o l u m n >  
         < F i e l d N a m e > P r i o r P e r i o d 1 B a l a n c e < / F i e l d N a m e >  
         < U s e r D i s p l a y N a m e > 3 0 - J u n e - 2 0 1 8 < / U s e r D i s p l a y N a m e >  
     < / C o m p a r i s o n C o l u m n >  
     < U s e r S e l e c t e d B a l a n c e C o l u m n s / >  
     < L e v e l > D e t a i l < / L e v e l >  
     < R o u n d e d > t r u e < / R o u n d e d >  
     < C o m b i n e d > t r u e < / C o m b i n e d >  
     < T a r g e t A c c o u n t I n f o L i s t >  
         < A c c o u n t I n f o >  
             < I D > 2 6 5 0 7 8 9 9 2 6 4 0 0 0 0 0 0 1 6 < / I D >  
             < N a m e > B a n k   B a l a n c e s < / N a m e >  
             < N u m b e r > 5 1 1 0 . 1 < / N u m b e r >  
             < I s L i n k e d > f a l s e < / I s L i n k e d >  
             < C h a r t I D > 2 6 5 0 7 8 9 9 2 6 4 0 0 0 0 0 0 0 4 < / C h a r t I D >  
             < S e q u e n c e > 0 < / S e q u e n c e >  
         < / A c c o u n t I n f o >  
         < A c c o u n t I n f o >  
             < I D > 2 6 5 0 7 8 9 9 2 6 4 0 0 0 0 0 0 1 9 < / I D >  
             < N a m e > I n v e s t m e n t   i n   E q u i t y   -   A F S < / N a m e >  
             < N u m b e r > 5 1 2 0 . 1 < / N u m b e r >  
             < I s L i n k e d > f a l s e < / I s L i n k e d >  
             < C h a r t I D > 2 6 5 0 7 8 9 9 2 6 4 0 0 0 0 0 0 0 4 < / C h a r t I D >  
             < S e q u e n c e > 0 < / S e q u e n c e >  
         < / A c c o u n t I n f o >  
         < A c c o u n t I n f o >  
             < I D > 2 6 5 0 7 8 9 9 2 6 4 0 0 0 0 0 0 2 6 < / I D >  
             < N a m e > I n v e s t m e n t   i n   P a k i s t a n   I n v e s t m e n t   B o n d s   -   A F S < / N a m e >  
             < N u m b e r > 5 1 2 0 . 2 < / N u m b e r >  
             < I s L i n k e d > f a l s e < / I s L i n k e d >  
             < C h a r t I D > 2 6 5 0 7 8 9 9 2 6 4 0 0 0 0 0 0 0 4 < / C h a r t I D >  
             < S e q u e n c e > 0 < / S e q u e n c e >  
         < / A c c o u n t I n f o >  
         < A c c o u n t I n f o >  
             < I D > 2 6 5 0 7 8 9 9 2 6 4 0 0 0 0 0 0 2 9 < / I D >  
             < N a m e > I n v e s t m e n t   i n   T F C s   -   H F T < / N a m e >  
             < N u m b e r > 5 1 2 0 . 3 < / N u m b e r >  
             < I s L i n k e d > f a l s e < / I s L i n k e d >  
             < C h a r t I D > 2 6 5 0 7 8 9 9 2 6 4 0 0 0 0 0 0 0 4 < / C h a r t I D >  
             < S e q u e n c e > 0 < / S e q u e n c e >  
         < / A c c o u n t I n f o >  
         < A c c o u n t I n f o >  
             < I D > 2 6 5 0 7 8 9 9 2 6 4 0 0 0 0 0 0 3 3 < / I D >  
             < N a m e > I n v e s t m e n t   i n   E q u i t y   -   H F T < / N a m e >  
             < N u m b e r > 5 1 2 0 . 4 < / N u m b e r >  
             < I s L i n k e d > f a l s e < / I s L i n k e d >  
             < C h a r t I D > 2 6 5 0 7 8 9 9 2 6 4 0 0 0 0 0 0 0 4 < / C h a r t I D >  
             < S e q u e n c e > 0 < / S e q u e n c e >  
         < / A c c o u n t I n f o >  
         < A c c o u n t I n f o >  
             < I D > 2 6 5 0 7 8 9 9 2 6 4 0 0 0 0 0 0 3 4 < / I D >  
             < N a m e > I n v e s t m e n t   i n   T - B i l l s   -   H F T < / N a m e >  
             < N u m b e r > 5 1 2 0 . 5 < / N u m b e r >  
             < I s L i n k e d > f a l s e < / I s L i n k e d >  
             < C h a r t I D > 2 6 5 0 7 8 9 9 2 6 4 0 0 0 0 0 0 0 4 < / C h a r t I D >  
             < S e q u e n c e > 0 < / S e q u e n c e >  
         < / A c c o u n t I n f o >  
         < A c c o u n t I n f o >  
             < I D > 2 6 5 0 7 8 9 9 2 6 4 0 0 0 0 0 1 8 4 < / I D >  
             < N a m e > I n v e s t m e n t   i n   T D R s < / N a m e >  
             < N u m b e r > 5 1 2 0 . 6 < / N u m b e r >  
             < I s L i n k e d > f a l s e < / I s L i n k e d >  
             < C h a r t I D > 2 6 5 0 7 8 9 9 2 6 4 0 0 0 0 0 0 0 4 < / C h a r t I D >  
             < S e q u e n c e > 0 < / S e q u e n c e >  
         < / A c c o u n t I n f o >  
         < A c c o u n t I n f o >  
             < I D > 2 6 5 0 7 8 9 9 2 6 4 0 0 0 0 0 0 3 9 < / I D >  
             < N a m e > R e c e i v a b l e   a g a i n s t   S a l e   o f   E q u i t y   S e c u r i t i e s < / N a m e >  
             < N u m b e r > 5 1 3 0 . 1 < / N u m b e r >  
             < I s L i n k e d > f a l s e < / I s L i n k e d >  
             < C h a r t I D > 2 6 5 0 7 8 9 9 2 6 4 0 0 0 0 0 0 0 4 < / C h a r t I D >  
             < S e q u e n c e > 0 < / S e q u e n c e >  
         < / A c c o u n t I n f o >  
         < A c c o u n t I n f o >  
             < I D > 2 6 5 0 7 8 9 9 2 6 4 0 0 0 0 0 0 4 0 < / I D >  
             < N a m e > D i v i d e n d   R e c e i v a b l e < / N a m e >  
             < N u m b e r > 5 1 4 0 . 1 < / N u m b e r >  
             < I s L i n k e d > f a l s e < / I s L i n k e d >  
             < C h a r t I D > 2 6 5 0 7 8 9 9 2 6 4 0 0 0 0 0 0 0 4 < / C h a r t I D >  
             < S e q u e n c e > 0 < / S e q u e n c e >  
         < / A c c o u n t I n f o >  
         < A c c o u n t I n f o >  
             < I D > 2 6 5 0 7 8 9 9 2 6 4 0 0 0 0 0 0 4 5 < / I D >  
             < N a m e > P r o f i t   o n   S a v i n g s   D e p o s i t s < / N a m e >  
             < N u m b e r > 5 1 4 0 . 2 < / N u m b e r >  
             < I s L i n k e d > f a l s e < / I s L i n k e d >  
             < C h a r t I D > 2 6 5 0 7 8 9 9 2 6 4 0 0 0 0 0 0 0 4 < / C h a r t I D >  
             < S e q u e n c e > 0 < / S e q u e n c e >  
         < / A c c o u n t I n f o >  
         < A c c o u n t I n f o >  
             < I D > 2 6 5 0 7 8 9 9 2 6 4 0 0 0 0 0 0 4 6 < / I D >  
             < N a m e > A c c r u e d   p r o f i t   o n   P a k i s t a n   I n v e s t m e n t   B o n d s < / N a m e >  
             < N u m b e r > 5 1 4 0 . 3 < / N u m b e r >  
             < I s L i n k e d > f a l s e < / I s L i n k e d >  
             < C h a r t I D > 2 6 5 0 7 8 9 9 2 6 4 0 0 0 0 0 0 0 4 < / C h a r t I D >  
             < S e q u e n c e > 0 < / S e q u e n c e >  
         < / A c c o u n t I n f o >  
         < A c c o u n t I n f o >  
             < I D > 2 6 5 0 7 8 9 9 2 6 4 0 0 0 0 0 0 4 9 < / I D >  
             < N a m e > A c c r u e d   P r o f i t   o n   T F C s < / N a m e >  
             < N u m b e r > 5 1 4 0 . 4 < / N u m b e r >  
             < I s L i n k e d > f a l s e < / I s L i n k e d >  
             < C h a r t I D > 2 6 5 0 7 8 9 9 2 6 4 0 0 0 0 0 0 0 4 < / C h a r t I D >  
             < S e q u e n c e > 0 < / S e q u e n c e >  
         < / A c c o u n t I n f o >  
         < A c c o u n t I n f o >  
             < I D > 2 6 5 0 7 8 9 9 2 6 4 0 0 0 0 0 0 5 3 < / I D >  
             < N a m e > R e c e i v a b l e   f r o m   N a t i o n a l   C l e a r i n g   C o m p a n y   o f   P a k i s t a n   L i m i t e d < / N a m e >  
             < N u m b e r > 5 1 4 0 . 5 < / N u m b e r >  
             < I s L i n k e d > f a l s e < / I s L i n k e d >  
             < C h a r t I D > 2 6 5 0 7 8 9 9 2 6 4 0 0 0 0 0 0 0 4 < / C h a r t I D >  
             < S e q u e n c e > 0 < / S e q u e n c e >  
         < / A c c o u n t I n f o >  
         < A c c o u n t I n f o >  
             < I D > 2 6 5 0 7 8 9 9 2 6 4 0 0 0 0 0 0 5 7 < / I D >  
             < N a m e > S e c u r i t y   D e p o s i t s   -   N a t i o n a l   C l e a r i n g   C o m p a n y   o f   P a k i s t a n   L i m i t e d < / N a m e >  
             < N u m b e r > 5 1 5 0 . 1 < / N u m b e r >  
             < I s L i n k e d > f a l s e < / I s L i n k e d >  
             < C h a r t I D > 2 6 5 0 7 8 9 9 2 6 4 0 0 0 0 0 0 0 4 < / C h a r t I D >  
             < S e q u e n c e > 0 < / S e q u e n c e >  
         < / A c c o u n t I n f o >  
         < A c c o u n t I n f o >  
             < I D > 2 6 5 0 7 8 9 9 2 6 4 0 0 0 0 0 0 5 8 < / I D >  
             < N a m e > S e c u r i t y   D e p o s i t s   -   C e n t r a l   D e p o s i t o r y   C o m p a n y   o f   P a k i s t a n   L i m i t e d < / N a m e >  
             < N u m b e r > 5 1 5 0 . 2 < / N u m b e r >  
             < I s L i n k e d > f a l s e < / I s L i n k e d >  
             < C h a r t I D > 2 6 5 0 7 8 9 9 2 6 4 0 0 0 0 0 0 0 4 < / C h a r t I D >  
             < S e q u e n c e > 0 < / S e q u e n c e >  
         < / A c c o u n t I n f o >  
         < A c c o u n t I n f o >  
             < I D > 2 6 5 0 7 8 9 9 2 6 4 0 0 0 0 0 0 6 3 < / I D >  
             < N a m e > S e c u r i t y   D e p o s i t s   -   O t h e r s < / N a m e >  
             < N u m b e r > 5 1 5 0 . 3 < / N u m b e r >  
             < I s L i n k e d > f a l s e < / I s L i n k e d >  
             < C h a r t I D > 2 6 5 0 7 8 9 9 2 6 4 0 0 0 0 0 0 0 4 < / C h a r t I D >  
             < S e q u e n c e > 0 < / S e q u e n c e >  
         < / A c c o u n t I n f o >  
         < A c c o u n t I n f o >  
             < I D > 2 6 5 0 7 8 9 9 2 6 4 0 0 0 0 0 0 6 6 < / I D >  
             < N a m e > P r e p a y m e n t s   a n d   o t h e r   r e c e i v a b l e s < / N a m e >  
             < N u m b e r > 5 1 6 0 . 1 < / N u m b e r >  
             < I s L i n k e d > f a l s e < / I s L i n k e d >  
             < C h a r t I D > 2 6 5 0 7 8 9 9 2 6 4 0 0 0 0 0 0 0 4 < / C h a r t I D >  
             < S e q u e n c e > 0 < / S e q u e n c e >  
         < / A c c o u n t I n f o >  
         < A c c o u n t I n f o >  
             < I D > 2 6 5 0 7 8 9 9 2 6 4 0 0 0 0 0 0 6 9 < / I D >  
             < N a m e > A d v a n c e   t a x < / N a m e >  
             < N u m b e r > 5 1 6 0 . 2 < / N u m b e r >  
             < I s L i n k e d > f a l s e < / I s L i n k e d >  
             < C h a r t I D > 2 6 5 0 7 8 9 9 2 6 4 0 0 0 0 0 0 0 4 < / C h a r t I D >  
             < S e q u e n c e > 0 < / S e q u e n c e >  
         < / A c c o u n t I n f o >  
         < A c c o u n t I n f o >  
             < I D > 2 6 5 0 7 8 9 9 2 6 4 0 0 0 0 0 0 7 0 < / I D >  
             < N a m e > A d v a n c e   a g a i n s t   I P O   s u b s c r i p t i o n < / N a m e >  
             < N u m b e r > 5 1 6 0 . 3 < / N u m b e r >  
             < I s L i n k e d > f a l s e < / I s L i n k e d >  
             < C h a r t I D > 2 6 5 0 7 8 9 9 2 6 4 0 0 0 0 0 0 0 4 < / C h a r t I D >  
             < S e q u e n c e > 0 < / S e q u e n c e >  
         < / A c c o u n t I n f o >  
         < A c c o u n t I n f o >  
             < I D > 2 6 5 0 7 8 9 9 2 6 4 0 0 0 0 0 1 8 7 < / I D >  
             < N a m e > O t h e r   R e c e i v a b l e s < / N a m e >  
             < N u m b e r > 5 1 6 0 . 4 < / N u m b e r >  
             < I s L i n k e d > f a l s e < / I s L i n k e d >  
             < C h a r t I D > 2 6 5 0 7 8 9 9 2 6 4 0 0 0 0 0 0 0 4 < / C h a r t I D >  
             < S e q u e n c e > 0 < / S e q u e n c e >  
         < / A c c o u n t I n f o >  
         < A c c o u n t I n f o >  
             < I D > 2 6 5 0 7 8 9 9 2 6 4 0 0 0 0 0 0 7 4 < / I D >  
             < N a m e > M a n a g e m e n t   F e e   P a y a b l e < / N a m e >  
             < N u m b e r > 6 1 1 0 . 1 < / N u m b e r >  
             < I s L i n k e d > f a l s e < / I s L i n k e d >  
             < C h a r t I D > 2 6 5 0 7 8 9 9 2 6 4 0 0 0 0 0 0 0 4 < / C h a r t I D >  
             < S e q u e n c e > 0 < / S e q u e n c e >  
         < / A c c o u n t I n f o >  
         < A c c o u n t I n f o >  
             < I D > 2 6 5 0 7 8 9 9 2 6 4 0 0 0 0 0 0 7 6 < / I D >  
             < N a m e > S a l e   L o a d   P a y a b l e < / N a m e >  
             < N u m b e r > 6 1 1 0 . 2 < / N u m b e r >  
             < I s L i n k e d > f a l s e < / I s L i n k e d >  
             < C h a r t I D > 2 6 5 0 7 8 9 9 2 6 4 0 0 0 0 0 0 0 4 < / C h a r t I D >  
             < S e q u e n c e > 0 < / S e q u e n c e >  
         < / A c c o u n t I n f o >  
         < A c c o u n t I n f o >  
             < I D > 2 6 5 0 7 8 9 9 2 6 4 0 0 0 0 0 0 8 0 < / I D >  
             < N a m e > L e g a l   a n d   p r o f e s s i o n a l   c h a r g e s   p a y a b l e < / N a m e >  
             < N u m b e r > 6 1 1 0 . 3 < / N u m b e r >  
             < I s L i n k e d > f a l s e < / I s L i n k e d >  
             < C h a r t I D > 2 6 5 0 7 8 9 9 2 6 4 0 0 0 0 0 0 0 4 < / C h a r t I D >  
             < S e q u e n c e > 0 < / S e q u e n c e >  
         < / A c c o u n t I n f o >  
         < A c c o u n t I n f o >  
             < I D > 2 6 5 0 7 8 9 9 2 6 4 0 0 0 0 0 0 8 3 < / I D >  
             < N a m e > S a l e s   T a x   P a y a b l e   a g a i n s t   M a n a g e m e n t   F e e < / N a m e >  
             < N u m b e r > 6 1 1 0 . 4 < / N u m b e r >  
             < I s L i n k e d > f a l s e < / I s L i n k e d >  
             < C h a r t I D > 2 6 5 0 7 8 9 9 2 6 4 0 0 0 0 0 0 0 4 < / C h a r t I D >  
             < S e q u e n c e > 0 < / S e q u e n c e >  
         < / A c c o u n t I n f o >  
         < A c c o u n t I n f o >  
             < I D > 2 6 5 0 7 8 9 9 2 6 4 0 0 0 0 0 0 8 5 < / I D >  
             < N a m e > T r u s t e e   R e m u n e r a t i o n   P a y a b l e < / N a m e >  
             < N u m b e r > 6 1 2 0 . 1 < / N u m b e r >  
             < I s L i n k e d > f a l s e < / I s L i n k e d >  
             < C h a r t I D > 2 6 5 0 7 8 9 9 2 6 4 0 0 0 0 0 0 0 4 < / C h a r t I D >  
             < S e q u e n c e > 0 < / S e q u e n c e >  
         < / A c c o u n t I n f o >  
         < A c c o u n t I n f o >  
             < I D > 2 6 5 0 7 8 9 9 2 6 4 0 0 0 0 0 0 9 0 < / I D >  
             < N a m e > P a y a b l e   t o   S e c u r i t i e s   a n d   E x c h a n g e   C o m m i s s i o n   o f   P a k i s t a n < / N a m e >  
             < N u m b e r > 6 1 3 0 . 1 < / N u m b e r >  
             < I s L i n k e d > f a l s e < / I s L i n k e d >  
             < C h a r t I D > 2 6 5 0 7 8 9 9 2 6 4 0 0 0 0 0 0 0 4 < / C h a r t I D >  
             < S e q u e n c e > 0 < / S e q u e n c e >  
         < / A c c o u n t I n f o >  
         < A c c o u n t I n f o >  
             < I D > 2 6 5 0 7 8 9 9 2 6 4 0 0 0 0 0 0 9 3 < / I D >  
             < N a m e > D i v i d e n d   P a y a b l e < / N a m e >  
             < N u m b e r > 6 1 4 0 . 1 < / N u m b e r >  
             < I s L i n k e d > f a l s e < / I s L i n k e d >  
             < C h a r t I D > 2 6 5 0 7 8 9 9 2 6 4 0 0 0 0 0 0 0 4 < / C h a r t I D >  
             < S e q u e n c e > 0 < / S e q u e n c e >  
         < / A c c o u n t I n f o >  
         < A c c o u n t I n f o >  
             < I D > 2 6 5 0 7 8 9 9 2 6 4 0 0 0 0 0 0 9 4 < / I D >  
             < N a m e > P a y a b l e   a g a i n s t   P u r c h a s e   o f   E q u i t y   S e c u r i t i e s < / N a m e >  
             < N u m b e r > 6 1 4 0 . 1 1 < / N u m b e r >  
             < I s L i n k e d > f a l s e < / I s L i n k e d >  
             < C h a r t I D > 2 6 5 0 7 8 9 9 2 6 4 0 0 0 0 0 0 0 4 < / C h a r t I D >  
             < S e q u e n c e > 0 < / S e q u e n c e >  
         < / A c c o u n t I n f o >  
         < A c c o u n t I n f o >  
             < I D > 2 6 5 0 7 8 9 9 2 6 4 0 0 0 0 0 0 9 8 < / I D >  
             < N a m e > P a y a b l e   a g a i n s t   r e d e m p t i o n   o f   u n i t s < / N a m e >  
             < N u m b e r > 6 1 4 0 . 2 < / N u m b e r >  
             < I s L i n k e d > f a l s e < / I s L i n k e d >  
             < C h a r t I D > 2 6 5 0 7 8 9 9 2 6 4 0 0 0 0 0 0 0 4 < / C h a r t I D >  
             < S e q u e n c e > 0 < / S e q u e n c e >  
         < / A c c o u n t I n f o >  
         < A c c o u n t I n f o >  
             < I D > 2 6 5 0 7 8 9 9 2 6 4 0 0 0 0 0 1 0 2 < / I D >  
             < N a m e > F E D   T a x   P a y a b l e   a g a i n s t   M a n a g e m e n t   F e e < / N a m e >  
             < N u m b e r > 6 1 5 0 . 1 < / N u m b e r >  
             < I s L i n k e d > f a l s e < / I s L i n k e d >  
             < C h a r t I D > 2 6 5 0 7 8 9 9 2 6 4 0 0 0 0 0 0 0 4 < / C h a r t I D >  
             < S e q u e n c e > 0 < / S e q u e n c e >  
         < / A c c o u n t I n f o >  
         < A c c o u n t I n f o >  
             < I D > 2 6 5 0 7 8 9 9 2 6 4 0 0 0 0 0 1 0 5 < / I D >  
             < N a m e > O t h e r   p a y a b l e < / N a m e >  
             < N u m b e r > 6 1 5 0 . 1 0 < / N u m b e r >  
             < I s L i n k e d > f a l s e < / I s L i n k e d >  
             < C h a r t I D > 2 6 5 0 7 8 9 9 2 6 4 0 0 0 0 0 0 0 4 < / C h a r t I D >  
             < S e q u e n c e > 0 < / S e q u e n c e >  
         < / A c c o u n t I n f o >  
         < A c c o u n t I n f o >  
             < I D > 2 6 5 0 7 8 9 9 2 6 4 0 0 0 0 0 1 0 6 < / I D >  
             < N a m e > S a l e s   t a x   o n   p a y a b l e < / N a m e >  
             < N u m b e r > 6 1 5 0 . 1 1 < / N u m b e r >  
             < I s L i n k e d > f a l s e < / I s L i n k e d >  
             < C h a r t I D > 2 6 5 0 7 8 9 9 2 6 4 0 0 0 0 0 0 0 4 < / C h a r t I D >  
             < S e q u e n c e > 0 < / S e q u e n c e >  
         < / A c c o u n t I n f o >  
         < A c c o u n t I n f o >  
             < I D > 2 6 5 0 7 8 9 9 2 6 4 0 0 0 0 0 1 1 0 < / I D >  
             < N a m e > B r o k e r a g e   P a y a b l e   E q u i t y < / N a m e >  
             < N u m b e r > 6 1 5 0 . 2 < / N u m b e r >  
             < I s L i n k e d > f a l s e < / I s L i n k e d >  
             < C h a r t I D > 2 6 5 0 7 8 9 9 2 6 4 0 0 0 0 0 0 0 4 < / C h a r t I D >  
             < S e q u e n c e > 0 < / S e q u e n c e >  
         < / A c c o u n t I n f o >  
         < A c c o u n t I n f o >  
             < I D > 2 6 5 0 7 8 9 9 2 6 4 0 0 0 0 0 1 1 2 < / I D >  
             < N a m e > B r o k e r a g e   P a y a b l e   M o n e y   M a r k e t < / N a m e >  
             < N u m b e r > 6 1 5 0 . 3 < / N u m b e r >  
             < I s L i n k e d > f a l s e < / I s L i n k e d >  
             < C h a r t I D > 2 6 5 0 7 8 9 9 2 6 4 0 0 0 0 0 0 0 4 < / C h a r t I D >  
             < S e q u e n c e > 0 < / S e q u e n c e >  
         < / A c c o u n t I n f o >  
         < A c c o u n t I n f o >  
             < I D > 2 6 5 0 7 8 9 9 2 6 4 0 0 0 0 0 1 1 7 < / I D >  
             < N a m e > W o r k e r ' s   W e l f a r e   F u n d   P a y a b l e < / N a m e >  
             < N u m b e r > 6 1 5 0 . 4 < / N u m b e r >  
             < I s L i n k e d > f a l s e < / I s L i n k e d >  
             < C h a r t I D > 2 6 5 0 7 8 9 9 2 6 4 0 0 0 0 0 0 0 4 < / C h a r t I D >  
             < S e q u e n c e > 0 < / S e q u e n c e >  
         < / A c c o u n t I n f o >  
         < A c c o u n t I n f o >  
             < I D > 2 6 5 0 7 8 9 9 2 6 4 0 0 0 0 0 1 1 8 < / I D >  
             < N a m e > A u d i t   F e e   P a y a b l e < / N a m e >  
             < N u m b e r > 6 1 5 0 . 5 < / N u m b e r >  
             < I s L i n k e d > f a l s e < / I s L i n k e d >  
             < C h a r t I D > 2 6 5 0 7 8 9 9 2 6 4 0 0 0 0 0 0 0 4 < / C h a r t I D >  
             < S e q u e n c e > 0 < / S e q u e n c e >  
         < / A c c o u n t I n f o >  
         < A c c o u n t I n f o >  
             < I D > 2 6 5 0 7 8 9 9 2 6 4 0 0 0 0 0 1 2 2 < / I D >  
             < N a m e > P r i n t i n g   C h a r g e s   P a y a b l e < / N a m e >  
             < N u m b e r > 6 1 5 0 . 6 < / N u m b e r >  
             < I s L i n k e d > f a l s e < / I s L i n k e d >  
             < C h a r t I D > 2 6 5 0 7 8 9 9 2 6 4 0 0 0 0 0 0 0 4 < / C h a r t I D >  
             < S e q u e n c e > 0 < / S e q u e n c e >  
         < / A c c o u n t I n f o >  
         < A c c o u n t I n f o >  
             < I D > 2 6 5 0 7 8 9 9 2 6 4 0 0 0 0 0 1 2 4 < / I D >  
             < N a m e > W i t h h o l d i n g   t a x   p a y a b l e < / N a m e >  
             < N u m b e r > 6 1 5 0 . 8 < / N u m b e r >  
             < I s L i n k e d > f a l s e < / I s L i n k e d >  
             < C h a r t I D > 2 6 5 0 7 8 9 9 2 6 4 0 0 0 0 0 0 0 4 < / C h a r t I D >  
             < S e q u e n c e > 0 < / S e q u e n c e >  
         < / A c c o u n t I n f o >  
         < A c c o u n t I n f o >  
             < I D > 2 6 5 0 7 8 9 9 2 6 4 0 0 0 0 0 1 2 7 < / I D >  
             < N a m e > P a y a b l e   t o   N C C P L < / N a m e >  
             < N u m b e r > 6 1 5 0 . 9 < / N u m b e r >  
             < I s L i n k e d > f a l s e < / I s L i n k e d >  
             < C h a r t I D > 2 6 5 0 7 8 9 9 2 6 4 0 0 0 0 0 0 0 4 < / C h a r t I D >  
             < S e q u e n c e > 0 < / S e q u e n c e >  
         < / A c c o u n t I n f o >  
         < A c c o u n t I n f o >  
             < I D > 2 6 5 0 7 8 9 9 2 6 4 0 0 0 0 0 1 3 0 < / I D >  
             < N a m e > U n i t   H o l d e r s   F u n d < / N a m e >  
             < N u m b e r > 7 1 1 0 . 1 < / N u m b e r >  
             < I s L i n k e d > f a l s e < / I s L i n k e d >  
             < C h a r t I D > 2 6 5 0 7 8 9 9 2 6 4 0 0 0 0 0 0 0 4 < / C h a r t I D >  
             < S e q u e n c e > 0 < / S e q u e n c e >  
         < / A c c o u n t I n f o >  
         < A c c o u n t I n f o >  
             < I D > 2 6 5 0 7 8 9 9 2 6 4 0 0 0 0 0 1 3 1 < / I D >  
             < N a m e > R e a l i z e d   E l e m e n t   o f   I n c o m e < / N a m e >  
             < N u m b e r > 7 1 2 0 . 1 < / N u m b e r >  
             < I s L i n k e d > f a l s e < / I s L i n k e d >  
             < C h a r t I D > 2 6 5 0 7 8 9 9 2 6 4 0 0 0 0 0 0 0 4 < / C h a r t I D >  
             < S e q u e n c e > 0 < / S e q u e n c e >  
         < / A c c o u n t I n f o >  
         < A c c o u n t I n f o >  
             < I D > 2 6 5 0 7 8 9 9 2 6 4 0 0 0 0 0 1 3 4 < / I D >  
             < N a m e > U n r e a l i z e d   E l e m e n t   o f   I n c o m e < / N a m e >  
             < N u m b e r > 7 1 3 0 . 1 < / N u m b e r >  
             < I s L i n k e d > f a l s e < / I s L i n k e d >  
             < C h a r t I D > 2 6 5 0 7 8 9 9 2 6 4 0 0 0 0 0 0 0 4 < / C h a r t I D >  
             < S e q u e n c e > 0 < / S e q u e n c e >  
         < / A c c o u n t I n f o >  
         < A c c o u n t I n f o >  
             < I D > 2 6 5 0 7 8 9 9 2 6 4 0 0 0 0 0 1 3 6 < / I D >  
             < N a m e > U n r e a l i z e d   a p p r e c i a t i o n   i n   v a l u e   o f   e q u i t y   i n v e s t m e n t s   -   A F S < / N a m e >  
             < N u m b e r > 7 1 4 0 . 1 < / N u m b e r >  
             < I s L i n k e d > f a l s e < / I s L i n k e d >  
             < C h a r t I D > 2 6 5 0 7 8 9 9 2 6 4 0 0 0 0 0 0 0 4 < / C h a r t I D >  
             < S e q u e n c e > 0 < / S e q u e n c e >  
         < / A c c o u n t I n f o >  
         < A c c o u n t I n f o >  
             < I D > 2 6 5 0 7 8 9 9 2 6 4 0 0 0 0 0 1 3 8 < / I D >  
             < N a m e > U n r e a l i z e d   a p p r e c i a t i o n   i n   v a l u e   o f   P I B s   -   A F S < / N a m e >  
             < N u m b e r > 7 1 4 0 . 2 < / N u m b e r >  
             < I s L i n k e d > f a l s e < / I s L i n k e d >  
             < C h a r t I D > 2 6 5 0 7 8 9 9 2 6 4 0 0 0 0 0 0 0 4 < / C h a r t I D >  
             < S e q u e n c e > 0 < / S e q u e n c e >  
         < / A c c o u n t I n f o >  
         < A c c o u n t I n f o >  
             < I D > 2 6 5 0 7 8 9 9 2 6 4 0 0 0 0 0 1 4 0 < / I D >  
             < N a m e > C a p i t a l   ( g a i n ) /   l o s s   o n   s a l e   o f   E q u i t y   -   n e t < / N a m e >  
             < N u m b e r > 8 1 1 0 . 1 < / N u m b e r >  
             < I s L i n k e d > f a l s e < / I s L i n k e d >  
             < C h a r t I D > 2 6 5 0 7 8 9 9 2 6 4 0 0 0 0 0 0 0 4 < / C h a r t I D >  
             < S e q u e n c e > 0 < / S e q u e n c e >  
         < / A c c o u n t I n f o >  
         < A c c o u n t I n f o >  
             < I D > 2 6 5 0 7 8 9 9 2 6 4 0 0 0 0 0 1 4 2 < / I D >  
             < N a m e > C a p i t a l   ( g a i n ) /   l o s s   o n   s a l e   o f   P I B s   -   n e t < / N a m e >  
             < N u m b e r > 8 1 1 0 . 2 < / N u m b e r >  
             < I s L i n k e d > f a l s e < / I s L i n k e d >  
             < C h a r t I D > 2 6 5 0 7 8 9 9 2 6 4 0 0 0 0 0 0 0 4 < / C h a r t I D >  
             < S e q u e n c e > 0 < / S e q u e n c e >  
         < / A c c o u n t I n f o >  
         < A c c o u n t I n f o >  
             < I D > 2 6 5 0 7 8 9 9 2 6 4 0 0 0 0 0 1 4 3 < / I D >  
             < N a m e > C a p i t a l   ( g a i n ) /   l o s s   o n   s a l e   o f   T - B i l l s   -   n e t < / N a m e >  
             < N u m b e r > 8 1 1 0 . 3 < / N u m b e r >  
             < I s L i n k e d > f a l s e < / I s L i n k e d >  
             < C h a r t I D > 2 6 5 0 7 8 9 9 2 6 4 0 0 0 0 0 0 0 4 < / C h a r t I D >  
             < S e q u e n c e > 0 < / S e q u e n c e >  
         < / A c c o u n t I n f o >  
         < A c c o u n t I n f o >  
             < I D > 2 6 5 0 7 8 9 9 2 6 4 0 0 0 0 0 1 4 6 < / I D >  
             < N a m e > D i v i d e n d < / N a m e >  
             < N u m b e r > 8 1 1 1 . 1 < / N u m b e r >  
             < I s L i n k e d > f a l s e < / I s L i n k e d >  
             < C h a r t I D > 2 6 5 0 7 8 9 9 2 6 4 0 0 0 0 0 0 0 4 < / C h a r t I D >  
             < S e q u e n c e > 0 < / S e q u e n c e >  
         < / A c c o u n t I n f o >  
         < A c c o u n t I n f o >  
             < I D > 2 6 5 0 7 8 9 9 2 6 4 0 0 0 0 0 1 4 8 < / I D >  
             < N a m e > R e t u r n   o n   T e r m   D e p o s i t   A c c o u n t s < / N a m e >  
             < N u m b e r > 8 1 1 1 . 2 < / N u m b e r >  
             < I s L i n k e d > f a l s e < / I s L i n k e d >  
             < C h a r t I D > 2 6 5 0 7 8 9 9 2 6 4 0 0 0 0 0 0 0 4 < / C h a r t I D >  
             < S e q u e n c e > 0 < / S e q u e n c e >  
         < / A c c o u n t I n f o >  
         < A c c o u n t I n f o >  
             < I D > 2 6 5 0 7 8 9 9 2 6 4 0 0 0 0 0 1 4 9 < / I D >  
             < N a m e > I n c o m e   f r o m   G o v e r n m e n t   S e c u r i t i e s < / N a m e >  
             < N u m b e r > 8 1 1 3 . 1 < / N u m b e r >  
             < I s L i n k e d > f a l s e < / I s L i n k e d >  
             < C h a r t I D > 2 6 5 0 7 8 9 9 2 6 4 0 0 0 0 0 0 0 4 < / C h a r t I D >  
             < S e q u e n c e > 0 < / S e q u e n c e >  
         < / A c c o u n t I n f o >  
         < A c c o u n t I n f o >  
             < I D > 2 6 5 0 7 8 9 9 2 6 4 0 0 0 0 0 1 5 2 < / I D >  
             < N a m e > I n c o m e   f r o m   T F C s < / N a m e >  
             < N u m b e r > 8 1 1 4 . 1 < / N u m b e r >  
             < I s L i n k e d > f a l s e < / I s L i n k e d >  
             < C h a r t I D > 2 6 5 0 7 8 9 9 2 6 4 0 0 0 0 0 0 0 4 < / C h a r t I D >  
             < S e q u e n c e > 0 < / S e q u e n c e >  
         < / A c c o u n t I n f o >  
         < A c c o u n t I n f o >  
             < I D > 2 6 5 0 7 8 9 9 2 6 4 0 0 0 0 0 1 5 4 < / I D >  
             < N a m e > R e t u r n   o n   B a n k   B a l a n c e s < / N a m e >  
             < N u m b e r > 8 1 1 5 . 1 < / N u m b e r >  
             < I s L i n k e d > f a l s e < / I s L i n k e d >  
             < C h a r t I D > 2 6 5 0 7 8 9 9 2 6 4 0 0 0 0 0 0 0 4 < / C h a r t I D >  
             < S e q u e n c e > 0 < / S e q u e n c e >  
         < / A c c o u n t I n f o >  
         < A c c o u n t I n f o >  
             < I D > 2 6 5 0 7 8 9 9 2 6 4 0 0 0 0 0 1 5 6 < / I D >  
             < N a m e > R e t u r n   o n   T D R s < / N a m e >  
             < N u m b e r > 8 1 1 5 . 2 < / N u m b e r >  
             < I s L i n k e d > f a l s e < / I s L i n k e d >  
             < C h a r t I D > 2 6 5 0 7 8 9 9 2 6 4 0 0 0 0 0 0 0 4 < / C h a r t I D >  
             < S e q u e n c e > 0 < / S e q u e n c e >  
         < / A c c o u n t I n f o >  
         < A c c o u n t I n f o >  
             < I D > 2 6 5 0 7 8 9 9 2 6 4 0 0 0 0 0 1 5 7 < / I D >  
             < N a m e > O t h e r   i n c o m e < / N a m e >  
             < N u m b e r > 8 1 1 6 . 1 < / N u m b e r >  
             < I s L i n k e d > f a l s e < / I s L i n k e d >  
             < C h a r t I D > 2 6 5 0 7 8 9 9 2 6 4 0 0 0 0 0 0 0 4 < / C h a r t I D >  
             < S e q u e n c e > 0 < / S e q u e n c e >  
         < / A c c o u n t I n f o >  
         < A c c o u n t I n f o >  
             < I D > 2 6 5 0 7 8 9 9 2 6 4 0 0 0 0 0 1 6 0 < / I D >  
             < N a m e > U n r e a l i z e d   G a i n / L o s s   -   H F T < / N a m e >  
             < N u m b e r > 8 1 1 7 . 1 < / N u m b e r >  
             < I s L i n k e d > f a l s e < / I s L i n k e d >  
             < C h a r t I D > 2 6 5 0 7 8 9 9 2 6 4 0 0 0 0 0 0 0 4 < / C h a r t I D >  
             < S e q u e n c e > 0 < / S e q u e n c e >  
         < / A c c o u n t I n f o >  
         < A c c o u n t I n f o >  
             < I D > 2 6 5 0 7 8 9 9 2 6 4 0 0 0 0 0 1 6 2 < / I D >  
             < N a m e > R e m u n e r a t i o n   o f   m a n a g e m e n t   c o m p a n y < / N a m e >  
             < N u m b e r > 8 1 2 0 . 1 < / N u m b e r >  
             < I s L i n k e d > f a l s e < / I s L i n k e d >  
             < C h a r t I D > 2 6 5 0 7 8 9 9 2 6 4 0 0 0 0 0 0 0 4 < / C h a r t I D >  
             < S e q u e n c e > 0 < / S e q u e n c e >  
         < / A c c o u n t I n f o >  
         < A c c o u n t I n f o >  
             < I D > 2 6 5 0 7 8 9 9 2 6 4 0 0 0 0 0 1 6 4 < / I D >  
             < N a m e > S a l e s   t a x   a n d   F E D   o n   m a n a g e m e n t   r e m u n e r a t i o n < / N a m e >  
             < N u m b e r > 8 1 2 0 . 2 < / N u m b e r >  
             < I s L i n k e d > f a l s e < / I s L i n k e d >  
             < C h a r t I D > 2 6 5 0 7 8 9 9 2 6 4 0 0 0 0 0 0 0 4 < / C h a r t I D >  
             < S e q u e n c e > 0 < / S e q u e n c e >  
         < / A c c o u n t I n f o >  
         < A c c o u n t I n f o >  
             < I D > 2 6 5 0 7 8 9 9 2 6 4 0 0 0 0 0 1 6 6 < / I D >  
             < N a m e > R e m u n e r a t i o n   o f   T r u s t e e   F e e   -   C D C < / N a m e >  
             < N u m b e r > 8 1 2 1 . 1 < / N u m b e r >  
             < I s L i n k e d > f a l s e < / I s L i n k e d >  
             < C h a r t I D > 2 6 5 0 7 8 9 9 2 6 4 0 0 0 0 0 0 0 4 < / C h a r t I D >  
             < S e q u e n c e > 0 < / S e q u e n c e >  
         < / A c c o u n t I n f o >  
         < A c c o u n t I n f o >  
             < I D > 2 6 5 0 7 8 9 9 2 6 4 0 0 0 0 0 1 6 7 < / I D >  
             < N a m e > A n n u a l   F e e   -   S E C P < / N a m e >  
             < N u m b e r > 8 1 2 2 . 1 < / N u m b e r >  
             < I s L i n k e d > f a l s e < / I s L i n k e d >  
             < C h a r t I D > 2 6 5 0 7 8 9 9 2 6 4 0 0 0 0 0 0 0 4 < / C h a r t I D >  
             < S e q u e n c e > 0 < / S e q u e n c e >  
         < / A c c o u n t I n f o >  
         < A c c o u n t I n f o >  
             < I D > 2 6 5 0 7 8 9 9 2 6 4 0 0 0 0 0 1 7 0 < / I D >  
             < N a m e > S e c u r i t i e s   t r a n s a c t i o n   c o s t < / N a m e >  
             < N u m b e r > 8 1 3 0 . 1 < / N u m b e r >  
             < I s L i n k e d > f a l s e < / I s L i n k e d >  
             < C h a r t I D > 2 6 5 0 7 8 9 9 2 6 4 0 0 0 0 0 0 0 4 < / C h a r t I D >  
             < S e q u e n c e > 0 < / S e q u e n c e >  
         < / A c c o u n t I n f o >  
         < A c c o u n t I n f o >  
             < I D > 2 6 5 0 7 8 9 9 2 6 4 0 0 0 0 0 1 7 1 < / I D >  
             < N a m e > W o r k e r s '   W e l f a r e   F u n d   E x p e n s e < / N a m e >  
             < N u m b e r > 8 1 4 0 . 1 < / N u m b e r >  
             < I s L i n k e d > f a l s e < / I s L i n k e d >  
             < C h a r t I D > 2 6 5 0 7 8 9 9 2 6 4 0 0 0 0 0 0 0 4 < / C h a r t I D >  
             < S e q u e n c e > 0 < / S e q u e n c e >  
         < / A c c o u n t I n f o >  
         < A c c o u n t I n f o >  
             < I D > 2 6 5 0 7 8 9 9 2 6 4 0 0 0 0 0 1 7 4 < / I D >  
             < N a m e > A u d i t o r ' s   R e m u n e r a t i o n < / N a m e >  
             < N u m b e r > 8 1 5 0 . 1 < / N u m b e r >  
             < I s L i n k e d > f a l s e < / I s L i n k e d >  
             < C h a r t I D > 2 6 5 0 7 8 9 9 2 6 4 0 0 0 0 0 0 0 4 < / C h a r t I D >  
             < S e q u e n c e > 0 < / S e q u e n c e >  
         < / A c c o u n t I n f o >  
         < A c c o u n t I n f o >  
             < I D > 2 6 5 0 7 8 9 9 2 6 4 0 0 0 0 0 1 7 5 < / I D >  
             < N a m e > O t h e r   E x p e n s e s < / N a m e >  
             < N u m b e r > 8 1 6 0 . 1 < / N u m b e r >  
             < I s L i n k e d > f a l s e < / I s L i n k e d >  
             < C h a r t I D > 2 6 5 0 7 8 9 9 2 6 4 0 0 0 0 0 0 0 4 < / C h a r t I D >  
             < S e q u e n c e > 0 < / S e q u e n c e >  
         < / A c c o u n t I n f o >  
         < A c c o u n t I n f o >  
             < I D > 2 6 5 0 7 8 9 9 2 6 4 0 0 0 0 0 1 7 8 < / I D >  
             < N a m e > I m p a i r m e n t   o n   I n v e s t m e n t   i n   E q u i t y   S e c u r i t i e s < / N a m e >  
             < N u m b e r > 8 1 9 0 . 1 < / N u m b e r >  
             < I s L i n k e d > f a l s e < / I s L i n k e d >  
             < C h a r t I D > 2 6 5 0 7 8 9 9 2 6 4 0 0 0 0 0 0 0 4 < / C h a r t I D >  
             < S e q u e n c e > 0 < / S e q u e n c e >  
         < / A c c o u n t I n f o >  
         < A c c o u n t I n f o >  
             < I D > 2 6 5 0 7 8 9 9 2 6 4 0 0 0 0 0 1 8 0 < / I D >  
             < N a m e > R e a l i z e d   E l e m e n t   & a m p ;   C a p i t a l   G a i n < / N a m e >  
             < N u m b e r > 9 1 1 0 . 1 < / N u m b e r >  
             < I s L i n k e d > f a l s e < / I s L i n k e d >  
             < C h a r t I D > 2 6 5 0 7 8 9 9 2 6 4 0 0 0 0 0 0 0 4 < / C h a r t I D >  
             < S e q u e n c e > 0 < / S e q u e n c e >  
         < / A c c o u n t I n f o >  
         < A c c o u n t I n f o >  
             < I D > 2 6 5 0 7 8 9 9 2 6 4 0 0 0 0 0 1 8 1 < / I D >  
             < N a m e > U n r e a l i z e d   E l e m e n t   & a m p ;   C a p i t a l   G a i n < / N a m e >  
             < N u m b e r > 9 1 1 0 . 2 < / N u m b e r >  
             < I s L i n k e d > f a l s e < / I s L i n k e d >  
             < C h a r t I D > 2 6 5 0 7 8 9 9 2 6 4 0 0 0 0 0 0 0 4 < / C h a r t I D >  
             < S e q u e n c e > 0 < / S e q u e n c e >  
         < / A c c o u n t I n f o >  
         < A c c o u n t I n f o >  
             < I D > 2 6 9 8 9 5 2 5 5 1 6 0 0 0 0 0 0 0 2 < / I D >  
             < N a m e > H a l f   Y e a r   D i f f e r e n c e < / N a m e >  
             < N u m b e r > D T T   4 2 0 < / N u m b e r >  
             < I s L i n k e d > f a l s e < / I s L i n k e d >  
             < C h a r t I D > 2 6 5 0 7 8 9 9 2 6 4 0 0 0 0 0 0 0 4 < / C h a r t I D >  
             < S e q u e n c e > 0 < / S e q u e n c e >  
         < / A c c o u n t I n f o >  
         < A c c o u n t I n f o >  
             < I D > 2 6 5 0 7 8 9 9 2 6 4 0 0 0 0 0 0 1 1 < / I D >  
             < N a m e > P r e p a y m e n t s < / N a m e >  
             < N u m b e r > D T T - 1 < / N u m b e r >  
             < I s L i n k e d > f a l s e < / I s L i n k e d >  
             < C h a r t I D > 2 6 5 0 7 8 9 9 2 6 4 0 0 0 0 0 0 0 4 < / C h a r t I D >  
             < S e q u e n c e > 0 < / S e q u e n c e >  
         < / A c c o u n t I n f o >  
     < / T a r g e t A c c o u n t I n f o L i s t >  
     < D A A c c o u n t T y p e L i s t / >  
     < I s C o n s o l i d a t e d T B > f a l s e < / I s C o n s o l i d a t e d T B >  
 < / L e a d S h e e t P a r a m s > 
</file>

<file path=customXml/item3.xml>��< ? x m l   v e r s i o n = " 1 . 0 "   e n c o d i n g = " u t f - 1 6 " ? > < b o o l e a n > f a l s e < / b o o l e a n > 
</file>

<file path=customXml/item4.xml><?xml version="1.0" encoding="utf-8"?>
<DAEMSEngagementItemInfo xmlns="http://schemas.microsoft.com/DAEMSEngagementItemInfoXML">
  <EngagementID>5000016322</EngagementID>
  <LogicalEMSServerID>1965072166277195099</LogicalEMSServerID>
  <WorkingPaperID>2961790007200000002</WorkingPaperID>
</DAEMSEngagementItemInfo>
</file>

<file path=customXml/item5.xml>��< ? x m l   v e r s i o n = " 1 . 0 "   e n c o d i n g = " u t f - 1 6 " ? > < P a r t M a p   x m l n s : x s d = " h t t p : / / w w w . w 3 . o r g / 2 0 0 1 / X M L S c h e m a "   x m l n s : x s i = " h t t p : / / w w w . w 3 . o r g / 2 0 0 1 / X M L S c h e m a - i n s t a n c e " >  
     < P a r t s >  
         < P a r t I t e m >  
             < P r o p e r t y N a m e > A d d e d R a n g e L i s t < / P r o p e r t y N a m e >  
             < V a l u e > { 3 2 D 1 A 6 F A - F 3 6 C - 4 9 7 2 - A E B 1 - E 3 6 4 D C A 1 8 2 3 C } < / V a l u e >  
         < / P a r t I t e m >  
         < P a r t I t e m >  
             < P r o p e r t y N a m e > L e a d S h e e t N o t S y n c h e d < / P r o p e r t y N a m e >  
             < V a l u e > { 2 4 4 7 C 6 5 4 - F 5 B 7 - 4 0 5 F - 8 2 0 2 - C 6 9 5 8 2 5 B F D 6 6 } < / V a l u e >  
         < / P a r t I t e m >  
         < P a r t I t e m >  
             < P r o p e r t y N a m e > L e a d S h e e t P a r a m K e y < / P r o p e r t y N a m e >  
             < V a l u e > { 5 A 1 6 C 9 F 4 - D 0 A D - 4 7 7 D - B 9 8 4 - 4 5 9 8 C D B C 9 8 E 3 } < / V a l u e >  
         < / P a r t I t e m >  
         < P a r t I t e m >  
             < P r o p e r t y N a m e > L e a d S h e e t D a t a K e y < / P r o p e r t y N a m e >  
             < V a l u e > { E C 4 5 B 9 5 F - 6 1 B C - 4 7 8 4 - 8 2 A D - 8 A D B 3 D 9 B 1 F 6 D } < / V a l u e >  
         < / P a r t I t e m >  
     < / P a r t s >  
 < / P a r t M a p > 
</file>

<file path=customXml/item6.xml>��< ? x m l   v e r s i o n = " 1 . 0 "   e n c o d i n g = " u t f - 1 6 " ? > < A r r a y O f S t r i n g   x m l n s : x s d = " h t t p : / / w w w . w 3 . o r g / 2 0 0 1 / X M L S c h e m a "   x m l n s : x s i = " h t t p : / / w w w . w 3 . o r g / 2 0 0 1 / X M L S c h e m a - i n s t a n c e " / > 
</file>

<file path=customXml/item7.xml><?xml version="1.0" encoding="utf-8"?>
<boolean xmlns="http://schemas.dtt.com/da/LeadSheetOpenXML">true</boolean>
</file>

<file path=customXml/item8.xml><?xml version="1.0" encoding="utf-8"?>
<boolean xmlns="http://schemas.dtt.com/da/IsLeadSheet">true</boolean>
</file>

<file path=customXml/item9.xml>��< ? x m l   v e r s i o n = " 1 . 0 "   e n c o d i n g = " u t f - 1 6 " ? > < L e a d S h e e t D a t a S t o r a g e   x m l n s : x s d = " h t t p : / / w w w . w 3 . o r g / 2 0 0 1 / X M L S c h e m a "   x m l n s : x s i = " h t t p : / / w w w . w 3 . o r g / 2 0 0 1 / X M L S c h e m a - i n s t a n c e " >  
     < D A M a p p i n g L i s t / >  
     < A c c o u n t G r o u p s >  
         < A c c o u n t G r o u p I n f o >  
             < N a m e > B a n k   B a l a n c e s < / N a m e >  
             < T a r g e t A c c o u n t I D > 2 6 5 0 7 8 9 9 2 6 4 0 0 0 0 0 0 1 6 < / T a r g e t A c c o u n t I D >  
             < T a r g e t A c c o u n t N u m b e r > 5 1 1 0 . 1 < / T a r g e t A c c o u n t N u m b e r >  
         < / A c c o u n t G r o u p I n f o >  
         < A c c o u n t G r o u p I n f o >  
             < N a m e > I n v e s t m e n t   i n   E q u i t y   -   A F S < / N a m e >  
             < T a r g e t A c c o u n t I D > 2 6 5 0 7 8 9 9 2 6 4 0 0 0 0 0 0 1 9 < / T a r g e t A c c o u n t I D >  
             < T a r g e t A c c o u n t N u m b e r > 5 1 2 0 . 1 < / T a r g e t A c c o u n t N u m b e r >  
         < / A c c o u n t G r o u p I n f o >  
         < A c c o u n t G r o u p I n f o >  
             < N a m e > I n v e s t m e n t   i n   P a k i s t a n   I n v e s t m e n t   B o n d s   -   A F S < / N a m e >  
             < T a r g e t A c c o u n t I D > 2 6 5 0 7 8 9 9 2 6 4 0 0 0 0 0 0 2 6 < / T a r g e t A c c o u n t I D >  
             < T a r g e t A c c o u n t N u m b e r > 5 1 2 0 . 2 < / T a r g e t A c c o u n t N u m b e r >  
         < / A c c o u n t G r o u p I n f o >  
         < A c c o u n t G r o u p I n f o >  
             < N a m e > I n v e s t m e n t   i n   T F C s   -   H F T < / N a m e >  
             < T a r g e t A c c o u n t I D > 2 6 5 0 7 8 9 9 2 6 4 0 0 0 0 0 0 2 9 < / T a r g e t A c c o u n t I D >  
             < T a r g e t A c c o u n t N u m b e r > 5 1 2 0 . 3 < / T a r g e t A c c o u n t N u m b e r >  
         < / A c c o u n t G r o u p I n f o >  
         < A c c o u n t G r o u p I n f o >  
             < N a m e > I n v e s t m e n t   i n   E q u i t y   -   H F T < / N a m e >  
             < T a r g e t A c c o u n t I D > 2 6 5 0 7 8 9 9 2 6 4 0 0 0 0 0 0 3 3 < / T a r g e t A c c o u n t I D >  
             < T a r g e t A c c o u n t N u m b e r > 5 1 2 0 . 4 < / T a r g e t A c c o u n t N u m b e r >  
         < / A c c o u n t G r o u p I n f o >  
         < A c c o u n t G r o u p I n f o >  
             < N a m e > I n v e s t m e n t   i n   T - B i l l s   -   H F T < / N a m e >  
             < T a r g e t A c c o u n t I D > 2 6 5 0 7 8 9 9 2 6 4 0 0 0 0 0 0 3 4 < / T a r g e t A c c o u n t I D >  
             < T a r g e t A c c o u n t N u m b e r > 5 1 2 0 . 5 < / T a r g e t A c c o u n t N u m b e r >  
         < / A c c o u n t G r o u p I n f o >  
         < A c c o u n t G r o u p I n f o >  
             < N a m e > I n v e s t m e n t   i n   T D R s < / N a m e >  
             < T a r g e t A c c o u n t I D > 2 6 5 0 7 8 9 9 2 6 4 0 0 0 0 0 1 8 4 < / T a r g e t A c c o u n t I D >  
             < T a r g e t A c c o u n t N u m b e r > 5 1 2 0 . 6 < / T a r g e t A c c o u n t N u m b e r >  
         < / A c c o u n t G r o u p I n f o >  
         < A c c o u n t G r o u p I n f o >  
             < N a m e > R e c e i v a b l e   a g a i n s t   S a l e   o f   E q u i t y   S e c u r i t i e s < / N a m e >  
             < T a r g e t A c c o u n t I D > 2 6 5 0 7 8 9 9 2 6 4 0 0 0 0 0 0 3 9 < / T a r g e t A c c o u n t I D >  
             < T a r g e t A c c o u n t N u m b e r > 5 1 3 0 . 1 < / T a r g e t A c c o u n t N u m b e r >  
         < / A c c o u n t G r o u p I n f o >  
         < A c c o u n t G r o u p I n f o >  
             < N a m e > D i v i d e n d   R e c e i v a b l e < / N a m e >  
             < T a r g e t A c c o u n t I D > 2 6 5 0 7 8 9 9 2 6 4 0 0 0 0 0 0 4 0 < / T a r g e t A c c o u n t I D >  
             < T a r g e t A c c o u n t N u m b e r > 5 1 4 0 . 1 < / T a r g e t A c c o u n t N u m b e r >  
         < / A c c o u n t G r o u p I n f o >  
         < A c c o u n t G r o u p I n f o >  
             < N a m e > P r o f i t   o n   S a v i n g s   D e p o s i t s < / N a m e >  
             < T a r g e t A c c o u n t I D > 2 6 5 0 7 8 9 9 2 6 4 0 0 0 0 0 0 4 5 < / T a r g e t A c c o u n t I D >  
             < T a r g e t A c c o u n t N u m b e r > 5 1 4 0 . 2 < / T a r g e t A c c o u n t N u m b e r >  
         < / A c c o u n t G r o u p I n f o >  
         < A c c o u n t G r o u p I n f o >  
             < N a m e > A c c r u e d   p r o f i t   o n   P a k i s t a n   I n v e s t m e n t   B o n d s < / N a m e >  
             < T a r g e t A c c o u n t I D > 2 6 5 0 7 8 9 9 2 6 4 0 0 0 0 0 0 4 6 < / T a r g e t A c c o u n t I D >  
             < T a r g e t A c c o u n t N u m b e r > 5 1 4 0 . 3 < / T a r g e t A c c o u n t N u m b e r >  
         < / A c c o u n t G r o u p I n f o >  
         < A c c o u n t G r o u p I n f o >  
             < N a m e > A c c r u e d   P r o f i t   o n   T F C s < / N a m e >  
             < T a r g e t A c c o u n t I D > 2 6 5 0 7 8 9 9 2 6 4 0 0 0 0 0 0 4 9 < / T a r g e t A c c o u n t I D >  
             < T a r g e t A c c o u n t N u m b e r > 5 1 4 0 . 4 < / T a r g e t A c c o u n t N u m b e r >  
         < / A c c o u n t G r o u p I n f o >  
         < A c c o u n t G r o u p I n f o >  
             < N a m e > R e c e i v a b l e   f r o m   N a t i o n a l   C l e a r i n g   C o m p a n y   o f   P a k i s t a n   L i m i t e d < / N a m e >  
             < T a r g e t A c c o u n t I D > 2 6 5 0 7 8 9 9 2 6 4 0 0 0 0 0 0 5 3 < / T a r g e t A c c o u n t I D >  
             < T a r g e t A c c o u n t N u m b e r > 5 1 4 0 . 5 < / T a r g e t A c c o u n t N u m b e r >  
         < / A c c o u n t G r o u p I n f o >  
         < A c c o u n t G r o u p I n f o >  
             < N a m e > S e c u r i t y   D e p o s i t s   -   N a t i o n a l   C l e a r i n g   C o m p a n y   o f   P a k i s t a n   L i m i t e d < / N a m e >  
             < T a r g e t A c c o u n t I D > 2 6 5 0 7 8 9 9 2 6 4 0 0 0 0 0 0 5 7 < / T a r g e t A c c o u n t I D >  
             < T a r g e t A c c o u n t N u m b e r > 5 1 5 0 . 1 < / T a r g e t A c c o u n t N u m b e r >  
         < / A c c o u n t G r o u p I n f o >  
         < A c c o u n t G r o u p I n f o >  
             < N a m e > S e c u r i t y   D e p o s i t s   -   C e n t r a l   D e p o s i t o r y   C o m p a n y   o f   P a k i s t a n   L i m i t e d < / N a m e >  
             < T a r g e t A c c o u n t I D > 2 6 5 0 7 8 9 9 2 6 4 0 0 0 0 0 0 5 8 < / T a r g e t A c c o u n t I D >  
             < T a r g e t A c c o u n t N u m b e r > 5 1 5 0 . 2 < / T a r g e t A c c o u n t N u m b e r >  
         < / A c c o u n t G r o u p I n f o >  
         < A c c o u n t G r o u p I n f o >  
             < N a m e > S e c u r i t y   D e p o s i t s   -   O t h e r s < / N a m e >  
             < T a r g e t A c c o u n t I D > 2 6 5 0 7 8 9 9 2 6 4 0 0 0 0 0 0 6 3 < / T a r g e t A c c o u n t I D >  
             < T a r g e t A c c o u n t N u m b e r > 5 1 5 0 . 3 < / T a r g e t A c c o u n t N u m b e r >  
         < / A c c o u n t G r o u p I n f o >  
         < A c c o u n t G r o u p I n f o >  
             < N a m e > P r e p a y m e n t s   a n d   o t h e r   r e c e i v a b l e s < / N a m e >  
             < T a r g e t A c c o u n t I D > 2 6 5 0 7 8 9 9 2 6 4 0 0 0 0 0 0 6 6 < / T a r g e t A c c o u n t I D >  
             < T a r g e t A c c o u n t N u m b e r > 5 1 6 0 . 1 < / T a r g e t A c c o u n t N u m b e r >  
         < / A c c o u n t G r o u p I n f o >  
         < A c c o u n t G r o u p I n f o >  
             < N a m e > A d v a n c e   t a x < / N a m e >  
             < T a r g e t A c c o u n t I D > 2 6 5 0 7 8 9 9 2 6 4 0 0 0 0 0 0 6 9 < / T a r g e t A c c o u n t I D >  
             < T a r g e t A c c o u n t N u m b e r > 5 1 6 0 . 2 < / T a r g e t A c c o u n t N u m b e r >  
         < / A c c o u n t G r o u p I n f o >  
         < A c c o u n t G r o u p I n f o >  
             < N a m e > A d v a n c e   a g a i n s t   I P O   s u b s c r i p t i o n < / N a m e >  
             < T a r g e t A c c o u n t I D > 2 6 5 0 7 8 9 9 2 6 4 0 0 0 0 0 0 7 0 < / T a r g e t A c c o u n t I D >  
             < T a r g e t A c c o u n t N u m b e r > 5 1 6 0 . 3 < / T a r g e t A c c o u n t N u m b e r >  
         < / A c c o u n t G r o u p I n f o >  
         < A c c o u n t G r o u p I n f o >  
             < N a m e > O t h e r   R e c e i v a b l e s < / N a m e >  
             < T a r g e t A c c o u n t I D > 2 6 5 0 7 8 9 9 2 6 4 0 0 0 0 0 1 8 7 < / T a r g e t A c c o u n t I D >  
             < T a r g e t A c c o u n t N u m b e r > 5 1 6 0 . 4 < / T a r g e t A c c o u n t N u m b e r >  
         < / A c c o u n t G r o u p I n f o >  
         < A c c o u n t G r o u p I n f o >  
             < N a m e > M a n a g e m e n t   F e e   P a y a b l e < / N a m e >  
             < T a r g e t A c c o u n t I D > 2 6 5 0 7 8 9 9 2 6 4 0 0 0 0 0 0 7 4 < / T a r g e t A c c o u n t I D >  
             < T a r g e t A c c o u n t N u m b e r > 6 1 1 0 . 1 < / T a r g e t A c c o u n t N u m b e r >  
         < / A c c o u n t G r o u p I n f o >  
         < A c c o u n t G r o u p I n f o >  
             < N a m e > S a l e   L o a d   P a y a b l e < / N a m e >  
             < T a r g e t A c c o u n t I D > 2 6 5 0 7 8 9 9 2 6 4 0 0 0 0 0 0 7 6 < / T a r g e t A c c o u n t I D >  
             < T a r g e t A c c o u n t N u m b e r > 6 1 1 0 . 2 < / T a r g e t A c c o u n t N u m b e r >  
         < / A c c o u n t G r o u p I n f o >  
         < A c c o u n t G r o u p I n f o >  
             < N a m e > L e g a l   a n d   p r o f e s s i o n a l   c h a r g e s   p a y a b l e < / N a m e >  
             < T a r g e t A c c o u n t I D > 2 6 5 0 7 8 9 9 2 6 4 0 0 0 0 0 0 8 0 < / T a r g e t A c c o u n t I D >  
             < T a r g e t A c c o u n t N u m b e r > 6 1 1 0 . 3 < / T a r g e t A c c o u n t N u m b e r >  
         < / A c c o u n t G r o u p I n f o >  
         < A c c o u n t G r o u p I n f o >  
             < N a m e > S a l e s   T a x   P a y a b l e   a g a i n s t   M a n a g e m e n t   F e e < / N a m e >  
             < T a r g e t A c c o u n t I D > 2 6 5 0 7 8 9 9 2 6 4 0 0 0 0 0 0 8 3 < / T a r g e t A c c o u n t I D >  
             < T a r g e t A c c o u n t N u m b e r > 6 1 1 0 . 4 < / T a r g e t A c c o u n t N u m b e r >  
         < / A c c o u n t G r o u p I n f o >  
         < A c c o u n t G r o u p I n f o >  
             < N a m e > T r u s t e e   R e m u n e r a t i o n   P a y a b l e < / N a m e >  
             < T a r g e t A c c o u n t I D > 2 6 5 0 7 8 9 9 2 6 4 0 0 0 0 0 0 8 5 < / T a r g e t A c c o u n t I D >  
             < T a r g e t A c c o u n t N u m b e r > 6 1 2 0 . 1 < / T a r g e t A c c o u n t N u m b e r >  
         < / A c c o u n t G r o u p I n f o >  
         < A c c o u n t G r o u p I n f o >  
             < N a m e > P a y a b l e   t o   S e c u r i t i e s   a n d   E x c h a n g e   C o m m i s s i o n   o f   P a k i s t a n < / N a m e >  
             < T a r g e t A c c o u n t I D > 2 6 5 0 7 8 9 9 2 6 4 0 0 0 0 0 0 9 0 < / T a r g e t A c c o u n t I D >  
             < T a r g e t A c c o u n t N u m b e r > 6 1 3 0 . 1 < / T a r g e t A c c o u n t N u m b e r >  
         < / A c c o u n t G r o u p I n f o >  
         < A c c o u n t G r o u p I n f o >  
             < N a m e > D i v i d e n d   P a y a b l e < / N a m e >  
             < T a r g e t A c c o u n t I D > 2 6 5 0 7 8 9 9 2 6 4 0 0 0 0 0 0 9 3 < / T a r g e t A c c o u n t I D >  
             < T a r g e t A c c o u n t N u m b e r > 6 1 4 0 . 1 < / T a r g e t A c c o u n t N u m b e r >  
         < / A c c o u n t G r o u p I n f o >  
         < A c c o u n t G r o u p I n f o >  
             < N a m e > P a y a b l e   a g a i n s t   P u r c h a s e   o f   E q u i t y   S e c u r i t i e s < / N a m e >  
             < T a r g e t A c c o u n t I D > 2 6 5 0 7 8 9 9 2 6 4 0 0 0 0 0 0 9 4 < / T a r g e t A c c o u n t I D >  
             < T a r g e t A c c o u n t N u m b e r > 6 1 4 0 . 1 1 < / T a r g e t A c c o u n t N u m b e r >  
         < / A c c o u n t G r o u p I n f o >  
         < A c c o u n t G r o u p I n f o >  
             < N a m e > P a y a b l e   a g a i n s t   r e d e m p t i o n   o f   u n i t s < / N a m e >  
             < T a r g e t A c c o u n t I D > 2 6 5 0 7 8 9 9 2 6 4 0 0 0 0 0 0 9 8 < / T a r g e t A c c o u n t I D >  
             < T a r g e t A c c o u n t N u m b e r > 6 1 4 0 . 2 < / T a r g e t A c c o u n t N u m b e r >  
         < / A c c o u n t G r o u p I n f o >  
         < A c c o u n t G r o u p I n f o >  
             < N a m e > F E D   T a x   P a y a b l e   a g a i n s t   M a n a g e m e n t   F e e < / N a m e >  
             < T a r g e t A c c o u n t I D > 2 6 5 0 7 8 9 9 2 6 4 0 0 0 0 0 1 0 2 < / T a r g e t A c c o u n t I D >  
             < T a r g e t A c c o u n t N u m b e r > 6 1 5 0 . 1 < / T a r g e t A c c o u n t N u m b e r >  
         < / A c c o u n t G r o u p I n f o >  
         < A c c o u n t G r o u p I n f o >  
             < N a m e > O t h e r   p a y a b l e < / N a m e >  
             < T a r g e t A c c o u n t I D > 2 6 5 0 7 8 9 9 2 6 4 0 0 0 0 0 1 0 5 < / T a r g e t A c c o u n t I D >  
             < T a r g e t A c c o u n t N u m b e r > 6 1 5 0 . 1 0 < / T a r g e t A c c o u n t N u m b e r >  
         < / A c c o u n t G r o u p I n f o >  
         < A c c o u n t G r o u p I n f o >  
             < N a m e > S a l e s   t a x   o n   p a y a b l e < / N a m e >  
             < T a r g e t A c c o u n t I D > 2 6 5 0 7 8 9 9 2 6 4 0 0 0 0 0 1 0 6 < / T a r g e t A c c o u n t I D >  
             < T a r g e t A c c o u n t N u m b e r > 6 1 5 0 . 1 1 < / T a r g e t A c c o u n t N u m b e r >  
         < / A c c o u n t G r o u p I n f o >  
         < A c c o u n t G r o u p I n f o >  
             < N a m e > B r o k e r a g e   P a y a b l e   E q u i t y < / N a m e >  
             < T a r g e t A c c o u n t I D > 2 6 5 0 7 8 9 9 2 6 4 0 0 0 0 0 1 1 0 < / T a r g e t A c c o u n t I D >  
             < T a r g e t A c c o u n t N u m b e r > 6 1 5 0 . 2 < / T a r g e t A c c o u n t N u m b e r >  
         < / A c c o u n t G r o u p I n f o >  
         < A c c o u n t G r o u p I n f o >  
             < N a m e > B r o k e r a g e   P a y a b l e   M o n e y   M a r k e t < / N a m e >  
             < T a r g e t A c c o u n t I D > 2 6 5 0 7 8 9 9 2 6 4 0 0 0 0 0 1 1 2 < / T a r g e t A c c o u n t I D >  
             < T a r g e t A c c o u n t N u m b e r > 6 1 5 0 . 3 < / T a r g e t A c c o u n t N u m b e r >  
         < / A c c o u n t G r o u p I n f o >  
         < A c c o u n t G r o u p I n f o >  
             < N a m e > W o r k e r ' s   W e l f a r e   F u n d   P a y a b l e < / N a m e >  
             < T a r g e t A c c o u n t I D > 2 6 5 0 7 8 9 9 2 6 4 0 0 0 0 0 1 1 7 < / T a r g e t A c c o u n t I D >  
             < T a r g e t A c c o u n t N u m b e r > 6 1 5 0 . 4 < / T a r g e t A c c o u n t N u m b e r >  
         < / A c c o u n t G r o u p I n f o >  
         < A c c o u n t G r o u p I n f o >  
             < N a m e > A u d i t   F e e   P a y a b l e < / N a m e >  
             < T a r g e t A c c o u n t I D > 2 6 5 0 7 8 9 9 2 6 4 0 0 0 0 0 1 1 8 < / T a r g e t A c c o u n t I D >  
             < T a r g e t A c c o u n t N u m b e r > 6 1 5 0 . 5 < / T a r g e t A c c o u n t N u m b e r >  
         < / A c c o u n t G r o u p I n f o >  
         < A c c o u n t G r o u p I n f o >  
             < N a m e > P r i n t i n g   C h a r g e s   P a y a b l e < / N a m e >  
             < T a r g e t A c c o u n t I D > 2 6 5 0 7 8 9 9 2 6 4 0 0 0 0 0 1 2 2 < / T a r g e t A c c o u n t I D >  
             < T a r g e t A c c o u n t N u m b e r > 6 1 5 0 . 6 < / T a r g e t A c c o u n t N u m b e r >  
         < / A c c o u n t G r o u p I n f o >  
         < A c c o u n t G r o u p I n f o >  
             < N a m e > W i t h h o l d i n g   t a x   p a y a b l e < / N a m e >  
             < T a r g e t A c c o u n t I D > 2 6 5 0 7 8 9 9 2 6 4 0 0 0 0 0 1 2 4 < / T a r g e t A c c o u n t I D >  
             < T a r g e t A c c o u n t N u m b e r > 6 1 5 0 . 8 < / T a r g e t A c c o u n t N u m b e r >  
         < / A c c o u n t G r o u p I n f o >  
         < A c c o u n t G r o u p I n f o >  
             < N a m e > P a y a b l e   t o   N C C P L < / N a m e >  
             < T a r g e t A c c o u n t I D > 2 6 5 0 7 8 9 9 2 6 4 0 0 0 0 0 1 2 7 < / T a r g e t A c c o u n t I D >  
             < T a r g e t A c c o u n t N u m b e r > 6 1 5 0 . 9 < / T a r g e t A c c o u n t N u m b e r >  
         < / A c c o u n t G r o u p I n f o >  
         < A c c o u n t G r o u p I n f o >  
             < N a m e > U n i t   H o l d e r s   F u n d < / N a m e >  
             < T a r g e t A c c o u n t I D > 2 6 5 0 7 8 9 9 2 6 4 0 0 0 0 0 1 3 0 < / T a r g e t A c c o u n t I D >  
             < T a r g e t A c c o u n t N u m b e r > 7 1 1 0 . 1 < / T a r g e t A c c o u n t N u m b e r >  
         < / A c c o u n t G r o u p I n f o >  
         < A c c o u n t G r o u p I n f o >  
             < N a m e > R e a l i z e d   E l e m e n t   o f   I n c o m e < / N a m e >  
             < T a r g e t A c c o u n t I D > 2 6 5 0 7 8 9 9 2 6 4 0 0 0 0 0 1 3 1 < / T a r g e t A c c o u n t I D >  
             < T a r g e t A c c o u n t N u m b e r > 7 1 2 0 . 1 < / T a r g e t A c c o u n t N u m b e r >  
         < / A c c o u n t G r o u p I n f o >  
         < A c c o u n t G r o u p I n f o >  
             < N a m e > U n r e a l i z e d   E l e m e n t   o f   I n c o m e < / N a m e >  
             < T a r g e t A c c o u n t I D > 2 6 5 0 7 8 9 9 2 6 4 0 0 0 0 0 1 3 4 < / T a r g e t A c c o u n t I D >  
             < T a r g e t A c c o u n t N u m b e r > 7 1 3 0 . 1 < / T a r g e t A c c o u n t N u m b e r >  
         < / A c c o u n t G r o u p I n f o >  
         < A c c o u n t G r o u p I n f o >  
             < N a m e > U n r e a l i z e d   a p p r e c i a t i o n   i n   v a l u e   o f   e q u i t y   i n v e s t m e n t s   -   A F S < / N a m e >  
             < T a r g e t A c c o u n t I D > 2 6 5 0 7 8 9 9 2 6 4 0 0 0 0 0 1 3 6 < / T a r g e t A c c o u n t I D >  
             < T a r g e t A c c o u n t N u m b e r > 7 1 4 0 . 1 < / T a r g e t A c c o u n t N u m b e r >  
         < / A c c o u n t G r o u p I n f o >  
         < A c c o u n t G r o u p I n f o >  
             < N a m e > U n r e a l i z e d   a p p r e c i a t i o n   i n   v a l u e   o f   P I B s   -   A F S < / N a m e >  
             < T a r g e t A c c o u n t I D > 2 6 5 0 7 8 9 9 2 6 4 0 0 0 0 0 1 3 8 < / T a r g e t A c c o u n t I D >  
             < T a r g e t A c c o u n t N u m b e r > 7 1 4 0 . 2 < / T a r g e t A c c o u n t N u m b e r >  
         < / A c c o u n t G r o u p I n f o >  
         < A c c o u n t G r o u p I n f o >  
             < N a m e > C a p i t a l   ( g a i n ) /   l o s s   o n   s a l e   o f   E q u i t y   -   n e t < / N a m e >  
             < T a r g e t A c c o u n t I D > 2 6 5 0 7 8 9 9 2 6 4 0 0 0 0 0 1 4 0 < / T a r g e t A c c o u n t I D >  
             < T a r g e t A c c o u n t N u m b e r > 8 1 1 0 . 1 < / T a r g e t A c c o u n t N u m b e r >  
         < / A c c o u n t G r o u p I n f o >  
         < A c c o u n t G r o u p I n f o >  
             < N a m e > C a p i t a l   ( g a i n ) /   l o s s   o n   s a l e   o f   P I B s   -   n e t < / N a m e >  
             < T a r g e t A c c o u n t I D > 2 6 5 0 7 8 9 9 2 6 4 0 0 0 0 0 1 4 2 < / T a r g e t A c c o u n t I D >  
             < T a r g e t A c c o u n t N u m b e r > 8 1 1 0 . 2 < / T a r g e t A c c o u n t N u m b e r >  
         < / A c c o u n t G r o u p I n f o >  
         < A c c o u n t G r o u p I n f o >  
             < N a m e > C a p i t a l   ( g a i n ) /   l o s s   o n   s a l e   o f   T - B i l l s   -   n e t < / N a m e >  
             < T a r g e t A c c o u n t I D > 2 6 5 0 7 8 9 9 2 6 4 0 0 0 0 0 1 4 3 < / T a r g e t A c c o u n t I D >  
             < T a r g e t A c c o u n t N u m b e r > 8 1 1 0 . 3 < / T a r g e t A c c o u n t N u m b e r >  
         < / A c c o u n t G r o u p I n f o >  
         < A c c o u n t G r o u p I n f o >  
             < N a m e > D i v i d e n d < / N a m e >  
             < T a r g e t A c c o u n t I D > 2 6 5 0 7 8 9 9 2 6 4 0 0 0 0 0 1 4 6 < / T a r g e t A c c o u n t I D >  
             < T a r g e t A c c o u n t N u m b e r > 8 1 1 1 . 1 < / T a r g e t A c c o u n t N u m b e r >  
         < / A c c o u n t G r o u p I n f o >  
         < A c c o u n t G r o u p I n f o >  
             < N a m e > R e t u r n   o n   T e r m   D e p o s i t   A c c o u n t s < / N a m e >  
             < T a r g e t A c c o u n t I D > 2 6 5 0 7 8 9 9 2 6 4 0 0 0 0 0 1 4 8 < / T a r g e t A c c o u n t I D >  
             < T a r g e t A c c o u n t N u m b e r > 8 1 1 1 . 2 < / T a r g e t A c c o u n t N u m b e r >  
         < / A c c o u n t G r o u p I n f o >  
         < A c c o u n t G r o u p I n f o >  
             < N a m e > I n c o m e   f r o m   G o v e r n m e n t   S e c u r i t i e s < / N a m e >  
             < T a r g e t A c c o u n t I D > 2 6 5 0 7 8 9 9 2 6 4 0 0 0 0 0 1 4 9 < / T a r g e t A c c o u n t I D >  
             < T a r g e t A c c o u n t N u m b e r > 8 1 1 3 . 1 < / T a r g e t A c c o u n t N u m b e r >  
         < / A c c o u n t G r o u p I n f o >  
         < A c c o u n t G r o u p I n f o >  
             < N a m e > I n c o m e   f r o m   T F C s < / N a m e >  
             < T a r g e t A c c o u n t I D > 2 6 5 0 7 8 9 9 2 6 4 0 0 0 0 0 1 5 2 < / T a r g e t A c c o u n t I D >  
             < T a r g e t A c c o u n t N u m b e r > 8 1 1 4 . 1 < / T a r g e t A c c o u n t N u m b e r >  
         < / A c c o u n t G r o u p I n f o >  
         < A c c o u n t G r o u p I n f o >  
             < N a m e > R e t u r n   o n   B a n k   B a l a n c e s < / N a m e >  
             < T a r g e t A c c o u n t I D > 2 6 5 0 7 8 9 9 2 6 4 0 0 0 0 0 1 5 4 < / T a r g e t A c c o u n t I D >  
             < T a r g e t A c c o u n t N u m b e r > 8 1 1 5 . 1 < / T a r g e t A c c o u n t N u m b e r >  
         < / A c c o u n t G r o u p I n f o >  
         < A c c o u n t G r o u p I n f o >  
             < N a m e > R e t u r n   o n   T D R s < / N a m e >  
             < T a r g e t A c c o u n t I D > 2 6 5 0 7 8 9 9 2 6 4 0 0 0 0 0 1 5 6 < / T a r g e t A c c o u n t I D >  
             < T a r g e t A c c o u n t N u m b e r > 8 1 1 5 . 2 < / T a r g e t A c c o u n t N u m b e r >  
         < / A c c o u n t G r o u p I n f o >  
         < A c c o u n t G r o u p I n f o >  
             < N a m e > O t h e r   i n c o m e < / N a m e >  
             < T a r g e t A c c o u n t I D > 2 6 5 0 7 8 9 9 2 6 4 0 0 0 0 0 1 5 7 < / T a r g e t A c c o u n t I D >  
             < T a r g e t A c c o u n t N u m b e r > 8 1 1 6 . 1 < / T a r g e t A c c o u n t N u m b e r >  
         < / A c c o u n t G r o u p I n f o >  
         < A c c o u n t G r o u p I n f o >  
             < N a m e > U n r e a l i z e d   G a i n / L o s s   -   H F T < / N a m e >  
             < T a r g e t A c c o u n t I D > 2 6 5 0 7 8 9 9 2 6 4 0 0 0 0 0 1 6 0 < / T a r g e t A c c o u n t I D >  
             < T a r g e t A c c o u n t N u m b e r > 8 1 1 7 . 1 < / T a r g e t A c c o u n t N u m b e r >  
         < / A c c o u n t G r o u p I n f o >  
         < A c c o u n t G r o u p I n f o >  
             < N a m e > R e m u n e r a t i o n   o f   m a n a g e m e n t   c o m p a n y < / N a m e >  
             < T a r g e t A c c o u n t I D > 2 6 5 0 7 8 9 9 2 6 4 0 0 0 0 0 1 6 2 < / T a r g e t A c c o u n t I D >  
             < T a r g e t A c c o u n t N u m b e r > 8 1 2 0 . 1 < / T a r g e t A c c o u n t N u m b e r >  
         < / A c c o u n t G r o u p I n f o >  
         < A c c o u n t G r o u p I n f o >  
             < N a m e > S a l e s   t a x   a n d   F E D   o n   m a n a g e m e n t   r e m u n e r a t i o n < / N a m e >  
             < T a r g e t A c c o u n t I D > 2 6 5 0 7 8 9 9 2 6 4 0 0 0 0 0 1 6 4 < / T a r g e t A c c o u n t I D >  
             < T a r g e t A c c o u n t N u m b e r > 8 1 2 0 . 2 < / T a r g e t A c c o u n t N u m b e r >  
         < / A c c o u n t G r o u p I n f o >  
         < A c c o u n t G r o u p I n f o >  
             < N a m e > R e m u n e r a t i o n   o f   T r u s t e e   F e e   -   C D C < / N a m e >  
             < T a r g e t A c c o u n t I D > 2 6 5 0 7 8 9 9 2 6 4 0 0 0 0 0 1 6 6 < / T a r g e t A c c o u n t I D >  
             < T a r g e t A c c o u n t N u m b e r > 8 1 2 1 . 1 < / T a r g e t A c c o u n t N u m b e r >  
         < / A c c o u n t G r o u p I n f o >  
         < A c c o u n t G r o u p I n f o >  
             < N a m e > A n n u a l   F e e   -   S E C P < / N a m e >  
             < T a r g e t A c c o u n t I D > 2 6 5 0 7 8 9 9 2 6 4 0 0 0 0 0 1 6 7 < / T a r g e t A c c o u n t I D >  
             < T a r g e t A c c o u n t N u m b e r > 8 1 2 2 . 1 < / T a r g e t A c c o u n t N u m b e r >  
         < / A c c o u n t G r o u p I n f o >  
         < A c c o u n t G r o u p I n f o >  
             < N a m e > S e c u r i t i e s   t r a n s a c t i o n   c o s t < / N a m e >  
             < T a r g e t A c c o u n t I D > 2 6 5 0 7 8 9 9 2 6 4 0 0 0 0 0 1 7 0 < / T a r g e t A c c o u n t I D >  
             < T a r g e t A c c o u n t N u m b e r > 8 1 3 0 . 1 < / T a r g e t A c c o u n t N u m b e r >  
         < / A c c o u n t G r o u p I n f o >  
         < A c c o u n t G r o u p I n f o >  
             < N a m e > W o r k e r s '   W e l f a r e   F u n d   E x p e n s e < / N a m e >  
             < T a r g e t A c c o u n t I D > 2 6 5 0 7 8 9 9 2 6 4 0 0 0 0 0 1 7 1 < / T a r g e t A c c o u n t I D >  
             < T a r g e t A c c o u n t N u m b e r > 8 1 4 0 . 1 < / T a r g e t A c c o u n t N u m b e r >  
         < / A c c o u n t G r o u p I n f o >  
         < A c c o u n t G r o u p I n f o >  
             < N a m e > A u d i t o r ' s   R e m u n e r a t i o n < / N a m e >  
             < T a r g e t A c c o u n t I D > 2 6 5 0 7 8 9 9 2 6 4 0 0 0 0 0 1 7 4 < / T a r g e t A c c o u n t I D >  
             < T a r g e t A c c o u n t N u m b e r > 8 1 5 0 . 1 < / T a r g e t A c c o u n t N u m b e r >  
         < / A c c o u n t G r o u p I n f o >  
         < A c c o u n t G r o u p I n f o >  
             < N a m e > O t h e r   E x p e n s e s < / N a m e >  
             < T a r g e t A c c o u n t I D > 2 6 5 0 7 8 9 9 2 6 4 0 0 0 0 0 1 7 5 < / T a r g e t A c c o u n t I D >  
             < T a r g e t A c c o u n t N u m b e r > 8 1 6 0 . 1 < / T a r g e t A c c o u n t N u m b e r >  
         < / A c c o u n t G r o u p I n f o >  
         < A c c o u n t G r o u p I n f o >  
             < N a m e > I m p a i r m e n t   o n   I n v e s t m e n t   i n   E q u i t y   S e c u r i t i e s < / N a m e >  
             < T a r g e t A c c o u n t I D > 2 6 5 0 7 8 9 9 2 6 4 0 0 0 0 0 1 7 8 < / T a r g e t A c c o u n t I D >  
             < T a r g e t A c c o u n t N u m b e r > 8 1 9 0 . 1 < / T a r g e t A c c o u n t N u m b e r >  
         < / A c c o u n t G r o u p I n f o >  
         < A c c o u n t G r o u p I n f o >  
             < N a m e > R e a l i z e d   E l e m e n t   & a m p ;   C a p i t a l   G a i n < / N a m e >  
             < T a r g e t A c c o u n t I D > 2 6 5 0 7 8 9 9 2 6 4 0 0 0 0 0 1 8 0 < / T a r g e t A c c o u n t I D >  
             < T a r g e t A c c o u n t N u m b e r > 9 1 1 0 . 1 < / T a r g e t A c c o u n t N u m b e r >  
         < / A c c o u n t G r o u p I n f o >  
         < A c c o u n t G r o u p I n f o >  
             < N a m e > U n r e a l i z e d   E l e m e n t   & a m p ;   C a p i t a l   G a i n < / N a m e >  
             < T a r g e t A c c o u n t I D > 2 6 5 0 7 8 9 9 2 6 4 0 0 0 0 0 1 8 1 < / T a r g e t A c c o u n t I D >  
             < T a r g e t A c c o u n t N u m b e r > 9 1 1 0 . 2 < / T a r g e t A c c o u n t N u m b e r >  
         < / A c c o u n t G r o u p I n f o >  
         < A c c o u n t G r o u p I n f o >  
             < N a m e > H a l f   Y e a r   D i f f e r e n c e < / N a m e >  
             < T a r g e t A c c o u n t I D > 2 6 9 8 9 5 2 5 5 1 6 0 0 0 0 0 0 0 2 < / T a r g e t A c c o u n t I D >  
             < T a r g e t A c c o u n t N u m b e r > D T T   4 2 0 < / T a r g e t A c c o u n t N u m b e r >  
         < / A c c o u n t G r o u p I n f o >  
         < A c c o u n t G r o u p I n f o >  
             < N a m e > P r e p a y m e n t s < / N a m e >  
             < T a r g e t A c c o u n t I D > 2 6 5 0 7 8 9 9 2 6 4 0 0 0 0 0 0 1 1 < / T a r g e t A c c o u n t I D >  
             < T a r g e t A c c o u n t N u m b e r > D T T - 1 < / T a r g e t A c c o u n t N u m b e r >  
         < / A c c o u n t G r o u p I n f o >  
     < / A c c o u n t G r o u p s >  
     < A c c o u n t s > 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 2 6 5 0 7 8 9 9 2 6 4 0 0 0 0 0 0 1 2 < / I D >  
             < T a r g e t A c c o u n t I D > 2 6 5 0 7 8 9 9 2 6 4 0 0 0 0 0 0 1 6 < / T a r g e t A c c o u n t I D >  
             < C h a r t I D > 2 6 5 0 7 8 9 9 2 6 4 0 0 0 0 0 0 0 3 < / C h a r t I D >  
             < I s L i n k e d > f a l s e < / I s L i n k e d >  
             < N u m b e r > 0 1 0 1 0 0 1 0 0 0 0 1 < / N u m b e r >  
             < N a m e > B A N K   B A L A N C E S   -   A L L I E D   B A N K   L I M I T E D   -   F O R E I G N   E X C H A N G E 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 2 6 5 0 7 8 9 9 2 6 4 0 0 0 0 0 0 1 7 < / I D >  
             < T a r g e t A c c o u n t I D > 2 6 5 0 7 8 9 9 2 6 4 0 0 0 0 0 0 1 6 < / T a r g e t A c c o u n t I D >  
             < C h a r t I D > 2 6 5 0 7 8 9 9 2 6 4 0 0 0 0 0 0 0 3 < / C h a r t I D >  
             < I s L i n k e d > f a l s e < / I s L i n k e d >  
             < N u m b e r > 0 1 0 1 0 0 1 0 0 0 0 5 < / N u m b e r >  
             < N a m e > B A N K   B A L A N C E S   -   B A N K   A L   F A L A H   L I M I T E D     -   K S E   B R A N C H < / N a m e >  
             < A J E > 0 < / A J E >  
             < A d j u s t > 0 < / A d j u s t >  
             < R J E > 0 < / R J E >  
             < P r e l i m i n a r y > 0 < / P r e l i m i n a r y >  
             < F i n a l > 0 < / F i n a l >  
         < / A c c o u n t S t o r a g e >  
         < A c c o u n t S t o r a g e >  
             < A c c o u n t B a l a n c e s >  
                 < A c c o u n t B a l a n c e >  
                     < F i e l d N a m e > P r i o r P e r i o d 1 B a l a n c e < / F i e l d N a m e >  
                     < B a l a n c e > 7 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 2 9 6 3 2 6 4 0 7 6 6 0 0 0 0 0 0 0 2 < / I D >  
             < T a r g e t A c c o u n t I D > 2 6 5 0 7 8 9 9 2 6 4 0 0 0 0 0 0 1 6 < / T a r g e t A c c o u n t I D >  
             < C h a r t I D > 2 6 5 0 7 8 9 9 2 6 4 0 0 0 0 0 0 0 3 < / C h a r t I D >  
             < I s L i n k e d > f a l s e < / I s L i n k e d >  
             < N u m b e r > 0 1 0 1 0 0 1 0 0 0 0 8 < / N u m b e r >  
             < N a m e > B A N K   B A L A N C E S   -   B A N K   I S L A M I   P A K I S T A N   L I M I T E D   -   K S E   B R A N C H < / N a m e >  
             < A J E > 0 < / A J E >  
             < A d j u s t > 6 < / A d j u s t >  
             < R J E > 0 < / R J E >  
             < P r e l i m i n a r y > 6 < / P r e l i m i n a r y >  
             < F i n a l > 6 < / 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 2 6 5 0 7 8 9 9 2 6 4 0 0 0 0 0 0 1 8 < / I D >  
             < T a r g e t A c c o u n t I D > 2 6 5 0 7 8 9 9 2 6 4 0 0 0 0 0 0 1 6 < / T a r g e t A c c o u n t I D >  
             < C h a r t I D > 2 6 5 0 7 8 9 9 2 6 4 0 0 0 0 0 0 0 3 < / C h a r t I D >  
             < I s L i n k e d > f a l s e < / I s L i n k e d >  
             < N u m b e r > 0 1 0 1 0 0 1 0 0 0 1 4 < / N u m b e r >  
             < N a m e > B A N K   B A L A N C E S   -   H A B I B   M E T R O P O L I T A N   B A N K   L I M I T E D   -   K A R A C H I   S T O C K   E X C H A N G E 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 2 6 5 0 7 8 9 9 2 6 4 0 0 0 0 0 0 2 7 < / I D >  
             < T a r g e t A c c o u n t I D > 2 6 5 0 7 8 9 9 2 6 4 0 0 0 0 0 0 1 6 < / T a r g e t A c c o u n t I D >  
             < C h a r t I D > 2 6 5 0 7 8 9 9 2 6 4 0 0 0 0 0 0 0 3 < / C h a r t I D >  
             < I s L i n k e d > f a l s e < / I s L i n k e d >  
             < N u m b e r > 0 1 0 1 0 0 1 0 0 0 1 7 < / N u m b e r >  
             < N a m e > B A N K   B A L A N C E S   -   M C B   B A N K   L I M I T E D   -   U N I   T O W E R 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 2 6 5 0 7 8 9 9 2 6 4 0 0 0 0 0 0 2 8 < / I D >  
             < T a r g e t A c c o u n t I D > 2 6 5 0 7 8 9 9 2 6 4 0 0 0 0 0 0 1 6 < / T a r g e t A c c o u n t I D >  
             < C h a r t I D > 2 6 5 0 7 8 9 9 2 6 4 0 0 0 0 0 0 0 3 < / C h a r t I D >  
             < I s L i n k e d > f a l s e < / I s L i n k e d >  
             < N u m b e r > 0 1 0 1 0 0 1 0 0 0 2 1 < / N u m b e r >  
             < N a m e > B A N K   B A L A N C E S   -   M C B   B A N K   L I M I T E D   -   G L O B A L   T R A N S A C T I O N   -   S H A H E E N   C O M P L E X   B R A N C H < / N a m e >  
             < A J E > 0 < / A J E >  
             < A d j u s t > - 1 < / A d j u s t >  
             < R J E > 0 < / R J E >  
             < P r e l i m i n a r y > - 1 < / P r e l i m i n a r y >  
             < F i n a l > - 1 < / 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 2 6 5 0 7 8 9 9 2 6 4 0 0 0 0 0 0 3 2 < / I D >  
             < T a r g e t A c c o u n t I D > 2 6 5 0 7 8 9 9 2 6 4 0 0 0 0 0 0 1 6 < / T a r g e t A c c o u n t I D >  
             < C h a r t I D > 2 6 5 0 7 8 9 9 2 6 4 0 0 0 0 0 0 0 3 < / C h a r t I D >  
             < I s L i n k e d > f a l s e < / I s L i n k e d >  
             < N u m b e r > 0 1 0 1 0 0 1 0 0 0 2 6 < / N u m b e r >  
             < N a m e > B A N K   B A L A N C E S   -   N I B   B A N K   L I M I T E D   -   M A I N   B R A N C H < / N a m e >  
             < A J E > 0 < / A J E >  
             < A d j u s t > 0 < / A d j u s t >  
             < R J E > 0 < / R J E >  
             < P r e l i m i n a r y > 0 < / P r e l i m i n a r y >  
             < F i n a l > 0 < / F i n a l >  
         < / A c c o u n t S t o r a g e >  
         < A c c o u n t S t o r a g e >  
             < A c c o u n t B a l a n c e s >  
                 < A c c o u n t B a l a n c e >  
                     < F i e l d N a m e > P r i o r P e r i o d 1 B a l a n c e < / F i e l d N a m e >  
                     < B a l a n c e > 1 7 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 2 6 5 0 7 8 9 9 2 6 4 0 0 0 0 0 0 3 6 < / I D >  
             < T a r g e t A c c o u n t I D > 2 6 5 0 7 8 9 9 2 6 4 0 0 0 0 0 0 1 6 < / T a r g e t A c c o u n t I D >  
             < C h a r t I D > 2 6 5 0 7 8 9 9 2 6 4 0 0 0 0 0 0 0 3 < / C h a r t I D >  
             < I s L i n k e d > f a l s e < / I s L i n k e d >  
             < N u m b e r > 0 1 0 1 0 0 1 0 0 0 3 3 < / N u m b e r >  
             < N a m e > B A N K   B A L A N C E S   -   S T A N D A R D   C H A R T E R E D   B A N K   L I M I T E D   -   D I V I D E N D   -   1   -   M A I N   B R A N C H < / N a m e >  
             < A J E > 0 < / A J E >  
             < A d j u s t > 1 7 < / A d j u s t >  
             < R J E > 0 < / R J E >  
             < P r e l i m i n a r y > 1 7 < / P r e l i m i n a r y >  
             < F i n a l > 1 7 < / F i n a l >  
         < / A c c o u n t S t o r a g e >  
         < A c c o u n t S t o r a g e >  
             < A c c o u n t B a l a n c e s >  
                 < A c c o u n t B a l a n c e >  
                     < F i e l d N a m e > P r i o r P e r i o d 1 B a l a n c e < / F i e l d N a m e >  
                     < B a l a n c e > 5 5 6 5 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 2 6 5 0 7 8 9 9 2 6 4 0 0 0 0 0 0 3 7 < / I D >  
             < T a r g e t A c c o u n t I D > 2 6 5 0 7 8 9 9 2 6 4 0 0 0 0 0 0 1 6 < / T a r g e t A c c o u n t I D >  
             < C h a r t I D > 2 6 5 0 7 8 9 9 2 6 4 0 0 0 0 0 0 0 3 < / C h a r t I D >  
             < I s L i n k e d > f a l s e < / I s L i n k e d >  
             < N u m b e r > 0 1 0 1 0 0 1 0 0 0 3 4 < / N u m b e r >  
             < N a m e > B A N K   B A L A N C E S   -   S T A N D A R D   C H A R T E R E D   B A N K   L I M I T E D   -   D I V I D E N D   -   2   -   M A I N   B R A N C H < / N a m e >  
             < A J E > 0 < / A J E >  
             < A d j u s t > 5 5 6 5 < / A d j u s t >  
             < R J E > 0 < / R J E >  
             < P r e l i m i n a r y > 5 5 6 5 < / P r e l i m i n a r y >  
             < F i n a l > 5 5 6 5 < / F i n a l >  
         < / A c c o u n t S t o r a g e >  
         < A c c o u n t S t o r a g e >  
             < A c c o u n t B a l a n c e s >  
                 < A c c o u n t B a l a n c e >  
                     < F i e l d N a m e > P r i o r P e r i o d 1 B a l a n c e < / F i e l d N a m e >  
                     < B a l a n c e > 1 7 2 3 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 2 9 6 3 2 6 4 0 7 6 6 0 0 0 0 0 0 0 3 < / I D >  
             < T a r g e t A c c o u n t I D > 2 6 5 0 7 8 9 9 2 6 4 0 0 0 0 0 0 1 6 < / T a r g e t A c c o u n t I D >  
             < C h a r t I D > 2 6 5 0 7 8 9 9 2 6 4 0 0 0 0 0 0 0 3 < / C h a r t I D >  
             < I s L i n k e d > f a l s e < / I s L i n k e d >  
             < N u m b e r > 0 1 0 1 0 0 1 0 0 0 3 5 < / N u m b e r >  
             < N a m e > B A N K   B A L A N C E S   -   S T A N D A R D   C H A R T E R E D   B A N K   L I M I T E D   -   D I V I D E N D   -   3   -   M A I N   B R A N C H < / N a m e >  
             < A J E > 0 < / A J E >  
             < A d j u s t > 1 7 2 3 < / A d j u s t >  
             < R J E > 0 < / R J E >  
             < P r e l i m i n a r y > 1 7 2 3 < / P r e l i m i n a r y >  
             < F i n a l > 1 7 2 3 < / F i n a l >  
         < / A c c o u n t S t o r a g e >  
         < A c c o u n t S t o r a g e >  
             < A c c o u n t B a l a n c e s >  
                 < A c c o u n t B a l a n c e >  
                     < F i e l d N a m e > P r i o r P e r i o d 1 B a l a n c e < / F i e l d N a m e >  
                     < B a l a n c e > 2 1 7 1 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 2 9 6 3 2 6 4 0 7 6 6 0 0 0 0 0 0 0 4 < / I D >  
             < T a r g e t A c c o u n t I D > 2 6 5 0 7 8 9 9 2 6 4 0 0 0 0 0 0 1 6 < / T a r g e t A c c o u n t I D >  
             < C h a r t I D > 2 6 5 0 7 8 9 9 2 6 4 0 0 0 0 0 0 0 3 < / C h a r t I D >  
             < I s L i n k e d > f a l s e < / I s L i n k e d >  
             < N u m b e r > 0 1 0 1 0 0 1 0 0 0 3 7 < / N u m b e r >  
             < N a m e > B A N K   B A L A N C E S   -   S U M M I T   B A N K   L I M I T E D   -   D I V I D E N D   -   1   -   K S E   B R A N C H < / N a m e >  
             < A J E > 0 < / A J E >  
             < A d j u s t > 2 1 7 1 < / A d j u s t >  
             < R J E > 0 < / R J E >  
             < P r e l i m i n a r y > 2 1 7 1 < / P r e l i m i n a r y >  
             < F i n a l > 2 1 7 1 < / F i n a l >  
         < / A c c o u n t S t o r a g e >  
         < A c c o u n t S t o r a g e >  
             < A c c o u n t B a l a n c e s >  
                 < A c c o u n t B a l a n c e >  
                     < F i e l d N a m e > P r i o r P e r i o d 1 B a l a n c e < / F i e l d N a m e >  
                     < B a l a n c e > 8 7 8 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 2 9 6 3 2 6 4 0 7 6 6 0 0 0 0 0 0 0 5 < / I D >  
             < T a r g e t A c c o u n t I D > 2 6 5 0 7 8 9 9 2 6 4 0 0 0 0 0 0 1 6 < / T a r g e t A c c o u n t I D >  
             < C h a r t I D > 2 6 5 0 7 8 9 9 2 6 4 0 0 0 0 0 0 0 3 < / C h a r t I D >  
             < I s L i n k e d > f a l s e < / I s L i n k e d >  
             < N u m b e r > 0 1 0 1 0 0 1 0 0 0 3 8 < / N u m b e r >  
             < N a m e > B A N K   B A L A N C E S   -   S U M M I T   B A N K   L I M I T E D   -   D I V I D E N D   -   1   -   U N I   T O W E R   B R A N C H < / N a m e >  
             < A J E > 0 < / A J E >  
             < A d j u s t > 8 7 8 < / A d j u s t >  
             < R J E > 0 < / R J E >  
             < P r e l i m i n a r y > 8 7 8 < / P r e l i m i n a r y >  
             < F i n a l > 8 7 8 < / F i n a l >  
         < / A c c o u n t S t o r a g e >  
         < A c c o u n t S t o r a g e >  
             < A c c o u n t B a l a n c e s >  
                 < A c c o u n t B a l a n c e >  
                     < F i e l d N a m e > P r i o r P e r i o d 1 B a l a n c e < / F i e l d N a m e >  
                     < B a l a n c e > 2 0 6 0 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 2 9 6 3 2 6 4 0 7 6 6 0 0 0 0 0 0 0 6 < / I D >  
             < T a r g e t A c c o u n t I D > 2 6 5 0 7 8 9 9 2 6 4 0 0 0 0 0 0 1 6 < / T a r g e t A c c o u n t I D >  
             < C h a r t I D > 2 6 5 0 7 8 9 9 2 6 4 0 0 0 0 0 0 0 3 < / C h a r t I D >  
             < I s L i n k e d > f a l s e < / I s L i n k e d >  
             < N u m b e r > 0 1 0 1 0 0 1 0 0 0 3 9 < / N u m b e r >  
             < N a m e > B A N K   B A L A N C E S   -   S U M M I T   B A N K   L I M I T E D   -   D I V I D E N D   -   3   -   M A I N   B R A N C H < / N a m e >  
             < A J E > 0 < / A J E >  
             < A d j u s t > 2 0 6 0 < / A d j u s t >  
             < R J E > 0 < / R J E >  
             < P r e l i m i n a r y > 2 0 6 0 < / P r e l i m i n a r y >  
             < F i n a l > 2 0 6 0 < / F i n a l >  
         < / A c c o u n t S t o r a g e >  
         < A c c o u n t S t o r a g e >  
             < A c c o u n t B a l a n c e s >  
                 < A c c o u n t B a l a n c e >  
                     < F i e l d N a m e > P r i o r P e r i o d 1 B a l a n c e < / F i e l d N a m e >  
                     < B a l a n c e > 6 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 2 6 5 0 7 8 9 9 2 6 4 0 0 0 0 0 0 4 2 < / I D >  
             < T a r g e t A c c o u n t I D > 2 6 5 0 7 8 9 9 2 6 4 0 0 0 0 0 0 1 6 < / T a r g e t A c c o u n t I D >  
             < C h a r t I D > 2 6 5 0 7 8 9 9 2 6 4 0 0 0 0 0 0 0 3 < / C h a r t I D >  
             < I s L i n k e d > f a l s e < / I s L i n k e d >  
             < N u m b e r > 0 1 0 1 0 0 1 0 0 0 4 0 < / N u m b e r >  
             < N a m e > B A N K   B A L A N C E S   -   U N I T E D   B A N K   L I M I T E D   -   C O R P O R A T E   B R A N C H < / N a m e >  
             < A J E > 0 < / A J E >  
             < A d j u s t > 5 < / A d j u s t >  
             < R J E > 0 < / R J E >  
             < P r e l i m i n a r y > 5 < / P r e l i m i n a r y >  
             < F i n a l > 5 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 2 6 5 0 7 8 9 9 2 6 4 0 0 0 0 0 0 4 3 < / I D >  
             < T a r g e t A c c o u n t I D > 2 6 5 0 7 8 9 9 2 6 4 0 0 0 0 0 0 1 6 < / T a r g e t A c c o u n t I D >  
             < C h a r t I D > 2 6 5 0 7 8 9 9 2 6 4 0 0 0 0 0 0 0 3 < / C h a r t I D >  
             < I s L i n k e d > f a l s e < / I s L i n k e d >  
             < N u m b e r > 0 1 0 1 0 0 1 0 0 0 4 4 < / N u m b e r >  
             < N a m e > B a n k   B a l a n c e s   -   B a n k   A l - H a b i b   L i m i t e d   -   D I V I D E N D   -   1   -   K S E   B R A N C H < / N a m e >  
             < A J E > 0 < / A J E >  
             < A d j u s t > 0 < / A d j u s t >  
             < R J E > 0 < / R J E >  
             < P r e l i m i n a r y > 0 < / P r e l i m i n a r y >  
             < F i n a l > 0 < / F i n a l >  
         < / A c c o u n t S t o r a g e >  
         < A c c o u n t S t o r a g e >  
             < A c c o u n t B a l a n c e s >  
                 < A c c o u n t B a l a n c e >  
                     < F i e l d N a m e > P r i o r P e r i o d 1 B a l a n c e < / F i e l d N a m e >  
                     < B a l a n c e > 8 5 7 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 2 6 5 0 7 8 9 9 2 6 4 0 0 0 0 0 0 4 7 < / I D >  
             < T a r g e t A c c o u n t I D > 2 6 5 0 7 8 9 9 2 6 4 0 0 0 0 0 0 1 6 < / T a r g e t A c c o u n t I D >  
             < C h a r t I D > 2 6 5 0 7 8 9 9 2 6 4 0 0 0 0 0 0 0 3 < / C h a r t I D >  
             < I s L i n k e d > f a l s e < / I s L i n k e d >  
             < N u m b e r > 0 1 0 1 0 0 1 0 0 0 5 4 < / N u m b e r >  
             < N a m e > B a n k   B a l a n c e s   -   M c b   B a n k   L i m i t e d   -   S h a h e e n   C o m p l e x   B r a n c h < / N a m e >  
             < A J E > 0 < / A J E >  
             < A d j u s t > 4 1 9 9 < / A d j u s t >  
             < R J E > 0 < / R J E >  
             < P r e l i m i n a r y > 4 1 9 9 < / P r e l i m i n a r y >  
             < F i n a l > 4 1 9 9 < / F i n a l >  
         < / A c c o u n t S t o r a g e >  
         < A c c o u n t S t o r a g e >  
             < A c c o u n t B a l a n c e s >  
                 < A c c o u n t B a l a n c e >  
                     < F i e l d N a m e > P r i o r P e r i o d 1 B a l a n c e < / F i e l d N a m e >  
                     < B a l a n c e > 9 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 2 9 6 3 2 6 4 0 7 6 6 0 0 0 0 0 0 0 7 < / I D >  
             < T a r g e t A c c o u n t I D > 2 6 5 0 7 8 9 9 2 6 4 0 0 0 0 0 0 1 6 < / T a r g e t A c c o u n t I D >  
             < C h a r t I D > 2 6 5 0 7 8 9 9 2 6 4 0 0 0 0 0 0 0 3 < / C h a r t I D >  
             < I s L i n k e d > f a l s e < / I s L i n k e d >  
             < N u m b e r > 0 1 0 1 0 0 1 0 0 0 5 9 < / N u m b e r >  
             < N a m e > B A N K   B A L A N C E S   -   H A B I B   B A N K   L I M I T E D   -   J o f a   T o w e r   B r a n c h < / N a m e >  
             < A J E > 0 < / A J E >  
             < A d j u s t > 8 8 < / A d j u s t >  
             < R J E > 0 < / R J E >  
             < P r e l i m i n a r y > 8 8 < / P r e l i m i n a r y >  
             < F i n a l > 8 8 < / F i n a l >  
         < / A c c o u n t S t o r a g e >  
         < A c c o u n t S t o r a g e >  
             < A c c o u n t B a l a n c e s >  
                 < A c c o u n t B a l a n c e >  
                     < F i e l d N a m e > P r i o r P e r i o d 1 B a l a n c e < / F i e l d N a m e >  
                     < B a l a n c e > 7 2 9 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 2 9 6 3 2 6 4 0 7 6 6 0 0 0 0 0 0 0 8 < / I D >  
             < T a r g e t A c c o u n t I D > 2 6 5 0 7 8 9 9 2 6 4 0 0 0 0 0 0 1 6 < / T a r g e t A c c o u n t I D >  
             < C h a r t I D > 2 6 5 0 7 8 9 9 2 6 4 0 0 0 0 0 0 0 3 < / C h a r t I D >  
             < I s L i n k e d > f a l s e < / I s L i n k e d >  
             < N u m b e r > 0 1 0 1 0 0 1 0 0 0 6 0 < / N u m b e r >  
             < N a m e > B a n k   B a l a n c e s   -   U n i t e d   B a n k   L i m i t e d   -   A m e e n   B r a n c h < / N a m e >  
             < A J E > 0 < / A J E >  
             < A d j u s t > 1 3 2 4 < / A d j u s t >  
             < R J E > 0 < / R J E >  
             < P r e l i m i n a r y > 1 3 2 4 < / P r e l i m i n a r y >  
             < F i n a l > 1 3 2 4 < / F i n a l >  
         < / A c c o u n t S t o r a g e >  
         < A c c o u n t S t o r a g e >  
             < A c c o u n t B a l a n c e s >  
                 < A c c o u n t B a l a n c e >  
                     < F i e l d N a m e > P r i o r P e r i o d 1 B a l a n c e < / F i e l d N a m e >  
                     < B a l a n c e > 2 0 9 2 4 1 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 2 9 6 3 2 6 4 0 7 6 6 0 0 0 0 0 0 0 9 < / I D >  
             < T a r g e t A c c o u n t I D > 2 6 5 0 7 8 9 9 2 6 4 0 0 0 0 0 0 1 6 < / T a r g e t A c c o u n t I D >  
             < C h a r t I D > 2 6 5 0 7 8 9 9 2 6 4 0 0 0 0 0 0 0 3 < / C h a r t I D >  
             < I s L i n k e d > f a l s e < / I s L i n k e d >  
             < N u m b e r > 0 1 0 1 0 0 1 0 0 0 6 5 < / N u m b e r >  
             < N a m e > B a n k   B a l a n c e s   -   D u b a i   I s l a m i c   B a n k   -   K s e   B r a n c h < / N a m e >  
             < A J E > 0 < / A J E >  
             < A d j u s t > 5 2 8 4 9 < / A d j u s t >  
             < R J E > 0 < / R J E >  
             < P r e l i m i n a r y > 5 2 8 4 9 < / P r e l i m i n a r y >  
             < F i n a l > 5 2 8 4 9 < / F i n a l >  
         < / A c c o u n t S t o r a g e >  
         < A c c o u n t S t o r a g e >  
             < A c c o u n t B a l a n c e s >  
                 < A c c o u n t B a l a n c e >  
                     < F i e l d N a m e > P r i o r P e r i o d 1 B a l a n c e < / F i e l d N a m e >  
                     < B a l a n c e > 3 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 2 9 6 3 2 6 4 0 7 6 6 0 0 0 0 0 0 1 0 < / I D >  
             < T a r g e t A c c o u n t I D > 2 6 5 0 7 8 9 9 2 6 4 0 0 0 0 0 0 1 6 < / T a r g e t A c c o u n t I D >  
             < C h a r t I D > 2 6 5 0 7 8 9 9 2 6 4 0 0 0 0 0 0 0 3 < / C h a r t I D >  
             < I s L i n k e d > f a l s e < / I s L i n k e d >  
             < N u m b e r > 0 1 0 1 0 0 1 0 0 0 6 8 < / N u m b e r >  
             < N a m e > B a n k   B a l a n c e s   -   A s k a r i   B a n k   L i m i t e d   -   G a r d e n   T o w n   L a h o r e   B r a n c h < / N a m e >  
             < A J E > 0 < / A J E >  
             < A d j u s t > 6 < / A d j u s t >  
             < R J E > 0 < / R J E >  
             < P r e l i m i n a r y > 6 < / P r e l i m i n a r y >  
             < F i n a l > 6 < / F i n a l >  
         < / A c c o u n t S t o r a g e >  
         < A c c o u n t S t o r a g e >  
             < A c c o u n t B a l a n c e s >  
                 < A c c o u n t B a l a n c e >  
                     < F i e l d N a m e > P r i o r P e r i o d 1 B a l a n c e < / F i e l d N a m e >  
                     < B a l a n c e > 5 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 2 6 5 0 7 8 9 9 2 6 4 0 0 0 0 0 0 5 0 < / I D >  
             < T a r g e t A c c o u n t I D > 2 6 5 0 7 8 9 9 2 6 4 0 0 0 0 0 0 1 6 < / T a r g e t A c c o u n t I D >  
             < C h a r t I D > 2 6 5 0 7 8 9 9 2 6 4 0 0 0 0 0 0 0 3 < / C h a r t I D >  
             < I s L i n k e d > f a l s e < / I s L i n k e d >  
             < N u m b e r > 0 1 0 1 0 0 1 0 0 0 6 9 < / N u m b e r >  
             < N a m e > B a n k   B a l a n c e s   -   B a n k   A l   H a b i b   L i m i t e d   -   M a i n   B r a n c h < / N a m e >  
             < A J E > 0 < / A J E >  
             < A d j u s t > 5 < / A d j u s t >  
             < R J E > 0 < / R J E >  
             < P r e l i m i n a r y > 5 < / P r e l i m i n a r y >  
             < F i n a l > 5 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 2 6 5 0 7 8 9 9 2 6 4 0 0 0 0 0 0 5 2 < / I D >  
             < T a r g e t A c c o u n t I D > 2 6 5 0 7 8 9 9 2 6 4 0 0 0 0 0 0 1 6 < / T a r g e t A c c o u n t I D >  
             < C h a r t I D > 2 6 5 0 7 8 9 9 2 6 4 0 0 0 0 0 0 0 3 < / C h a r t I D >  
             < I s L i n k e d > f a l s e < / I s L i n k e d >  
             < N u m b e r > 0 1 0 1 0 0 1 0 0 0 7 2 < / N u m b e r >  
             < N a m e > B a n k   B a l a n c e s   -   Z a r a i   T a r a q i a t i   B a n k   L i m i t e d   -   S h a f i   C o u r t   B r a n c h < / N a m e >  
             < A J E > 0 < / A J E >  
             < A d j u s t > 0 < / A d j u s t >  
             < R J E > 0 < / R J E >  
             < P r e l i m i n a r y > 0 < / P r e l i m i n a r y >  
             < F i n a l > 0 < / F i n a l >  
         < / A c c o u n t S t o r a g e >  
         < A c c o u n t S t o r a g e >  
             < A c c o u n t B a l a n c e s >  
                 < A c c o u n t B a l a n c e >  
                     < F i e l d N a m e > P r i o r P e r i o d 1 B a l a n c e < / F i e l d N a m e >  
                     < B a l a n c e > 5 1 4 < / 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 2 9 6 3 2 6 4 0 7 6 6 0 0 0 0 0 0 1 1 < / I D >  
             < T a r g e t A c c o u n t I D > 2 6 5 0 7 8 9 9 2 6 4 0 0 0 0 0 0 1 6 < / T a r g e t A c c o u n t I D >  
             < C h a r t I D > 2 6 5 0 7 8 9 9 2 6 4 0 0 0 0 0 0 0 3 < / C h a r t I D >  
             < I s L i n k e d > f a l s e < / I s L i n k e d >  
             < N u m b e r > 0 1 0 1 0 0 1 0 0 0 7 4 < / N u m b e r >  
             < N a m e > B a n k   B a l a n c e s   -   B a n k   I s l a m i   P a k i s t a n   L i m i t e d   -   K h .   B u k h a r i   B r a n c h < / N a m e >  
             < A J E > 0 < / A J E >  
             < A d j u s t > 2 9 0 1 2 0 < / A d j u s t >  
             < R J E > 0 < / R J E >  
             < P r e l i m i n a r y > 2 9 0 1 2 0 < / P r e l i m i n a r y >  
             < F i n a l > 2 9 0 1 2 0 < / F i n a l >  
         < / A c c o u n t S t o r a g e >  
         < A c c o u n t S t o r a g e >  
             < A c c o u n t B a l a n c e s >  
                 < A c c o u n t B a l a n c e >  
                     < F i e l d N a m e > P r i o r P e r i o d 1 B a l a n c e < / F i e l d N a m e >  
                     < B a l a n c e > 5 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 2 9 6 3 2 6 4 0 7 6 6 0 0 0 0 0 0 1 2 < / I D >  
             < T a r g e t A c c o u n t I D > 2 6 5 0 7 8 9 9 2 6 4 0 0 0 0 0 0 1 6 < / T a r g e t A c c o u n t I D >  
             < C h a r t I D > 2 6 5 0 7 8 9 9 2 6 4 0 0 0 0 0 0 0 3 < / C h a r t I D >  
             < I s L i n k e d > f a l s e < / I s L i n k e d >  
             < N u m b e r > 0 1 0 1 0 0 1 0 0 0 8 1 < / N u m b e r >  
             < N a m e > B a n k   B a l a n c e s   -   B a n k   I s l a m i   P a k i s t a n   L i m i t e d   D h a   P h a s e   I v 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 2 9 6 3 2 6 4 0 7 6 6 0 0 0 0 0 0 6 0 < / I D >  
             < T a r g e t A c c o u n t I D > 2 6 5 0 7 8 9 9 2 6 4 0 0 0 0 0 0 1 6 < / T a r g e t A c c o u n t I D >  
             < C h a r t I D > 2 6 5 0 7 8 9 9 2 6 4 0 0 0 0 0 0 0 3 < / C h a r t I D >  
             < I s L i n k e d > f a l s e < / I s L i n k e d >  
             < N u m b e r > 0 1 0 1 0 0 1 0 0 0 8 3 < / N u m b e r >  
             < N a m e > B a n k   B a l a n c e s   -   B a n k   I s l a m i   P a k i s t a n   L i m i t e d   (   D h a   P h a s e   4 ) < / N a m e >  
             < A J E > 0 < / A J E >  
             < A d j u s t > 0 < / A d j u s t >  
             < R J E > 0 < / R J E >  
             < P r e l i m i n a r y > 0 < / P r e l i m i n a r y >  
             < F i n a l > 0 < / F i n a l >  
         < / A c c o u n t S t o r a g e >  
         < A c c o u n t S t o r a g e >  
             < A c c o u n t B a l a n c e s >  
                 < A c c o u n t B a l a n c e >  
                     < F i e l d N a m e > P r i o r P e r i o d 1 B a l a n c e < / F i e l d N a m e >  
                     < B a l a n c e > 6 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 2 9 6 3 2 6 4 0 7 6 6 0 0 0 0 0 0 1 3 < / I D >  
             < T a r g e t A c c o u n t I D > 2 6 5 0 7 8 9 9 2 6 4 0 0 0 0 0 0 1 6 < / T a r g e t A c c o u n t I D >  
             < C h a r t I D > 2 6 5 0 7 8 9 9 2 6 4 0 0 0 0 0 0 0 3 < / C h a r t I D >  
             < I s L i n k e d > f a l s e < / I s L i n k e d >  
             < N u m b e r > 0 1 0 1 0 0 1 0 0 0 8 6 < / N u m b e r >  
             < N a m e > B a n k   B a l a n c e s   -   A l   B a r a k a   B a n k   P a k i s t a n   L i m i t e d   ( S h a r a h - E - F a i s a l   B r a n c h ) < / N a m e >  
             < A J E > 0 < / A J E >  
             < A d j u s t > 6 < / A d j u s t >  
             < R J E > 0 < / R J E >  
             < P r e l i m i n a r y > 6 < / P r e l i m i n a r y >  
             < F i n a l > 6 < / 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 2 6 5 0 7 8 9 9 2 6 4 0 0 0 0 0 2 7 8 < / I D >  
             < T a r g e t A c c o u n t I D > 2 6 5 0 7 8 9 9 2 6 4 0 0 0 0 0 0 1 6 < / T a r g e t A c c o u n t I D >  
             < C h a r t I D > 2 6 5 0 7 8 9 9 2 6 4 0 0 0 0 0 0 0 3 < / C h a r t I D >  
             < I s L i n k e d > f a l s e < / I s L i n k e d >  
             < N u m b e r > 0 1 0 1 0 0 1 0 0 0 8 7 < / N u m b e r >  
             < N a m e > B a n k   B a l a n c e s   -   H a b i b   B a n k   L i m i t e d   -   K s e   B r a n c h < / N a m e >  
             < A J E > 0 < / A J E >  
             < A d j u s t > 0 < / A d j u s t >  
             < R J E > 0 < / R J E >  
             < P r e l i m i n a r y > 0 < / P r e l i m i n a r y >  
             < F i n a l > 0 < / F i n a l >  
         < / A c c o u n t S t o r a g e >  
         < A c c o u n t S t o r a g e >  
             < A c c o u n t B a l a n c e s >  
                 < A c c o u n t B a l a n c e >  
                     < F i e l d N a m e > P r i o r P e r i o d 1 B a l a n c e < / F i e l d N a m e >  
                     < B a l a n c e > 1 2 < / 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 2 9 6 3 2 6 4 0 7 6 6 0 0 0 0 0 0 1 4 < / I D >  
             < T a r g e t A c c o u n t I D > 2 6 5 0 7 8 9 9 2 6 4 0 0 0 0 0 0 1 6 < / T a r g e t A c c o u n t I D >  
             < C h a r t I D > 2 6 5 0 7 8 9 9 2 6 4 0 0 0 0 0 0 0 3 < / C h a r t I D >  
             < I s L i n k e d > f a l s e < / I s L i n k e d >  
             < N u m b e r > 0 1 0 1 0 0 1 0 0 0 8 8 < / N u m b e r >  
             < N a m e > B a n k   B a l a n c e s   -   A l l i e d   B a n k   L i m i t e d   -   I B G   G o l e   M a r k e t   B r a n c h < / N a m e >  
             < A J E > 0 < / A J E >  
             < A d j u s t > 1 2 < / A d j u s t >  
             < R J E > 0 < / R J E >  
             < P r e l i m i n a r y > 1 2 < / P r e l i m i n a r y >  
             < F i n a l > 1 2 < / F i n a l >  
         < / A c c o u n t S t o r a g e >  
         < A c c o u n t S t o r a g e >  
             < A c c o u n t B a l a n c e s >  
                 < A c c o u n t B a l a n c e >  
                     < F i e l d N a m e > P r i o r P e r i o d 1 B a l a n c e < / F i e l d N a m e >  
                     < B a l a n c e > 1 0 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 2 9 6 3 2 6 4 0 7 6 6 0 0 0 0 0 0 1 5 < / I D >  
             < T a r g e t A c c o u n t I D > 2 6 5 0 7 8 9 9 2 6 4 0 0 0 0 0 0 1 6 < / T a r g e t A c c o u n t I D >  
             < C h a r t I D > 2 6 5 0 7 8 9 9 2 6 4 0 0 0 0 0 0 0 3 < / C h a r t I D >  
             < I s L i n k e d > f a l s e < / I s L i n k e d >  
             < N u m b e r > 0 1 0 1 0 0 1 0 0 0 8 9 < / N u m b e r >  
             < N a m e > B a n k   B a l a n c e s   -   B a n k   I s l a m i   P a k i s t a n   L i m i t e d   (   G u l s h a n . E . M a y m a r   ) < / N a m e >  
             < A J E > 0 < / A J E >  
             < A d j u s t > 9 < / A d j u s t >  
             < R J E > 0 < / R J E >  
             < P r e l i m i n a r y > 9 < / P r e l i m i n a r y >  
             < F i n a l > 9 < / 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 2 9 6 3 2 6 4 0 7 6 6 0 0 0 0 0 0 7 9 < / I D >  
             < T a r g e t A c c o u n t I D > 2 6 5 0 7 8 9 9 2 6 4 0 0 0 0 0 0 1 6 < / T a r g e t A c c o u n t I D >  
             < C h a r t I D > 2 6 5 0 7 8 9 9 2 6 4 0 0 0 0 0 0 0 3 < / C h a r t I D >  
             < I s L i n k e d > f a l s e < / I s L i n k e d >  
             < N u m b e r > 0 1 0 1 0 0 1 0 0 0 9 2 < / N u m b e r >  
             < N a m e > B a n k   B a l a n c e s   -   B a n k   A l   H a b i b   L i m i t e d   -   S h a h r a - E - F a i s a l   B r a n c h < / N a m e >  
             < A J E > 0 < / A J E >  
             < A d j u s t > 1 4 1 9 < / A d j u s t >  
             < R J E > 0 < / R J E >  
             < P r e l i m i n a r y > 1 4 1 9 < / P r e l i m i n a r y >  
             < F i n a l > 1 4 1 9 < / F i n a l >  
         < / A c c o u n t S t o r a g e >  
         < A c c o u n t S t o r a g e >  
             < A c c o u n t B a l a n c e s >  
                 < A c c o u n t B a l a n c e >  
                     < F i e l d N a m e > P r i o r P e r i o d 1 B a l a n c e < / F i e l d N a m e >  
                     < B a l a n c e > 4 2 9 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 2 9 6 3 2 6 4 0 7 6 6 0 0 0 0 0 0 1 6 < / I D >  
             < T a r g e t A c c o u n t I D > 2 6 5 0 7 8 9 9 2 6 4 0 0 0 0 0 0 1 6 < / T a r g e t A c c o u n t I D >  
             < C h a r t I D > 2 6 5 0 7 8 9 9 2 6 4 0 0 0 0 0 0 0 3 < / C h a r t I D >  
             < I s L i n k e d > f a l s e < / I s L i n k e d >  
             < N u m b e r > 0 1 0 1 0 0 1 0 0 0 9 4 < / N u m b e r >  
             < N a m e > B a n k   B a l a n c e s   -   S i l k   B a n k   L i m i t e d   -   E m a a n   I s l a m i c   B a n k -   C l i f t o n   B r a n c h < / N a m e >  
             < A J E > 0 < / A J E >  
             < A d j u s t > 4 7 5 1 < / A d j u s t >  
             < R J E > 0 < / R J E >  
             < P r e l i m i n a r y > 4 7 5 1 < / P r e l i m i n a r y >  
             < F i n a l > 4 7 5 1 < / F i n a l >  
         < / A c c o u n t S t o r a g e >  
         < A c c o u n t S t o r a g e >  
             < A c c o u n t B a l a n c e s >  
                 < A c c o u n t B a l a n c e >  
                     < F i e l d N a m e > P r i o r P e r i o d 1 B a l a n c e < / F i e l d N a m e >  
                     < B a l a n c e > 1 0 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 2 9 6 3 2 6 4 0 7 6 6 0 0 0 0 0 0 1 7 < / I D >  
             < T a r g e t A c c o u n t I D > 2 6 5 0 7 8 9 9 2 6 4 0 0 0 0 0 0 1 6 < / T a r g e t A c c o u n t I D >  
             < C h a r t I D > 2 6 5 0 7 8 9 9 2 6 4 0 0 0 0 0 0 0 3 < / C h a r t I D >  
             < I s L i n k e d > f a l s e < / I s L i n k e d >  
             < N u m b e r > 0 1 0 1 0 0 1 0 0 0 9 9 < / N u m b e r >  
             < N a m e > B a n k   B a l a n c e s   -   B a n k   I s l a m i   P a k i s t a n   L i m i t e d   -   L a n d h i   B r a n c h < / N a m e >  
             < A J E > 0 < / A J E >  
             < A d j u s t > 0 < / A d j u s t >  
             < R J E > 0 < / R J E >  
             < P r e l i m i n a r y > 0 < / P r e l i m i n a r y >  
             < F i n a l > 0 < / F i n a l >  
         < / A c c o u n t S t o r a g e >  
         < A c c o u n t S t o r a g e >  
             < A c c o u n t B a l a n c e s >  
                 < A c c o u n t B a l a n c e >  
                     < F i e l d N a m e > P r i o r P e r i o d 1 B a l a n c e < / F i e l d N a m e >  
                     < B a l a n c e > 3 3 3 7 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 2 6 5 7 4 8 5 5 7 4 2 0 0 0 0 0 0 0 2 < / I D >  
             < T a r g e t A c c o u n t I D > 2 6 5 0 7 8 9 9 2 6 4 0 0 0 0 0 0 1 6 < / T a r g e t A c c o u n t I D >  
             < C h a r t I D > 2 6 5 0 7 8 9 9 2 6 4 0 0 0 0 0 0 0 3 < / C h a r t I D >  
             < I s L i n k e d > f a l s e < / I s L i n k e d >  
             < N u m b e r > 0 1 0 1 0 0 1 0 0 1 0 0 < / N u m b e r >  
             < N a m e > B a n k   B a l a n c e s   -   N a t i o n a l   B a n k   O f   P a k i s t a n   -   M a i n   B r a n c h < / N a m e >  
             < A J E > 0 < / A J E >  
             < A d j u s t > 1 6 0 1 < / A d j u s t >  
             < R J E > 0 < / R J E >  
             < P r e l i m i n a r y > 1 6 0 1 < / P r e l i m i n a r y >  
             < F i n a l > 1 6 0 1 < / F i n a l >  
         < / A c c o u n t S t o r a g e >  
         < A c c o u n t S t o r a g e >  
             < A c c o u n t B a l a n c e s >  
                 < A c c o u n t B a l a n c e >  
                     < F i e l d N a m e > P r i o r P e r i o d 1 B a l a n c e < / F i e l d N a m e >  
                     < B a l a n c e > 6 1 6 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 2 9 6 3 2 6 4 0 7 6 6 0 0 0 0 0 0 1 8 < / I D >  
             < T a r g e t A c c o u n t I D > 2 6 5 0 7 8 9 9 2 6 4 0 0 0 0 0 0 1 6 < / T a r g e t A c c o u n t I D >  
             < C h a r t I D > 2 6 5 0 7 8 9 9 2 6 4 0 0 0 0 0 0 0 3 < / C h a r t I D >  
             < I s L i n k e d > f a l s e < / I s L i n k e d >  
             < N u m b e r > 0 1 0 1 0 0 1 0 0 1 0 2 < / N u m b e r >  
             < N a m e > B a n k   B a l a n c e s   -   M c b   B a n k   L i m i t e d   I s l a m i c   B a n k   G u l b e r g   L a h o r e < / N a m e >  
             < A J E > 0 < / A J E >  
             < A d j u s t > 6 6 2 < / A d j u s t >  
             < R J E > 0 < / R J E >  
             < P r e l i m i n a r y > 6 6 2 < / P r e l i m i n a r y >  
             < F i n a l > 6 6 2 < / F i n a l >  
         < / A c c o u n t S t o r a g e >  
         < A c c o u n t S t o r a g e >  
             < A c c o u n t B a l a n c e s >  
                 < A c c o u n t B a l a n c e >  
                     < F i e l d N a m e > P r i o r P e r i o d 1 B a l a n c e < / F i e l d N a m e >  
                     < B a l a n c e > 2 8 6 7 9 3 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 2 9 6 3 2 6 4 0 7 6 6 0 0 0 0 0 0 1 9 < / I D >  
             < T a r g e t A c c o u n t I D > 2 6 5 0 7 8 9 9 2 6 4 0 0 0 0 0 0 1 6 < / T a r g e t A c c o u n t I D >  
             < C h a r t I D > 2 6 5 0 7 8 9 9 2 6 4 0 0 0 0 0 0 0 3 < / C h a r t I D >  
             < I s L i n k e d > f a l s e < / I s L i n k e d >  
             < N u m b e r > 0 1 0 1 0 0 1 0 0 1 0 5 < / N u m b e r >  
             < N a m e > B a n k   B a l a n c e   -   B a n k   A l   H a b i b   L i m i t e d   -   S h a h r a h - E - F a i s a l < / N a m e >  
             < A J E > 0 < / A J E >  
             < A d j u s t > 2 1 5 3 < / A d j u s t >  
             < R J E > 0 < / R J E >  
             < P r e l i m i n a r y > 2 1 5 3 < / P r e l i m i n a r y >  
             < F i n a l > 2 1 5 3 < / F i n a l >  
         < / A c c o u n t S t o r a g e >  
         < A c c o u n t S t o r a g e >  
             < A c c o u n t B a l a n c e s >  
                 < A c c o u n t B a l a n c e >  
                     < F i e l d N a m e > P r i o r P e r i o d 1 B a l a n c e < / F i e l d N a m e >  
                     < B a l a n c e > 1 0 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 2 9 6 3 2 6 4 0 7 6 6 0 0 0 0 0 0 2 0 < / I D >  
             < T a r g e t A c c o u n t I D > 2 6 5 0 7 8 9 9 2 6 4 0 0 0 0 0 0 1 6 < / T a r g e t A c c o u n t I D >  
             < C h a r t I D > 2 6 5 0 7 8 9 9 2 6 4 0 0 0 0 0 0 0 3 < / C h a r t I D >  
             < I s L i n k e d > f a l s e < / I s L i n k e d >  
             < N u m b e r > 0 1 0 1 0 0 1 0 0 1 0 6 < / N u m b e r >  
             < N a m e > B a n k   B a l a n c e s   -   H a b i b   M e t r o p o l i t a n   B a n k   L i m i t e d   -   S i r a t   S h a h r a h   F a i s a l   B r a n c h < / N a m e >  
             < A J E > 0 < / A J E >  
             < A d j u s t > 1 0 < / A d j u s t >  
             < R J E > 0 < / R J E >  
             < P r e l i m i n a r y > 1 0 < / P r e l i m i n a r y >  
             < F i n a l > 1 0 < / F i n a l >  
         < / A c c o u n t S t o r a g e >  
         < A c c o u n t S t o r a g e >  
             < A c c o u n t B a l a n c e s >  
                 < A c c o u n t B a l a n c e >  
                     < F i e l d N a m e > P r i o r P e r i o d 1 B a l a n c e < / F i e l d N a m e >  
                     < B a l a n c e > 1 7 4 5 2 5 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 2 6 5 0 7 8 9 9 2 6 4 0 0 0 0 0 0 7 9 < / I D >  
             < T a r g e t A c c o u n t I D > 2 6 5 0 7 8 9 9 2 6 4 0 0 0 0 0 0 1 9 < / T a r g e t A c c o u n t I D >  
             < C h a r t I D > 2 6 5 0 7 8 9 9 2 6 4 0 0 0 0 0 0 0 3 < / C h a r t I D >  
             < I s L i n k e d > f a l s e < / I s L i n k e d >  
             < N u m b e r > 0 1 0 3 0 1 0 0 0 0 0 1 < / N u m b e r >  
             < N a m e > I N V E S T M E N T   I N   E Q Y U I T Y   T R A N S A C T I O N     A F S < / N a m e >  
             < A J E > 0 < / A J E >  
             < A d j u s t > 0 < / A d j u s t >  
             < R J E > 0 < / R J E >  
             < P r e l i m i n a r y > 0 < / P r e l i m i n a r y >  
             < F i n a l > 0 < / F i n a l >  
         < / A c c o u n t S t o r a g e >  
         < A c c o u n t S t o r a g e >  
             < A c c o u n t B a l a n c e s >  
                 < A c c o u n t B a l a n c e >  
                     < F i e l d N a m e > P r i o r P e r i o d 1 B a l a n c e < / F i e l d N a m e >  
                     < B a l a n c e > 6 8 6 8 9 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 2 6 5 0 7 8 9 9 2 6 4 0 0 0 0 0 0 8 4 < / I D >  
             < T a r g e t A c c o u n t I D > 2 6 5 0 7 8 9 9 2 6 4 0 0 0 0 0 0 1 9 < / T a r g e t A c c o u n t I D >  
             < C h a r t I D > 2 6 5 0 7 8 9 9 2 6 4 0 0 0 0 0 0 0 3 < / C h a r t I D >  
             < I s L i n k e d > f a l s e < / I s L i n k e d >  
             < N u m b e r > 0 1 0 3 0 1 0 0 0 0 0 2 < / N u m b e r >  
             < N a m e > E Q U I T Y   T R A N S A C T I O N     A P P R E C I A T I O N   /   D I M I N U T I O N     A F S 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 2 6 5 0 7 8 9 9 2 6 4 0 0 0 0 0 2 6 4 < / I D >  
             < T a r g e t A c c o u n t I D > 2 6 5 0 7 8 9 9 2 6 4 0 0 0 0 0 0 2 6 < / T a r g e t A c c o u n t I D >  
             < C h a r t I D > 2 6 5 0 7 8 9 9 2 6 4 0 0 0 0 0 0 0 3 < / C h a r t I D >  
             < I s L i n k e d > f a l s e < / I s L i n k e d >  
             < N u m b e r > 0 1 0 3 0 1 3 0 0 0 0 1 < / N u m b e r >  
             < N a m e > I N V E S T M E N T   I N   P A K I S T A N   I N V E S T M E N T   B O N D S     F A C E   V A L U E     A F S 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 2 6 5 0 7 8 9 9 2 6 4 0 0 0 0 0 2 6 5 < / I D >  
             < T a r g e t A c c o u n t I D > 2 6 5 0 7 8 9 9 2 6 4 0 0 0 0 0 0 2 6 < / T a r g e t A c c o u n t I D >  
             < C h a r t I D > 2 6 5 0 7 8 9 9 2 6 4 0 0 0 0 0 0 0 3 < / C h a r t I D >  
             < I s L i n k e d > f a l s e < / I s L i n k e d >  
             < N u m b e r > 0 1 0 3 0 1 3 0 0 0 0 2 < / N u m b e r >  
             < N a m e > P A K I S T A N   I N V E S T M E N T   B O N D S     A P P R E C I A T I O N   /   D I M I N U T I O N     A F S 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 2 6 5 0 7 8 9 9 2 6 4 0 0 0 0 0 2 6 6 < / I D >  
             < T a r g e t A c c o u n t I D > 2 6 5 0 7 8 9 9 2 6 4 0 0 0 0 0 0 2 6 < / T a r g e t A c c o u n t I D >  
             < C h a r t I D > 2 6 5 0 7 8 9 9 2 6 4 0 0 0 0 0 0 0 3 < / C h a r t I D >  
             < I s L i n k e d > f a l s e < / I s L i n k e d >  
             < N u m b e r > 0 1 0 3 0 1 3 0 0 0 0 3 < / N u m b e r >  
             < N a m e > P A K I S T A N   I N V E S T M E N T   B O N D S     D I S C O U N T   /   A M O R T I S A T I O N     A F S 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 2 6 5 0 7 8 9 9 2 6 4 0 0 0 0 0 0 7 1 < / I D >  
             < T a r g e t A c c o u n t I D > 2 6 5 0 7 8 9 9 2 6 4 0 0 0 0 0 0 2 9 < / T a r g e t A c c o u n t I D >  
             < C h a r t I D > 2 6 5 0 7 8 9 9 2 6 4 0 0 0 0 0 0 0 3 < / C h a r t I D >  
             < I s L i n k e d > f a l s e < / I s L i n k e d >  
             < N u m b e r > 0 1 0 3 0 0 9 0 0 0 0 1 < / N u m b e r >  
             < N a m e > I N V E S T M E N T S   I N   T F C   F A C E   V A L U E   H F T 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 2 6 5 0 7 8 9 9 2 6 4 0 0 0 0 0 0 7 3 < / I D >  
             < T a r g e t A c c o u n t I D > 2 6 5 0 7 8 9 9 2 6 4 0 0 0 0 0 0 2 9 < / T a r g e t A c c o u n t I D >  
             < C h a r t I D > 2 6 5 0 7 8 9 9 2 6 4 0 0 0 0 0 0 0 3 < / C h a r t I D >  
             < I s L i n k e d > f a l s e < / I s L i n k e d >  
             < N u m b e r > 0 1 0 3 0 0 9 0 0 0 0 2 < / N u m b e r >  
             < N a m e > A P P R E C I A T I O N   /   D I M I N U T I O N   -   T F C   -   H F T 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 2 6 5 0 7 8 9 9 2 6 4 0 0 0 0 0 0 7 7 < / I D >  
             < T a r g e t A c c o u n t I D > 2 6 5 0 7 8 9 9 2 6 4 0 0 0 0 0 0 2 9 < / T a r g e t A c c o u n t I D >  
             < C h a r t I D > 2 6 5 0 7 8 9 9 2 6 4 0 0 0 0 0 0 0 3 < / C h a r t I D >  
             < I s L i n k e d > f a l s e < / I s L i n k e d >  
             < N u m b e r > 0 1 0 3 0 0 9 0 0 0 0 3 < / N u m b e r >  
             < N a m e > P R E M I U M   /   D I S C O U N T   O N   T F C   -   H F T < / N a m e >  
             < A J E > 0 < / A J E >  
             < A d j u s t > 0 < / A d j u s t >  
             < R J E > 0 < / R J E >  
             < P r e l i m i n a r y > 0 < / P r e l i m i n a r y >  
             < F i n a l > 0 < / F i n a l >  
         < / A c c o u n t S t o r a g e >  
         < A c c o u n t S t o r a g e >  
             < A c c o u n t B a l a n c e s >  
                 < A c c o u n t B a l a n c e >  
                     < F i e l d N a m e > P r i o r P e r i o d 1 B a l a n c e < / F i e l d N a m e >  
                     < B a l a n c e > 3 1 9 2 0 5 0 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 2 6 5 0 7 8 9 9 2 6 4 0 0 0 0 0 0 5 6 < / I D >  
             < T a r g e t A c c o u n t I D > 2 6 5 0 7 8 9 9 2 6 4 0 0 0 0 0 0 3 3 < / T a r g e t A c c o u n t I D >  
             < C h a r t I D > 2 6 5 0 7 8 9 9 2 6 4 0 0 0 0 0 0 0 3 < / C h a r t I D >  
             < I s L i n k e d > f a l s e < / I s L i n k e d >  
             < N u m b e r > 0 1 0 3 0 0 1 0 0 0 0 1 < / N u m b e r >  
             < N a m e > I N V E S T M E N T   I N   E Q U I T Y   T R A N S A C T I O N     H F T < / N a m e >  
             < A J E > 0 < / A J E >  
             < A d j u s t > 2 6 5 5 4 4 0 < / A d j u s t >  
             < R J E > 0 < / R J E >  
             < P r e l i m i n a r y > 2 6 5 5 4 4 0 < / P r e l i m i n a r y >  
             < F i n a l > 2 6 5 5 4 4 0 < / F i n a l >  
         < / A c c o u n t S t o r a g e >  
         < A c c o u n t S t o r a g e >  
             < A c c o u n t B a l a n c e s >  
                 < A c c o u n t B a l a n c e >  
                     < F i e l d N a m e > P r i o r P e r i o d 1 B a l a n c e < / F i e l d N a m e >  
                     < B a l a n c e > - 2 9 0 9 2 6 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 2 6 5 0 7 8 9 9 2 6 4 0 0 0 0 0 0 5 9 < / I D >  
             < T a r g e t A c c o u n t I D > 2 6 5 0 7 8 9 9 2 6 4 0 0 0 0 0 0 3 3 < / T a r g e t A c c o u n t I D >  
             < C h a r t I D > 2 6 5 0 7 8 9 9 2 6 4 0 0 0 0 0 0 0 3 < / C h a r t I D >  
             < I s L i n k e d > f a l s e < / I s L i n k e d >  
             < N u m b e r > 0 1 0 3 0 0 1 0 0 0 0 2 < / N u m b e r >  
             < N a m e > E Q U I T Y   T R A N S A C T I O N     A P P R E C I A T I O N   /   D I M I N U T I O N     H F T < / N a m e >  
             < A J E > 0 < / A J E >  
             < A d j u s t > - 5 2 2 5 2 8 < / A d j u s t >  
             < R J E > 0 < / R J E >  
             < P r e l i m i n a r y > - 5 2 2 5 2 8 < / P r e l i m i n a r y >  
             < F i n a l > - 5 2 2 5 2 8 < / 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 2 6 5 0 7 8 9 9 2 6 4 0 0 0 0 0 0 6 2 < / I D >  
             < T a r g e t A c c o u n t I D > 2 6 5 0 7 8 9 9 2 6 4 0 0 0 0 0 0 3 4 < / T a r g e t A c c o u n t I D >  
             < C h a r t I D > 2 6 5 0 7 8 9 9 2 6 4 0 0 0 0 0 0 0 3 < / C h a r t I D >  
             < I s L i n k e d > f a l s e < / I s L i n k e d >  
             < N u m b e r > 0 1 0 3 0 0 3 0 0 0 0 1 < / N u m b e r >  
             < N a m e > I N V E S T M E N T   I N   T R E A S U R Y   B I L L S     F A C E   V A L U E     H F T 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 2 6 5 0 7 8 9 9 2 6 4 0 0 0 0 0 0 6 4 < / I D >  
             < T a r g e t A c c o u n t I D > 2 6 5 0 7 8 9 9 2 6 4 0 0 0 0 0 0 3 4 < / T a r g e t A c c o u n t I D >  
             < C h a r t I D > 2 6 5 0 7 8 9 9 2 6 4 0 0 0 0 0 0 0 3 < / C h a r t I D >  
             < I s L i n k e d > f a l s e < / I s L i n k e d >  
             < N u m b e r > 0 1 0 3 0 0 3 0 0 0 0 2 < / N u m b e r >  
             < N a m e > T R E A S U R Y   B I L L S     A P P R E C I A T I O N   /   D I M I N U T I O N     H F T 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 2 6 5 0 7 8 9 9 2 6 4 0 0 0 0 0 0 6 8 < / I D >  
             < T a r g e t A c c o u n t I D > 2 6 5 0 7 8 9 9 2 6 4 0 0 0 0 0 0 3 4 < / T a r g e t A c c o u n t I D >  
             < C h a r t I D > 2 6 5 0 7 8 9 9 2 6 4 0 0 0 0 0 0 0 3 < / C h a r t I D >  
             < I s L i n k e d > f a l s e < / I s L i n k e d >  
             < N u m b e r > 0 1 0 3 0 0 3 0 0 0 0 3 < / N u m b e r >  
             < N a m e > T R E A S U R Y   B I L L S     D I S C O U N T   /   A M O R T I S A T I O N     H F T 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 2 6 5 0 7 8 9 9 2 6 4 0 0 0 0 0 2 7 7 < / I D >  
             < T a r g e t A c c o u n t I D > 2 6 5 0 7 8 9 9 2 6 4 0 0 0 0 0 1 8 4 < / T a r g e t A c c o u n t I D >  
             < C h a r t I D > 2 6 5 0 7 8 9 9 2 6 4 0 0 0 0 0 0 0 3 < / C h a r t I D >  
             < I s L i n k e d > f a l s e < / I s L i n k e d >  
             < N u m b e r > 0 1 0 3 0 2 4 0 0 0 0 1 < / N u m b e r >  
             < N a m e > I N V E S T M E N T   I N   T E R M   D E P O S I T   R E C E I P T S 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 2 6 5 0 7 8 9 9 2 6 4 0 0 0 0 0 0 8 6 < / I D >  
             < T a r g e t A c c o u n t I D > 2 6 5 0 7 8 9 9 2 6 4 0 0 0 0 0 0 3 9 < / T a r g e t A c c o u n t I D >  
             < C h a r t I D > 2 6 5 0 7 8 9 9 2 6 4 0 0 0 0 0 0 0 3 < / C h a r t I D >  
             < I s L i n k e d > f a l s e < / I s L i n k e d >  
             < N u m b e r > 0 1 0 5 0 0 1 0 0 0 0 1 < / N u m b e r >  
             < N a m e > R E C E I V A B L E   A G A I N S T   S A L E     O F   E Q U I T Y   S E C U R I T I E S < / N a m e >  
             < A J E > 0 < / A J E >  
             < A d j u s t > 3 0 7 2 7 < / A d j u s t >  
             < R J E > 0 < / R J E >  
             < P r e l i m i n a r y > 3 0 7 2 7 < / P r e l i m i n a r y >  
             < F i n a l > 3 0 7 2 7 < / F i n a l >  
         < / A c c o u n t S t o r a g e >  
         < A c c o u n t S t o r a g e >  
             < A c c o u n t B a l a n c e s >  
                 < A c c o u n t B a l a n c e >  
                     < F i e l d N a m e > P r i o r P e r i o d 1 B a l a n c e < / F i e l d N a m e >  
                     < B a l a n c e > 2 5 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 2 9 6 3 2 6 4 0 7 6 6 0 0 0 0 0 0 2 7 < / I D >  
             < T a r g e t A c c o u n t I D > 2 6 5 0 7 8 9 9 2 6 4 0 0 0 0 0 0 3 9 < / T a r g e t A c c o u n t I D >  
             < C h a r t I D > 2 6 5 0 7 8 9 9 2 6 4 0 0 0 0 0 0 0 3 < / C h a r t I D >  
             < I s L i n k e d > f a l s e < / I s L i n k e d >  
             < N u m b e r > 0 1 1 0 0 0 1 0 0 0 0 1 < / N u m b e r >  
             < N a m e > R e c e i v a b l e   A g a i n s t   S a l e   O f   S h a r e s < / N a m e >  
             < A J E > 0 < / A J E >  
             < A d j u s t > 2 5 < / A d j u s t >  
             < R J E > 0 < / R J E >  
             < P r e l i m i n a r y > 2 5 < / P r e l i m i n a r y >  
             < F i n a l > 2 5 < / F i n a l >  
         < / A c c o u n t S t o r a g e >  
         < A c c o u n t S t o r a g e >  
             < A c c o u n t B a l a n c e s >  
                 < A c c o u n t B a l a n c e >  
                     < F i e l d N a m e > P r i o r P e r i o d 1 B a l a n c e < / F i e l d N a m e >  
                     < B a l a n c e > 5 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 2 6 5 0 7 8 9 9 2 6 4 0 0 0 0 0 1 2 1 < / I D >  
             < T a r g e t A c c o u n t I D > 2 6 5 0 7 8 9 9 2 6 4 0 0 0 0 0 0 4 0 < / T a r g e t A c c o u n t I D >  
             < C h a r t I D > 2 6 5 0 7 8 9 9 2 6 4 0 0 0 0 0 0 0 3 < / C h a r t I D >  
             < I s L i n k e d > f a l s e < / I s L i n k e d >  
             < N u m b e r > 0 1 0 6 0 2 1 0 0 0 0 1 < / N u m b e r >  
             < N a m e > D I V I D E N D   R E C E I V A B L E S     E Q U I T Y   I N V E S T M E N T S < / N a m e >  
             < A J E > 0 < / A J E >  
             < A d j u s t > 6 3 6 4 < / A d j u s t >  
             < R J E > 0 < / R J E >  
             < P r e l i m i n a r y > 6 3 6 4 < / P r e l i m i n a r y >  
             < F i n a l > 6 3 6 4 < / 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 2 6 5 0 7 8 9 9 2 6 4 0 0 0 0 0 0 8 9 < / I D >  
             < T a r g e t A c c o u n t I D > 2 6 5 0 7 8 9 9 2 6 4 0 0 0 0 0 0 4 5 < / T a r g e t A c c o u n t I D >  
             < C h a r t I D > 2 6 5 0 7 8 9 9 2 6 4 0 0 0 0 0 0 0 3 < / C h a r t I D >  
             < I s L i n k e d > f a l s e < / I s L i n k e d >  
             < N u m b e r > 0 1 0 6 0 0 5 0 0 0 0 1 < / N u m b e r >  
             < N a m e > P R O F I T   O N   T E R M   D E P O S I T S   R E C E I P T 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 2 6 5 0 7 8 9 9 2 6 4 0 0 0 0 0 0 9 1 < / I D >  
             < T a r g e t A c c o u n t I D > 2 6 5 0 7 8 9 9 2 6 4 0 0 0 0 0 0 4 5 < / T a r g e t A c c o u n t I D >  
             < C h a r t I D > 2 6 5 0 7 8 9 9 2 6 4 0 0 0 0 0 0 0 3 < / C h a r t I D >  
             < I s L i n k e d > f a l s e < / I s L i n k e d >  
             < N u m b e r > 0 1 0 6 0 1 1 0 0 0 0 1 < / N u m b e r >  
             < N a m e > P R O F I T   R E C E I V A B L E   -   A L L I E D   B A N K   L I M I T E D   -   F O R E I G N   E X C H A N G E 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 2 6 5 0 7 8 9 9 2 6 4 0 0 0 0 0 0 9 6 < / I D >  
             < T a r g e t A c c o u n t I D > 2 6 5 0 7 8 9 9 2 6 4 0 0 0 0 0 0 4 5 < / T a r g e t A c c o u n t I D >  
             < C h a r t I D > 2 6 5 0 7 8 9 9 2 6 4 0 0 0 0 0 0 0 3 < / C h a r t I D >  
             < I s L i n k e d > f a l s e < / I s L i n k e d >  
             < N u m b e r > 0 1 0 6 0 1 1 0 0 0 0 5 < / N u m b e r >  
             < N a m e > P R O F I T   R E C E I V A B L E   -   B A N K   A L   F A L A H   L I M I T E D     -   K S E 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 2 6 5 0 7 8 9 9 2 6 4 0 0 0 0 0 0 9 7 < / I D >  
             < T a r g e t A c c o u n t I D > 2 6 5 0 7 8 9 9 2 6 4 0 0 0 0 0 0 4 5 < / T a r g e t A c c o u n t I D >  
             < C h a r t I D > 2 6 5 0 7 8 9 9 2 6 4 0 0 0 0 0 0 0 3 < / C h a r t I D >  
             < I s L i n k e d > f a l s e < / I s L i n k e d >  
             < N u m b e r > 0 1 0 6 0 1 1 0 0 0 1 4 < / N u m b e r >  
             < N a m e > P R O F I T   R E C E I V A B L E   -   H A B I B   M E T R O P O L I T A N   B A N K   L I M I T E D   -   K A R A C H I   S T O C K   E X C H A N G E 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 2 6 5 0 7 8 9 9 2 6 4 0 0 0 0 0 1 0 0 < / I D >  
             < T a r g e t A c c o u n t I D > 2 6 5 0 7 8 9 9 2 6 4 0 0 0 0 0 0 4 5 < / T a r g e t A c c o u n t I D >  
             < C h a r t I D > 2 6 5 0 7 8 9 9 2 6 4 0 0 0 0 0 0 0 3 < / C h a r t I D >  
             < I s L i n k e d > f a l s e < / I s L i n k e d >  
             < N u m b e r > 0 1 0 6 0 1 1 0 0 0 1 7 < / N u m b e r >  
             < N a m e > P R O F I T   R E C E I V A B L E   -   M C B   B A N K   L I M I T E D   -   U N I   T O W E R 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 2 6 5 0 7 8 9 9 2 6 4 0 0 0 0 0 1 0 4 < / I D >  
             < T a r g e t A c c o u n t I D > 2 6 5 0 7 8 9 9 2 6 4 0 0 0 0 0 0 4 5 < / T a r g e t A c c o u n t I D >  
             < C h a r t I D > 2 6 5 0 7 8 9 9 2 6 4 0 0 0 0 0 0 0 3 < / C h a r t I D >  
             < I s L i n k e d > f a l s e < / I s L i n k e d >  
             < N u m b e r > 0 1 0 6 0 1 1 0 0 0 3 4 < / N u m b e r >  
             < N a m e > P R O F I T   R E C E I V A B L E   -   U N I T E D   B A N K   L I M I T E D   -   C O R P O R A T E 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 2 9 6 3 2 6 4 0 7 6 6 0 0 0 0 0 0 6 1 < / I D >  
             < T a r g e t A c c o u n t I D > 2 6 5 0 7 8 9 9 2 6 4 0 0 0 0 0 0 4 5 < / T a r g e t A c c o u n t I D >  
             < C h a r t I D > 2 6 5 0 7 8 9 9 2 6 4 0 0 0 0 0 0 0 3 < / C h a r t I D >  
             < I s L i n k e d > f a l s e < / I s L i n k e d >  
             < N u m b e r > 0 1 0 6 0 1 1 0 0 0 3 7 < / N u m b e r >  
             < N a m e > P R O F I T   R E C E I V A B L E   -   H A B I B   B A N K   L I M I T E D   -   J o f a   T o w e r   B r a n c h < / N a m e >  
             < A J E > 0 < / A J E >  
             < A d j u s t > 0 < / A d j u s t >  
             < R J E > 0 < / R J E >  
             < P r e l i m i n a r y > 0 < / P r e l i m i n a r y >  
             < F i n a l > 0 < / F i n a l >  
         < / A c c o u n t S t o r a g e >  
         < A c c o u n t S t o r a g e >  
             < A c c o u n t B a l a n c e s >  
                 < A c c o u n t B a l a n c e >  
                     < F i e l d N a m e > P r i o r P e r i o d 1 B a l a n c e < / F i e l d N a m e >  
                     < B a l a n c e > 1 2 < / 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 2 9 6 3 2 6 4 0 7 6 6 0 0 0 0 0 0 2 1 < / I D >  
             < T a r g e t A c c o u n t I D > 2 6 5 0 7 8 9 9 2 6 4 0 0 0 0 0 0 4 5 < / T a r g e t A c c o u n t I D >  
             < C h a r t I D > 2 6 5 0 7 8 9 9 2 6 4 0 0 0 0 0 0 0 3 < / C h a r t I D >  
             < I s L i n k e d > f a l s e < / I s L i n k e d >  
             < N u m b e r > 0 1 0 6 0 1 1 0 0 0 3 8 < / N u m b e r >  
             < N a m e > P r o f i t   R e c e i v a b l e   -   U n i t e d   B a n k   L i m i t e d   -   A m e e n   B r a n c h < / N a m e >  
             < A J E > 0 < / A J E >  
             < A d j u s t > 2 8 < / A d j u s t >  
             < R J E > 0 < / R J E >  
             < P r e l i m i n a r y > 2 8 < / P r e l i m i n a r y >  
             < F i n a l > 2 8 < / F i n a l >  
         < / A c c o u n t S t o r a g e >  
         < A c c o u n t S t o r a g e >  
             < A c c o u n t B a l a n c e s >  
                 < A c c o u n t B a l a n c e >  
                     < F i e l d N a m e > P r i o r P e r i o d 1 B a l a n c e < / F i e l d N a m e >  
                     < B a l a n c e > 1 4 6 6 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 2 9 6 3 2 6 4 0 7 6 6 0 0 0 0 0 0 2 2 < / I D >  
             < T a r g e t A c c o u n t I D > 2 6 5 0 7 8 9 9 2 6 4 0 0 0 0 0 0 4 5 < / T a r g e t A c c o u n t I D >  
             < C h a r t I D > 2 6 5 0 7 8 9 9 2 6 4 0 0 0 0 0 0 0 3 < / C h a r t I D >  
             < I s L i n k e d > f a l s e < / I s L i n k e d >  
             < N u m b e r > 0 1 0 6 0 1 1 0 0 0 4 0 < / N u m b e r >  
             < N a m e > P r o f i t   R e c e i v a b l e   -   D u b a i   I s l a m i c   B a n k   -   K s e   B r a n c h < / N a m e >  
             < A J E > 0 < / A J E >  
             < A d j u s t > 1 5 1 8 < / A d j u s t >  
             < R J E > 0 < / R J E >  
             < P r e l i m i n a r y > 1 5 1 8 < / P r e l i m i n a r y >  
             < F i n a l > 1 5 1 8 < / 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 2 6 5 0 7 8 9 9 2 6 4 0 0 0 0 0 1 0 7 < / I D >  
             < T a r g e t A c c o u n t I D > 2 6 5 0 7 8 9 9 2 6 4 0 0 0 0 0 0 4 5 < / T a r g e t A c c o u n t I D >  
             < C h a r t I D > 2 6 5 0 7 8 9 9 2 6 4 0 0 0 0 0 0 0 3 < / C h a r t I D >  
             < I s L i n k e d > f a l s e < / I s L i n k e d >  
             < N u m b e r > 0 1 0 6 0 1 1 0 0 0 7 2 < / N u m b e r >  
             < N a m e > P r o f i t   R e c e i v a b l e   -   Z a r a i   T a r a q i a t i   B a n k   L i m i t e d   -   S h a f i   C o u r t   B r a n c h < / N a m e >  
             < A J E > 0 < / A J E >  
             < A d j u s t > 0 < / A d j u s t >  
             < R J E > 0 < / R J E >  
             < P r e l i m i n a r y > 0 < / P r e l i m i n a r y >  
             < F i n a l > 0 < / F i n a l >  
         < / A c c o u n t S t o r a g e >  
         < A c c o u n t S t o r a g e >  
             < A c c o u n t B a l a n c e s >  
                 < A c c o u n t B a l a n c e >  
                     < F i e l d N a m e > P r i o r P e r i o d 1 B a l a n c e < / F i e l d N a m e >  
                     < B a l a n c e > 5 3 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 2 9 6 3 2 6 4 0 7 6 6 0 0 0 0 0 0 2 3 < / I D >  
             < T a r g e t A c c o u n t I D > 2 6 5 0 7 8 9 9 2 6 4 0 0 0 0 0 0 4 5 < / T a r g e t A c c o u n t I D >  
             < C h a r t I D > 2 6 5 0 7 8 9 9 2 6 4 0 0 0 0 0 0 0 3 < / C h a r t I D >  
             < I s L i n k e d > f a l s e < / I s L i n k e d >  
             < N u m b e r > 0 1 0 6 0 1 1 0 0 0 7 4 < / N u m b e r >  
             < N a m e > P r o f i t   R e c e i v a b l e   -   B a n k   I s l a m i   P a k i s t a n   L i m i t e d   -   K h   B u k h a r i   B r a n c h < / N a m e >  
             < A J E > 0 < / A J E >  
             < A d j u s t > 8 8 0 < / A d j u s t >  
             < R J E > 0 < / R J E >  
             < P r e l i m i n a r y > 8 8 0 < / P r e l i m i n a r y >  
             < F i n a l > 8 8 0 < / F i n a l >  
         < / A c c o u n t S t o r a g e >  
         < A c c o u n t S t o r a g e >  
             < A c c o u n t B a l a n c e s >  
                 < A c c o u n t B a l a n c e >  
                     < F i e l d N a m e > P r i o r P e r i o d 1 B a l a n c e < / F i e l d N a m e >  
                     < B a l a n c e > 1 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 2 9 6 3 2 6 4 0 7 6 6 0 0 0 0 0 0 2 4 < / I D >  
             < T a r g e t A c c o u n t I D > 2 6 5 0 7 8 9 9 2 6 4 0 0 0 0 0 0 4 5 < / T a r g e t A c c o u n t I D >  
             < C h a r t I D > 2 6 5 0 7 8 9 9 2 6 4 0 0 0 0 0 0 0 3 < / C h a r t I D >  
             < I s L i n k e d > f a l s e < / I s L i n k e d >  
             < N u m b e r > 0 1 0 6 0 1 1 0 0 0 9 3 < / N u m b e r >  
             < N a m e > P r o f i t   R e c e i v a b l e   -   E m a a n   I s l a m i c   B a n k   -   C l i f t o n   B r a n c h < / N a m e >  
             < A J E > 0 < / A J E >  
             < A d j u s t > 2 4 < / A d j u s t >  
             < R J E > 0 < / R J E >  
             < P r e l i m i n a r y > 2 4 < / P r e l i m i n a r y >  
             < F i n a l > 2 4 < / F i n a l >  
         < / A c c o u n t S t o r a g e >  
         < A c c o u n t S t o r a g e >  
             < A c c o u n t B a l a n c e s >  
                 < A c c o u n t B a l a n c e >  
                     < F i e l d N a m e > P r i o r P e r i o d 1 B a l a n c e < / F i e l d N a m e >  
                     < B a l a n c e > 9 3 9 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 2 9 6 3 2 6 4 0 7 6 6 0 0 0 0 0 0 2 5 < / I D >  
             < T a r g e t A c c o u n t I D > 2 6 5 0 7 8 9 9 2 6 4 0 0 0 0 0 0 4 5 < / T a r g e t A c c o u n t I D >  
             < C h a r t I D > 2 6 5 0 7 8 9 9 2 6 4 0 0 0 0 0 0 0 3 < / C h a r t I D >  
             < I s L i n k e d > f a l s e < / I s L i n k e d >  
             < N u m b e r > 0 1 0 6 0 1 1 0 0 1 0 0 < / N u m b e r >  
             < N a m e > P r o f i t   R e c e i v a b l e   -   B a n k   A l   H a b i b   L i m i t e d   -   S h a h r a h - E - F a i s a l < / N a m e >  
             < A J E > 0 < / A J E >  
             < A d j u s t > 0 < / A d j u s t >  
             < R J E > 0 < / R J E >  
             < P r e l i m i n a r y > 0 < / P r e l i m i n a r y >  
             < F i n a l > 0 < / F i n a l >  
         < / A c c o u n t S t o r a g e >  
         < A c c o u n t S t o r a g e >  
             < A c c o u n t B a l a n c e s >  
                 < A c c o u n t B a l a n c e >  
                     < F i e l d N a m e > P r i o r P e r i o d 1 B a l a n c e < / F i e l d N a m e >  
                     < B a l a n c e > 4 5 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 2 9 6 3 2 6 4 0 7 6 6 0 0 0 0 0 0 2 6 < / I D >  
             < T a r g e t A c c o u n t I D > 2 6 5 0 7 8 9 9 2 6 4 0 0 0 0 0 0 4 5 < / T a r g e t A c c o u n t I D >  
             < C h a r t I D > 2 6 5 0 7 8 9 9 2 6 4 0 0 0 0 0 0 0 3 < / C h a r t I D >  
             < I s L i n k e d > f a l s e < / I s L i n k e d >  
             < N u m b e r > 0 1 0 6 0 1 1 0 0 9 7 < / N u m b e r >  
             < N a m e > P r o f i t   R e c e i v a b l e   -   M c b   B a n k   L i m i t e d   I s l a m i c   B a n k i n g   G u l b e r g   L a h o r e < / 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 2 6 5 0 7 8 9 9 2 6 4 0 0 0 0 0 1 2 0 < / I D >  
             < T a r g e t A c c o u n t I D > 2 6 5 0 7 8 9 9 2 6 4 0 0 0 0 0 0 4 6 < / T a r g e t A c c o u n t I D >  
             < C h a r t I D > 2 6 5 0 7 8 9 9 2 6 4 0 0 0 0 0 0 0 3 < / C h a r t I D >  
             < I s L i n k e d > f a l s e < / I s L i n k e d >  
             < N u m b e r > 0 1 0 6 0 1 6 0 0 0 0 1 < / N u m b e r >  
             < N a m e > A C C R U E D   P R O F I T   O N   G O V T   S E C T Y     P I B < / 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 2 6 5 0 7 8 9 9 2 6 4 0 0 0 0 0 1 1 1 < / I D >  
             < T a r g e t A c c o u n t I D > 2 6 5 0 7 8 9 9 2 6 4 0 0 0 0 0 0 4 9 < / T a r g e t A c c o u n t I D >  
             < C h a r t I D > 2 6 5 0 7 8 9 9 2 6 4 0 0 0 0 0 0 0 3 < / C h a r t I D >  
             < I s L i n k e d > f a l s e < / I s L i n k e d >  
             < N u m b e r > 0 1 0 6 0 1 2 0 0 0 0 1 < / N u m b e r >  
             < N a m e > A C C R U E D   P R O F I T   O N   T F C < / 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 2 6 5 0 7 8 9 9 2 6 4 0 0 0 0 0 1 1 4 < / I D >  
             < T a r g e t A c c o u n t I D > 2 6 5 0 7 8 9 9 2 6 4 0 0 0 0 0 0 4 9 < / T a r g e t A c c o u n t I D >  
             < C h a r t I D > 2 6 5 0 7 8 9 9 2 6 4 0 0 0 0 0 0 0 3 < / C h a r t I D >  
             < I s L i n k e d > f a l s e < / I s L i n k e d >  
             < N u m b e r > 0 1 0 6 0 1 2 0 0 0 0 2 < / N u m b e r >  
             < N a m e > A C C R U E D   P R O F I T   O N   T F C < / 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 2 6 5 0 7 8 9 9 2 6 4 0 0 0 0 0 1 1 5 < / I D >  
             < T a r g e t A c c o u n t I D > 2 6 5 0 7 8 9 9 2 6 4 0 0 0 0 0 0 4 9 < / T a r g e t A c c o u n t I D >  
             < C h a r t I D > 2 6 5 0 7 8 9 9 2 6 4 0 0 0 0 0 0 0 3 < / C h a r t I D >  
             < I s L i n k e d > f a l s e < / I s L i n k e d >  
             < N u m b e r > 0 1 0 6 0 1 4 0 0 0 0 1 < / N u m b e r >  
             < N a m e > A C C R U E D   P R O F I T   O N   S U K K U K < / N a m e >  
             < A J E > 0 < / A J E >  
             < A d j u s t > 0 < / A d j u s t >  
             < R J E > 0 < / R J E >  
             < P r e l i m i n a r y > 0 < / P r e l i m i n a r y >  
             < F i n a l > 0 < / F i n a l >  
         < / A c c o u n t S t o r a g e >  
         < A c c o u n t S t o r a g e >  
             < A c c o u n t B a l a n c e s >  
                 < A c c o u n t B a l a n c e >  
                     < F i e l d N a m e > P r i o r P e r i o d 1 B a l a n c e < / F i e l d N a m e >  
                     < B a l a n c e > 2 5 0 0 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 2 6 5 0 7 8 9 9 2 6 4 0 0 0 0 0 1 3 2 < / I D >  
             < T a r g e t A c c o u n t I D > 2 6 5 0 7 8 9 9 2 6 4 0 0 0 0 0 0 5 7 < / T a r g e t A c c o u n t I D >  
             < C h a r t I D > 2 6 5 0 7 8 9 9 2 6 4 0 0 0 0 0 0 0 3 < / C h a r t I D >  
             < I s L i n k e d > f a l s e < / I s L i n k e d >  
             < N u m b e r > 0 1 0 7 0 0 5 0 0 0 0 1 < / N u m b e r >  
             < N a m e > S E C U R I T Y   D E P O S I T S   N C C P L   A G A I N S T   K A T S < / N a m e >  
             < A J E > 0 < / A J E >  
             < A d j u s t > 2 5 0 0 < / A d j u s t >  
             < R J E > 0 < / R J E >  
             < P r e l i m i n a r y > 2 5 0 0 < / P r e l i m i n a r y >  
             < F i n a l > 2 5 0 0 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 2 6 5 0 7 8 9 9 2 6 4 0 0 0 0 0 1 3 3 < / I D >  
             < T a r g e t A c c o u n t I D > 2 6 5 0 7 8 9 9 2 6 4 0 0 0 0 0 0 5 7 < / T a r g e t A c c o u n t I D >  
             < C h a r t I D > 2 6 5 0 7 8 9 9 2 6 4 0 0 0 0 0 0 0 3 < / C h a r t I D >  
             < I s L i n k e d > f a l s e < / I s L i n k e d >  
             < N u m b e r > 0 1 0 7 0 0 5 0 0 0 0 3 < / N u m b e r >  
             < N a m e > S E C U R I T Y   D E P O S I T S   N C C P L   A G A I N S T   M T S 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 2 6 5 0 7 8 9 9 2 6 4 0 0 0 0 0 1 3 5 < / I D >  
             < T a r g e t A c c o u n t I D > 2 6 5 0 7 8 9 9 2 6 4 0 0 0 0 0 0 5 7 < / T a r g e t A c c o u n t I D >  
             < C h a r t I D > 2 6 5 0 7 8 9 9 2 6 4 0 0 0 0 0 0 0 3 < / C h a r t I D >  
             < I s L i n k e d > f a l s e < / I s L i n k e d >  
             < N u m b e r > 0 1 0 7 0 0 5 0 0 0 0 5 < / N u m b e r >  
             < N a m e > S e c u r i t y   D e p o s i t s   O t h e r < / N a m e >  
             < A J E > 0 < / A J E >  
             < A d j u s t > 0 < / A d j u s t >  
             < R J E > 0 < / R J E >  
             < P r e l i m i n a r y > 0 < / P r e l i m i n a r y >  
             < F i n a l > 0 < / F i n a l >  
         < / A c c o u n t S t o r a g e >  
         < A c c o u n t S t o r a g e >  
             < A c c o u n t B a l a n c e s >  
                 < A c c o u n t B a l a n c e >  
                     < F i e l d N a m e > P r i o r P e r i o d 1 B a l a n c e < / F i e l d N a m e >  
                     < B a l a n c e > 3 0 0 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 2 6 5 0 7 8 9 9 2 6 4 0 0 0 0 0 1 3 7 < / I D >  
             < T a r g e t A c c o u n t I D > 2 6 5 0 7 8 9 9 2 6 4 0 0 0 0 0 0 5 8 < / T a r g e t A c c o u n t I D >  
             < C h a r t I D > 2 6 5 0 7 8 9 9 2 6 4 0 0 0 0 0 0 0 3 < / C h a r t I D >  
             < I s L i n k e d > f a l s e < / I s L i n k e d >  
             < N u m b e r > 0 1 0 7 0 0 6 0 0 0 0 1 < / N u m b e r >  
             < N a m e > S E C U R I T Y   D E P O S I T S     C D C < / N a m e >  
             < A J E > 0 < / A J E >  
             < A d j u s t > 3 0 0 < / A d j u s t >  
             < R J E > 0 < / R J E >  
             < P r e l i m i n a r y > 3 0 0 < / P r e l i m i n a r y >  
             < F i n a l > 3 0 0 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 2 6 5 0 7 8 9 9 2 6 4 0 0 0 0 0 1 3 9 < / I D >  
             < T a r g e t A c c o u n t I D > 2 6 5 0 7 8 9 9 2 6 4 0 0 0 0 0 0 6 6 < / T a r g e t A c c o u n t I D >  
             < C h a r t I D > 2 6 5 0 7 8 9 9 2 6 4 0 0 0 0 0 0 0 3 < / C h a r t I D >  
             < I s L i n k e d > f a l s e < / I s L i n k e d >  
             < N u m b e r > 0 1 0 7 0 0 7 0 0 0 0 3 < / N u m b e r >  
             < N a m e > P R E P A Y M E N T   O F   L S E   A G A I N S T   A N N U A L   L I S T I N G   F E E < / N a m e >  
             < A J E > 0 < / A J E >  
             < A d j u s t > 0 < / A d j u s t >  
             < R J E > 0 < / R J E >  
             < P r e l i m i n a r y > 0 < / P r e l i m i n a r y >  
             < F i n a l > 0 < / F i n a l >  
         < / A c c o u n t S t o r a g e >  
         < A c c o u n t S t o r a g e >  
             < A c c o u n t B a l a n c e s >  
                 < A c c o u n t B a l a n c e >  
                     < F i e l d N a m e > P r i o r P e r i o d 1 B a l a n c e < / F i e l d N a m e >  
                     < B a l a n c e > - 1 1 0 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 2 6 5 0 7 8 9 9 2 6 4 0 0 0 0 0 1 4 1 < / I D >  
             < T a r g e t A c c o u n t I D > 2 6 5 0 7 8 9 9 2 6 4 0 0 0 0 0 0 6 6 < / T a r g e t A c c o u n t I D >  
             < C h a r t I D > 2 6 5 0 7 8 9 9 2 6 4 0 0 0 0 0 0 0 3 < / C h a r t I D >  
             < I s L i n k e d > f a l s e < / I s L i n k e d >  
             < N u m b e r > 0 1 0 7 0 0 7 0 0 0 0 5 < / N u m b e r >  
             < N a m e > P R E P A Y M E N T   O F   P A C R A   A G A I N S T   A N N U A L   P A C R A   R A T I N G   F E E < / 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 2 6 5 0 7 8 9 9 2 6 4 0 0 0 0 0 1 4 4 < / I D >  
             < T a r g e t A c c o u n t I D > 2 6 5 0 7 8 9 9 2 6 4 0 0 0 0 0 0 6 6 < / T a r g e t A c c o u n t I D >  
             < C h a r t I D > 2 6 5 0 7 8 9 9 2 6 4 0 0 0 0 0 0 0 3 < / C h a r t I D >  
             < I s L i n k e d > f a l s e < / I s L i n k e d >  
             < N u m b e r > 0 1 0 7 0 0 7 0 0 0 0 6 < / N u m b e r >  
             < N a m e > P r e p a y m e n t   O f   K S E   A g a i n s t   A n n u a l   L i s t i n g   F e e < / 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 2 6 5 0 7 8 9 9 2 6 4 0 0 0 0 0 1 4 5 < / I D >  
             < T a r g e t A c c o u n t I D > 2 6 5 0 7 8 9 9 2 6 4 0 0 0 0 0 0 6 6 < / T a r g e t A c c o u n t I D >  
             < C h a r t I D > 2 6 5 0 7 8 9 9 2 6 4 0 0 0 0 0 0 0 3 < / C h a r t I D >  
             < I s L i n k e d > f a l s e < / I s L i n k e d >  
             < N u m b e r > 0 1 0 7 0 0 7 0 0 0 0 7 < / N u m b e r >  
             < N a m e > P r e p a y m e n t   O f   I s e   A g a i n s t   A n n u a l   L i s t i n g   F e e < / 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 2 9 6 3 2 6 4 0 7 6 6 0 0 0 0 0 0 6 2 < / I D >  
             < T a r g e t A c c o u n t I D > 2 6 5 0 7 8 9 9 2 6 4 0 0 0 0 0 0 6 6 < / T a r g e t A c c o u n t I D >  
             < C h a r t I D > 2 6 5 0 7 8 9 9 2 6 4 0 0 0 0 0 0 0 3 < / C h a r t I D >  
             < I s L i n k e d > f a l s e < / I s L i n k e d >  
             < N u m b e r > 0 1 0 7 0 0 7 0 0 0 0 8 < / N u m b e r >  
             < N a m e > P r e p a y m e n t   O f   L e g a l   C h a r g e s 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 2 6 5 0 7 8 9 9 2 6 4 0 0 0 0 0 1 4 7 < / I D >  
             < T a r g e t A c c o u n t I D > 2 6 5 0 7 8 9 9 2 6 4 0 0 0 0 0 0 6 6 < / T a r g e t A c c o u n t I D >  
             < C h a r t I D > 2 6 5 0 7 8 9 9 2 6 4 0 0 0 0 0 0 0 3 < / C h a r t I D >  
             < I s L i n k e d > f a l s e < / I s L i n k e d >  
             < N u m b e r > 0 1 0 7 0 0 7 0 0 0 0 9 < / N u m b e r >  
             < N a m e > P r e p a y m e n t   O f   P s x   A g a i n s t   A n n u a l   L i s t i n g   F e e < / N a m e >  
             < A J E > 0 < / A J E >  
             < A d j u s t > 1 4 < / A d j u s t >  
             < R J E > 0 < / R J E >  
             < P r e l i m i n a r y > 1 4 < / P r e l i m i n a r y >  
             < F i n a l > 1 4 < / F i n a l >  
         < / A c c o u n t S t o r a g e >  
         < A c c o u n t S t o r a g e >  
             < A c c o u n t B a l a n c e s >  
                 < A c c o u n t B a l a n c e >  
                     < F i e l d N a m e > P r i o r P e r i o d 1 B a l a n c e < / F i e l d N a m e >  
                     < B a l a n c e > 2 1 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 2 6 5 0 7 8 9 9 2 6 4 0 0 0 0 0 2 7 9 < / I D >  
             < T a r g e t A c c o u n t I D > 2 6 5 0 7 8 9 9 2 6 4 0 0 0 0 0 0 6 6 < / T a r g e t A c c o u n t I D >  
             < C h a r t I D > 2 6 5 0 7 8 9 9 2 6 4 0 0 0 0 0 0 0 3 < / C h a r t I D >  
             < I s L i n k e d > f a l s e < / I s L i n k e d >  
             < N u m b e r > 0 1 0 9 0 0 2 0 0 0 0 1 < / N u m b e r >  
             < N a m e > O T H E R   R E C E I V A B L E < / N a m e >  
             < A J E > 0 < / A J E >  
             < A d j u s t > 3 2 < / A d j u s t >  
             < R J E > 0 < / R J E >  
             < P r e l i m i n a r y > 3 2 < / P r e l i m i n a r y >  
             < F i n a l > 3 2 < / 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 2 6 5 0 7 8 9 9 2 6 4 0 0 0 0 0 2 7 6 < / I D >  
             < T a r g e t A c c o u n t I D > 2 6 5 0 7 8 9 9 2 6 4 0 0 0 0 0 0 6 6 < / T a r g e t A c c o u n t I D >  
             < C h a r t I D > 2 6 5 0 7 8 9 9 2 6 4 0 0 0 0 0 0 0 3 < / C h a r t I D >  
             < I s L i n k e d > f a l s e < / I s L i n k e d >  
             < N u m b e r > D T T 1 < / N u m b e r >  
             < N a m e > P r e p a y m e n t s 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 2 6 5 0 7 8 9 9 2 6 4 0 0 0 0 0 2 7 1 < / I D >  
             < T a r g e t A c c o u n t I D > 2 6 5 0 7 8 9 9 2 6 4 0 0 0 0 0 0 6 9 < / T a r g e t A c c o u n t I D >  
             < C h a r t I D > 2 6 5 0 7 8 9 9 2 6 4 0 0 0 0 0 0 0 3 < / C h a r t I D >  
             < I s L i n k e d > f a l s e < / I s L i n k e d >  
             < N u m b e r > 0 1 0 7 0 0 1 0 0 0 0 1 < / N u m b e r >  
             < N a m e > A D V A N C E S   A G A I N S T   P R E I P O   I N V E S T M E N T   E Q U I T Y   S E C U R I T Y < / 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 2 6 5 0 7 8 9 9 2 6 4 0 0 0 0 0 2 7 2 < / I D >  
             < T a r g e t A c c o u n t I D > 2 6 5 0 7 8 9 9 2 6 4 0 0 0 0 0 0 6 9 < / T a r g e t A c c o u n t I D >  
             < C h a r t I D > 2 6 5 0 7 8 9 9 2 6 4 0 0 0 0 0 0 0 3 < / C h a r t I D >  
             < I s L i n k e d > f a l s e < / I s L i n k e d >  
             < N u m b e r > 0 1 0 7 0 0 1 0 0 0 0 2 < / N u m b e r >  
             < N a m e > A d v a n c e s   A g a i n s t   I P O   I n v e s t m e n t   E q u i t y   S e c u r i t y < / N a m e >  
             < A J E > 0 < / A J E >  
             < A d j u s t > 0 < / A d j u s t >  
             < R J E > 0 < / R J E >  
             < P r e l i m i n a r y > 0 < / P r e l i m i n a r y >  
             < F i n a l > 0 < / F i n a l >  
         < / A c c o u n t S t o r a g e >  
         < A c c o u n t S t o r a g e >  
             < A c c o u n t B a l a n c e s >  
                 < A c c o u n t B a l a n c e >  
                     < F i e l d N a m e > P r i o r P e r i o d 1 B a l a n c e < / F i e l d N a m e >  
                     < B a l a n c e > 2 8 4 < / 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 2 6 5 0 7 8 9 9 2 6 4 0 0 0 0 0 1 2 8 < / I D >  
             < T a r g e t A c c o u n t I D > 2 6 5 0 7 8 9 9 2 6 4 0 0 0 0 0 0 6 9 < / T a r g e t A c c o u n t I D >  
             < C h a r t I D > 2 6 5 0 7 8 9 9 2 6 4 0 0 0 0 0 0 0 3 < / C h a r t I D >  
             < I s L i n k e d > f a l s e < / I s L i n k e d >  
             < N u m b e r > 0 1 0 7 0 0 3 0 0 0 0 1 < / N u m b e r >  
             < N a m e > A D V A N C E S   A G A I N S T   T A X   D E D U C T E D   A G A I N S T   B A N K   P R O F I T < / N a m e >  
             < A J E > 0 < / A J E >  
             < A d j u s t > 2 8 5 < / A d j u s t >  
             < R J E > 0 < / R J E >  
             < P r e l i m i n a r y > 2 8 5 < / P r e l i m i n a r y >  
             < F i n a l > 2 8 5 < / F i n a l >  
         < / A c c o u n t S t o r a g e >  
         < A c c o u n t S t o r a g e >  
             < A c c o u n t B a l a n c e s >  
                 < A c c o u n t B a l a n c e >  
                     < F i e l d N a m e > P r i o r P e r i o d 1 B a l a n c e < / F i e l d N a m e >  
                     < B a l a n c e > 1 4 2 < / 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 2 6 5 0 7 8 9 9 2 6 4 0 0 0 0 0 1 2 9 < / I D >  
             < T a r g e t A c c o u n t I D > 2 6 5 0 7 8 9 9 2 6 4 0 0 0 0 0 0 6 9 < / T a r g e t A c c o u n t I D >  
             < C h a r t I D > 2 6 5 0 7 8 9 9 2 6 4 0 0 0 0 0 0 0 3 < / C h a r t I D >  
             < I s L i n k e d > f a l s e < / I s L i n k e d >  
             < N u m b e r > 0 1 0 7 0 0 4 0 0 0 0 1 < / N u m b e r >  
             < N a m e > A D V A N C E S   A G A I N S T   T A X   D E D U C T E D   A G A I N S T   D I V I D E N D   I N C O M E < / N a m e >  
             < A J E > 0 < / A J E >  
             < A d j u s t > 1 4 2 < / A d j u s t >  
             < R J E > 0 < / R J E >  
             < P r e l i m i n a r y > 1 4 2 < / P r e l i m i n a r y >  
             < F i n a l > 1 4 2 < / 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 2 6 5 0 7 8 9 9 2 6 4 0 0 0 0 0 1 5 0 < / I D >  
             < T a r g e t A c c o u n t I D > 2 6 5 0 7 8 9 9 2 6 4 0 0 0 0 0 0 6 9 < / T a r g e t A c c o u n t I D >  
             < C h a r t I D > 2 6 5 0 7 8 9 9 2 6 4 0 0 0 0 0 0 0 3 < / C h a r t I D >  
             < I s L i n k e d > f a l s e < / I s L i n k e d >  
             < N u m b e r > 0 1 0 7 0 0 8 0 0 0 0 1 < / N u m b e r >  
             < N a m e > A d v a n c e s   A g a i n s t   T a x   D e d u c t e d   A g a i n s t   C o t 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 2 6 5 0 7 8 9 9 2 6 4 0 0 0 0 0 1 5 1 < / I D >  
             < T a r g e t A c c o u n t I D > 2 6 5 0 7 8 9 9 2 6 4 0 0 0 0 0 0 6 9 < / T a r g e t A c c o u n t I D >  
             < C h a r t I D > 2 6 5 0 7 8 9 9 2 6 4 0 0 0 0 0 0 0 3 < / C h a r t I D >  
             < I s L i n k e d > f a l s e < / I s L i n k e d >  
             < N u m b e r > 0 1 0 7 0 1 0 0 0 0 0 1 < / N u m b e r >  
             < N a m e > A d v a n c e s   T a x   A g a i n s t -   S a l e   O f   S h a r e s 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 2 6 5 0 7 8 9 9 2 6 4 0 0 0 0 0 1 2 5 < / I D >  
             < T a r g e t A c c o u n t I D > 2 6 5 0 7 8 9 9 2 6 4 0 0 0 0 0 0 7 0 < / T a r g e t A c c o u n t I D >  
             < C h a r t I D > 2 6 5 0 7 8 9 9 2 6 4 0 0 0 0 0 0 0 3 < / C h a r t I D >  
             < I s L i n k e d > f a l s e < / I s L i n k e d >  
             < N u m b e r > 0 1 0 7 0 0 2 0 0 0 0 1 < / N u m b e r >  
             < N a m e > A D V A N C E S   A G A I N S T   I P O   S U B S C R I P T I O N   D E B T   S E C U R I T Y < / N a m e >  
             < A J E > 0 < / A J E >  
             < A d j u s t > 0 < / A d j u s t >  
             < R J E > 0 < / R J E >  
             < P r e l i m i n a r y > 0 < / P r e l i m i n a r y >  
             < F i n a l > 0 < / F i n a l >  
         < / A c c o u n t S t o r a g e >  
         < A c c o u n t S t o r a g e >  
             < A c c o u n t B a l a n c e s >  
                 < A c c o u n t B a l a n c e >  
                     < F i e l d N a m e > P r i o r P e r i o d 1 B a l a n c e < / F i e l d N a m e >  
                     < B a l a n c e > 1 2 8 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 2 9 6 3 2 6 4 0 7 6 6 0 0 0 0 0 0 2 8 < / I D >  
             < T a r g e t A c c o u n t I D > 2 6 5 0 7 8 9 9 2 6 4 0 0 0 0 0 1 8 7 < / T a r g e t A c c o u n t I D >  
             < C h a r t I D > 2 6 5 0 7 8 9 9 2 6 4 0 0 0 0 0 0 0 3 < / C h a r t I D >  
             < I s L i n k e d > f a l s e < / I s L i n k e d >  
             < N u m b e r > 0 1 1 5 0 0 1 0 0 0 0 1 < / N u m b e r >  
             < N a m e > O t h e r   R e c e i v a b l e   A g a i n s t   C o l l e c t i o n   A c c o u n t   - M c b < / N a m e >  
             < A J E > 0 < / A J E >  
             < A d j u s t > - 3 6 9 < / A d j u s t >  
             < R J E > 0 < / R J E >  
             < P r e l i m i n a r y > - 3 6 9 < / P r e l i m i n a r y >  
             < F i n a l > - 3 6 9 < / F i n a l >  
         < / A c c o u n t S t o r a g e >  
         < A c c o u n t S t o r a g e >  
             < A c c o u n t B a l a n c e s >  
                 < A c c o u n t B a l a n c e >  
                     < F i e l d N a m e > P r i o r P e r i o d 1 B a l a n c e < / F i e l d N a m e >  
                     < B a l a n c e > 1 4 2 8 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 2 9 6 3 2 6 4 0 7 6 6 0 0 0 0 0 0 2 9 < / I D >  
             < T a r g e t A c c o u n t I D > 2 6 5 0 7 8 9 9 2 6 4 0 0 0 0 0 1 8 7 < / T a r g e t A c c o u n t I D >  
             < C h a r t I D > 2 6 5 0 7 8 9 9 2 6 4 0 0 0 0 0 0 0 3 < / C h a r t I D >  
             < I s L i n k e d > f a l s e < / I s L i n k e d >  
             < N u m b e r > 0 1 1 5 0 0 1 0 0 0 0 2 < / N u m b e r >  
             < N a m e > O t h e r   R e c e i v a b l e   A g a i n s t   C o l l e c t i o n   A c c o u n t -   F a y s a l   B a n k < / N a m e >  
             < A J E > 0 < / A J E >  
             < A d j u s t > 8 2 6 < / A d j u s t >  
             < R J E > 0 < / R J E >  
             < P r e l i m i n a r y > 8 2 6 < / P r e l i m i n a r y >  
             < F i n a l > 8 2 6 < / F i n a l >  
         < / A c c o u n t S t o r a g e >  
         < A c c o u n t S t o r a g e >  
             < A c c o u n t B a l a n c e s >  
                 < A c c o u n t B a l a n c e >  
                     < F i e l d N a m e > P r i o r P e r i o d 1 B a l a n c e < / F i e l d N a m e >  
                     < B a l a n c e > - 5 7 8 1 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 2 6 5 0 7 8 9 9 2 6 4 0 0 0 0 0 1 6 9 < / I D >  
             < T a r g e t A c c o u n t I D > 2 6 5 0 7 8 9 9 2 6 4 0 0 0 0 0 0 7 4 < / T a r g e t A c c o u n t I D >  
             < C h a r t I D > 2 6 5 0 7 8 9 9 2 6 4 0 0 0 0 0 0 0 3 < / C h a r t I D >  
             < I s L i n k e d > f a l s e < / I s L i n k e d >  
             < N u m b e r > 0 3 0 1 0 0 1 0 0 0 0 1 < / N u m b e r >  
             < N a m e > M A N A G E M E N T   F E E   P A Y A B L E < / N a m e >  
             < A J E > 0 < / A J E >  
             < A d j u s t > - 4 1 5 5 < / A d j u s t >  
             < R J E > 0 < / R J E >  
             < P r e l i m i n a r y > - 4 1 5 5 < / P r e l i m i n a r y >  
             < F i n a l > - 4 1 5 5 < / F i n a l >  
         < / A c c o u n t S t o r a g e >  
         < A c c o u n t S t o r a g e >  
             < A c c o u n t B a l a n c e s >  
                 < A c c o u n t B a l a n c e >  
                     < F i e l d N a m e > P r i o r P e r i o d 1 B a l a n c e < / F i e l d N a m e >  
                     < B a l a n c e > - 1 8 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 2 6 5 0 7 8 9 9 2 6 4 0 0 0 0 0 1 7 2 < / I D >  
             < T a r g e t A c c o u n t I D > 2 6 5 0 7 8 9 9 2 6 4 0 0 0 0 0 0 7 6 < / T a r g e t A c c o u n t I D >  
             < C h a r t I D > 2 6 5 0 7 8 9 9 2 6 4 0 0 0 0 0 0 0 3 < / C h a r t I D >  
             < I s L i n k e d > f a l s e < / I s L i n k e d >  
             < N u m b e r > 0 3 0 1 0 0 2 0 0 0 0 1 < / N u m b e r >  
             < N a m e > S A L E   L O A D   P A Y A B L E < / N a m e >  
             < A J E > 0 < / A J E >  
             < A d j u s t > - 3 1 6 < / A d j u s t >  
             < R J E > 0 < / R J E >  
             < P r e l i m i n a r y > - 3 1 6 < / P r e l i m i n a r y >  
             < F i n a l > - 3 1 6 < / 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 2 9 6 3 2 6 4 0 7 6 6 0 0 0 0 0 0 6 4 < / I D >  
             < T a r g e t A c c o u n t I D > 2 6 5 0 7 8 9 9 2 6 4 0 0 0 0 0 0 7 6 < / T a r g e t A c c o u n t I D >  
             < C h a r t I D > 2 6 5 0 7 8 9 9 2 6 4 0 0 0 0 0 0 0 3 < / C h a r t I D >  
             < I s L i n k e d > f a l s e < / I s L i n k e d >  
             < N u m b e r > 0 3 0 1 0 0 2 0 0 0 0 3 < / N u m b e r >  
             < N a m e > B a c k - E n d   L o a d   P a y a b l e < / N a m e >  
             < A J E > 0 < / A J E >  
             < A d j u s t > 0 < / A d j u s t >  
             < R J E > 0 < / R J E >  
             < P r e l i m i n a r y > 0 < / P r e l i m i n a r y >  
             < F i n a l > 0 < / F i n a l >  
         < / A c c o u n t S t o r a g e >  
         < A c c o u n t S t o r a g e >  
             < A c c o u n t B a l a n c e s >  
                 < A c c o u n t B a l a n c e >  
                     < F i e l d N a m e > P r i o r P e r i o d 1 B a l a n c e < / F i e l d N a m e >  
                     < B a l a n c e > - 7 0 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 2 6 5 0 7 8 9 9 2 6 4 0 0 0 0 0 1 9 5 < / I D >  
             < T a r g e t A c c o u n t I D > 2 6 5 0 7 8 9 9 2 6 4 0 0 0 0 0 0 8 0 < / T a r g e t A c c o u n t I D >  
             < C h a r t I D > 2 6 5 0 7 8 9 9 2 6 4 0 0 0 0 0 0 0 3 < / C h a r t I D >  
             < I s L i n k e d > f a l s e < / I s L i n k e d >  
             < N u m b e r > 0 3 1 0 0 1 2 0 0 0 0 1 < / N u m b e r >  
             < N a m e > P A Y A B L E   T O   L E G A L   A D V I S O R < / N a m e >  
             < A J E > 0 < / A J E >  
             < A d j u s t > - 1 0 3 < / A d j u s t >  
             < R J E > 0 < / R J E >  
             < P r e l i m i n a r y > - 1 0 3 < / P r e l i m i n a r y >  
             < F i n a l > - 1 0 3 < / F i n a l >  
         < / A c c o u n t S t o r a g e >  
         < A c c o u n t S t o r a g e >  
             < A c c o u n t B a l a n c e s >  
                 < A c c o u n t B a l a n c e >  
                     < F i e l d N a m e > P r i o r P e r i o d 1 B a l a n c e < / F i e l d N a m e >  
                     < B a l a n c e > - 7 5 2 < / 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 2 6 5 0 7 8 9 9 2 6 4 0 0 0 0 0 1 7 3 < / I D >  
             < T a r g e t A c c o u n t I D > 2 6 5 0 7 8 9 9 2 6 4 0 0 0 0 0 0 8 3 < / T a r g e t A c c o u n t I D >  
             < C h a r t I D > 2 6 5 0 7 8 9 9 2 6 4 0 0 0 0 0 0 0 3 < / C h a r t I D >  
             < I s L i n k e d > f a l s e < / I s L i n k e d >  
             < N u m b e r > 0 3 0 1 0 0 6 0 0 0 0 1 < / N u m b e r >  
             < N a m e > S A L E S   T A X   P A Y A B L E   A G A I N S T   M A N A G E M E N T   F E E < / N a m e >  
             < A J E > 0 < / A J E >  
             < A d j u s t > - 5 4 0 < / A d j u s t >  
             < R J E > 0 < / R J E >  
             < P r e l i m i n a r y > - 5 4 0 < / P r e l i m i n a r y >  
             < F i n a l > - 5 4 0 < / F i n a l >  
         < / A c c o u n t S t o r a g e >  
         < A c c o u n t S t o r a g e >  
             < A c c o u n t B a l a n c e s >  
                 < A c c o u n t B a l a n c e >  
                     < F i e l d N a m e > P r i o r P e r i o d 1 B a l a n c e < / F i e l d N a m e >  
                     < B a l a n c e > - 3 7 1 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 2 6 5 0 7 8 9 9 2 6 4 0 0 0 0 0 1 8 2 < / I D >  
             < T a r g e t A c c o u n t I D > 2 6 5 0 7 8 9 9 2 6 4 0 0 0 0 0 0 8 5 < / T a r g e t A c c o u n t I D >  
             < C h a r t I D > 2 6 5 0 7 8 9 9 2 6 4 0 0 0 0 0 0 0 3 < / C h a r t I D >  
             < I s L i n k e d > f a l s e < / I s L i n k e d >  
             < N u m b e r > 0 3 0 2 0 0 1 0 0 0 0 1 < / N u m b e r >  
             < N a m e > T R U S T E E   R E M U N E R A T I O N   P A Y A B L E < / N a m e >  
             < A J E > 0 < / A J E >  
             < A d j u s t > - 2 9 3 < / A d j u s t >  
             < R J E > 0 < / R J E >  
             < P r e l i m i n a r y > - 2 9 3 < / P r e l i m i n a r y >  
             < F i n a l > - 2 9 3 < / F i n a l >  
         < / A c c o u n t S t o r a g e >  
         < A c c o u n t S t o r a g e >  
             < A c c o u n t B a l a n c e s >  
                 < A c c o u n t B a l a n c e >  
                     < F i e l d N a m e > P r i o r P e r i o d 1 B a l a n c e < / F i e l d N a m e >  
                     < B a l a n c e > - 3 0 6 0 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 2 6 5 0 7 8 9 9 2 6 4 0 0 0 0 0 1 8 3 < / I D >  
             < T a r g e t A c c o u n t I D > 2 6 5 0 7 8 9 9 2 6 4 0 0 0 0 0 0 9 0 < / T a r g e t A c c o u n t I D >  
             < C h a r t I D > 2 6 5 0 7 8 9 9 2 6 4 0 0 0 0 0 0 0 3 < / C h a r t I D >  
             < I s L i n k e d > f a l s e < / I s L i n k e d >  
             < N u m b e r > 0 3 0 4 0 0 1 0 0 0 0 1 < / N u m b e r >  
             < N a m e > P A Y A B L E   T O   S E C P     A N N U A L   F E E < / N a m e >  
             < A J E > 0 < / A J E >  
             < A d j u s t > - 1 5 8 5 < / A d j u s t >  
             < R J E > 0 < / R J E >  
             < P r e l i m i n a r y > - 1 5 8 5 < / P r e l i m i n a r y >  
             < F i n a l > - 1 5 8 5 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 2 6 5 0 7 8 9 9 2 6 4 0 0 0 0 0 1 8 8 < / I D >  
             < T a r g e t A c c o u n t I D > 2 6 5 0 7 8 9 9 2 6 4 0 0 0 0 0 0 9 3 < / T a r g e t A c c o u n t I D >  
             < C h a r t I D > 2 6 5 0 7 8 9 9 2 6 4 0 0 0 0 0 0 0 3 < / C h a r t I D >  
             < I s L i n k e d > f a l s e < / I s L i n k e d >  
             < N u m b e r > 0 3 0 9 0 0 1 0 0 0 0 5 < / N u m b e r >  
             < N a m e > D i v i d e n d   P a y a b l e   -   D i v   A c   #   4   F i n a l   2 0 0 4 < / 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 2 6 5 0 7 8 9 9 2 6 4 0 0 0 0 0 1 8 9 < / I D >  
             < T a r g e t A c c o u n t I D > 2 6 5 0 7 8 9 9 2 6 4 0 0 0 0 0 0 9 3 < / T a r g e t A c c o u n t I D >  
             < C h a r t I D > 2 6 5 0 7 8 9 9 2 6 4 0 0 0 0 0 0 0 3 < / C h a r t I D >  
             < I s L i n k e d > f a l s e < / I s L i n k e d >  
             < N u m b e r > 0 3 0 9 0 0 1 0 0 0 0 6 < / N u m b e r >  
             < N a m e > D i v i d e n d   P a y a b l e   -   D i v     A c   #   5   F i n a l   2 0 0 5 < / N a m e >  
             < A J E > 0 < / A J E >  
             < A d j u s t > 0 < / A d j u s t >  
             < R J E > 0 < / R J E >  
             < P r e l i m i n a r y > 0 < / P r e l i m i n a r y >  
             < F i n a l > 0 < / F i n a l >  
         < / A c c o u n t S t o r a g e >  
         < A c c o u n t S t o r a g e >  
             < A c c o u n t B a l a n c e s >  
                 < A c c o u n t B a l a n c e >  
                     < F i e l d N a m e > P r i o r P e r i o d 1 B a l a n c e < / F i e l d N a m e >  
                     < B a l a n c e > - 6 9 1 5 8 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 2 6 5 0 7 8 9 9 2 6 4 0 0 0 0 0 1 8 5 < / I D >  
             < T a r g e t A c c o u n t I D > 2 6 5 0 7 8 9 9 2 6 4 0 0 0 0 0 0 9 4 < / T a r g e t A c c o u n t I D >  
             < C h a r t I D > 2 6 5 0 7 8 9 9 2 6 4 0 0 0 0 0 0 0 3 < / C h a r t I D >  
             < I s L i n k e d > f a l s e < / I s L i n k e d >  
             < N u m b e r > 0 3 0 5 0 0 1 0 0 0 0 1 < / N u m b e r >  
             < N a m e > P A Y A B L E   A G A I N S T   P U R C H A S E   O F   E Q U I T Y   S E C U R I T I E S < / N a m e >  
             < A J E > 0 < / A J E >  
             < A d j u s t > - 7 7 5 1 5 < / A d j u s t >  
             < R J E > 0 < / R J E >  
             < P r e l i m i n a r y > - 7 7 5 1 5 < / P r e l i m i n a r y >  
             < F i n a l > - 7 7 5 1 5 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 2 6 5 0 7 8 9 9 2 6 4 0 0 0 0 0 1 8 6 < / I D >  
             < T a r g e t A c c o u n t I D > 2 6 5 0 7 8 9 9 2 6 4 0 0 0 0 0 0 9 8 < / T a r g e t A c c o u n t I D >  
             < C h a r t I D > 2 6 5 0 7 8 9 9 2 6 4 0 0 0 0 0 0 0 3 < / C h a r t I D >  
             < I s L i n k e d > f a l s e < / I s L i n k e d >  
             < N u m b e r > 0 3 0 7 0 0 1 0 0 0 0 1 < / N u m b e r >  
             < N a m e > P A Y A B L E   A G A I N S T   R E D E M P T I O N   O F   U N I T S < / N a m e >  
             < A J E > 0 < / A J E >  
             < A d j u s t > 0 < / A d j u s t >  
             < R J E > 0 < / R J E >  
             < P r e l i m i n a r y > 0 < / P r e l i m i n a r y >  
             < F i n a l > 0 < / F i n a l >  
         < / A c c o u n t S t o r a g e >  
         < A c c o u n t S t o r a g e >  
             < A c c o u n t B a l a n c e s >  
                 < A c c o u n t B a l a n c e >  
                     < F i e l d N a m e > P r i o r P e r i o d 1 B a l a n c e < / F i e l d N a m e >  
                     < B a l a n c e > - 5 6 8 9 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 2 6 5 0 7 8 9 9 2 6 4 0 0 0 0 0 1 7 6 < / I D >  
             < T a r g e t A c c o u n t I D > 2 6 5 0 7 8 9 9 2 6 4 0 0 0 0 0 1 0 2 < / T a r g e t A c c o u n t I D >  
             < C h a r t I D > 2 6 5 0 7 8 9 9 2 6 4 0 0 0 0 0 0 0 3 < / C h a r t I D >  
             < I s L i n k e d > f a l s e < / I s L i n k e d >  
             < N u m b e r > 0 3 0 1 0 0 7 0 0 0 0 1 < / N u m b e r >  
             < N a m e > F E D   T A X   P A Y A B L E   A G A I N S T   M A N A G E M E N T   F E E < / N a m e >  
             < A J E > 0 < / A J E >  
             < A d j u s t > - 5 6 8 9 < / A d j u s t >  
             < R J E > 0 < / R J E >  
             < P r e l i m i n a r y > - 5 6 8 9 < / P r e l i m i n a r y >  
             < F i n a l > - 5 6 8 9 < / F i n a l >  
         < / A c c o u n t S t o r a g e >  
         < A c c o u n t S t o r a g e >  
             < A c c o u n t B a l a n c e s >  
                 < A c c o u n t B a l a n c e >  
                     < F i e l d N a m e > P r i o r P e r i o d 1 B a l a n c e < / F i e l d N a m e >  
                     < B a l a n c e > - 1 2 5 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 2 6 5 0 7 8 9 9 2 6 4 0 0 0 0 0 1 7 9 < / I D >  
             < T a r g e t A c c o u n t I D > 2 6 5 0 7 8 9 9 2 6 4 0 0 0 0 0 1 0 2 < / T a r g e t A c c o u n t I D >  
             < C h a r t I D > 2 6 5 0 7 8 9 9 2 6 4 0 0 0 0 0 0 0 3 < / C h a r t I D >  
             < I s L i n k e d > f a l s e < / I s L i n k e d >  
             < N u m b e r > 0 3 0 1 0 0 9 0 0 0 0 1 < / N u m b e r >  
             < N a m e > F e d   T a x   P a y a b l e   A g a i n s t   S a l e s   L o a d < / N a m e >  
             < A J E > 0 < / A J E >  
             < A d j u s t > - 1 2 5 < / A d j u s t >  
             < R J E > 0 < / R J E >  
             < P r e l i m i n a r y > - 1 2 5 < / P r e l i m i n a r y >  
             < F i n a l > - 1 2 5 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 2 9 6 3 2 6 4 0 7 6 6 0 0 0 0 0 0 3 0 < / I D >  
             < T a r g e t A c c o u n t I D > 2 6 5 0 7 8 9 9 2 6 4 0 0 0 0 0 1 0 5 < / T a r g e t A c c o u n t I D >  
             < C h a r t I D > 2 6 5 0 7 8 9 9 2 6 4 0 0 0 0 0 0 0 3 < / C h a r t I D >  
             < I s L i n k e d > f a l s e < / I s L i n k e d >  
             < N u m b e r > 0 3 0 1 0 0 4 0 0 0 0 1 < / N u m b e r >  
             < N a m e > C O N V E R S I O N   C O S T   P A Y A B L E < / N a m e >  
             < A J E > 0 < / A J E >  
             < A d j u s t > 0 < / A d j u s t >  
             < R J E > 0 < / R J E >  
             < P r e l i m i n a r y > 0 < / P r e l i m i n a r y >  
             < F i n a l > 0 < / F i n a l >  
         < / A c c o u n t S t o r a g e >  
         < A c c o u n t S t o r a g e >  
             < A c c o u n t B a l a n c e s >  
                 < A c c o u n t B a l a n c e >  
                     < F i e l d N a m e > P r i o r P e r i o d 1 B a l a n c e < / F i e l d N a m e >  
                     < B a l a n c e > - 1 2 4 0 0 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 2 6 5 0 7 8 9 9 2 6 4 0 0 0 0 0 2 5 0 < / I D >  
             < T a r g e t A c c o u n t I D > 2 6 5 0 7 8 9 9 2 6 4 0 0 0 0 0 1 0 5 < / T a r g e t A c c o u n t I D >  
             < C h a r t I D > 2 6 5 0 7 8 9 9 2 6 4 0 0 0 0 0 0 0 3 < / C h a r t I D >  
             < I s L i n k e d > f a l s e < / I s L i n k e d >  
             < N u m b e r > 0 3 0 9 0 0 1 0 0 0 0 1 < / N u m b e r >  
             < N a m e > D I V I D E N D   P A Y A B L E < / N a m e >  
             < A J E > 0 < / A J E >  
             < A d j u s t > - 1 2 4 0 0 < / A d j u s t >  
             < R J E > 0 < / R J E >  
             < P r e l i m i n a r y > - 1 2 4 0 0 < / P r e l i m i n a r y >  
             < F i n a l > - 1 2 4 0 0 < / F i n a l >  
         < / A c c o u n t S t o r a g e >  
         < A c c o u n t S t o r a g e >  
             < A c c o u n t B a l a n c e s >  
                 < A c c o u n t B a l a n c e >  
                     < F i e l d N a m e > P r i o r P e r i o d 1 B a l a n c e < / F i e l d N a m e >  
                     < B a l a n c e > - 7 5 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 2 9 6 3 2 6 4 0 7 6 6 0 0 0 0 0 0 3 1 < / I D >  
             < T a r g e t A c c o u n t I D > 2 6 5 0 7 8 9 9 2 6 4 0 0 0 0 0 1 0 5 < / T a r g e t A c c o u n t I D >  
             < C h a r t I D > 2 6 5 0 7 8 9 9 2 6 4 0 0 0 0 0 0 0 3 < / C h a r t I D >  
             < I s L i n k e d > f a l s e < / I s L i n k e d >  
             < N u m b e r > 0 3 1 0 0 1 4 0 0 0 0 1 < / N u m b e r >  
             < N a m e > P A Y A B L E   T O   S H A R I A H   A D V I S O R < / N a m e >  
             < A J E > 0 < / A J E >  
             < A d j u s t > - 7 5 < / A d j u s t >  
             < R J E > 0 < / R J E >  
             < P r e l i m i n a r y > - 7 5 < / P r e l i m i n a r y >  
             < F i n a l > - 7 5 < / F i n a l >  
         < / A c c o u n t S t o r a g e >  
         < A c c o u n t S t o r a g e >  
             < A c c o u n t B a l a n c e s >  
                 < A c c o u n t B a l a n c e >  
                     < F i e l d N a m e > P r i o r P e r i o d 1 B a l a n c e < / F i e l d N a m e >  
                     < B a l a n c e > - 7 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 2 6 5 0 7 8 9 9 2 6 4 0 0 0 0 0 1 9 6 < / I D >  
             < T a r g e t A c c o u n t I D > 2 6 5 0 7 8 9 9 2 6 4 0 0 0 0 0 1 0 5 < / T a r g e t A c c o u n t I D >  
             < C h a r t I D > 2 6 5 0 7 8 9 9 2 6 4 0 0 0 0 0 0 0 3 < / C h a r t I D >  
             < I s L i n k e d > f a l s e < / I s L i n k e d >  
             < N u m b e r > 0 3 1 0 0 1 5 0 0 0 0 1 < / N u m b e r >  
             < N a m e > Z A K A T   P A Y A B L E < / N a m e >  
             < A J E > 0 < / A J E >  
             < A d j u s t > 0 < / A d j u s t >  
             < R J E > 0 < / R J E >  
             < P r e l i m i n a r y > 0 < / P r e l i m i n a r y >  
             < F i n a l > 0 < / F i n a l >  
         < / A c c o u n t S t o r a g e >  
         < A c c o u n t S t o r a g e >  
             < A c c o u n t B a l a n c e s >  
                 < A c c o u n t B a l a n c e >  
                     < F i e l d N a m e > P r i o r P e r i o d 1 B a l a n c e < / F i e l d N a m e >  
                     < B a l a n c e > - 5 7 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 2 9 6 3 2 6 4 0 7 6 6 0 0 0 0 0 0 3 2 < / I D >  
             < T a r g e t A c c o u n t I D > 2 6 5 0 7 8 9 9 2 6 4 0 0 0 0 0 1 0 5 < / T a r g e t A c c o u n t I D >  
             < C h a r t I D > 2 6 5 0 7 8 9 9 2 6 4 0 0 0 0 0 0 0 3 < / C h a r t I D >  
             < I s L i n k e d > f a l s e < / I s L i n k e d >  
             < N u m b e r > 0 3 1 0 0 1 9 0 0 0 0 1 < / N u m b e r >  
             < N a m e > O T H E R   P A Y A B L E < / N a m e >  
             < A J E > 0 < / A J E >  
             < A d j u s t > - 5 7 < / A d j u s t >  
             < R J E > 0 < / R J E >  
             < P r e l i m i n a r y > - 5 7 < / P r e l i m i n a r y >  
             < F i n a l > - 5 7 < / F i n a l >  
         < / A c c o u n t S t o r a g e >  
         < A c c o u n t S t o r a g e >  
             < A c c o u n t B a l a n c e s >  
                 < A c c o u n t B a l a n c e >  
                     < F i e l d N a m e > P r i o r P e r i o d 1 B a l a n c e < / F i e l d N a m e >  
                     < B a l a n c e > - 2 0 4 9 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 2 9 6 3 2 6 4 0 7 6 6 0 0 0 0 0 0 3 3 < / I D >  
             < T a r g e t A c c o u n t I D > 2 6 5 0 7 8 9 9 2 6 4 0 0 0 0 0 1 0 5 < / T a r g e t A c c o u n t I D >  
             < C h a r t I D > 2 6 5 0 7 8 9 9 2 6 4 0 0 0 0 0 0 0 3 < / C h a r t I D >  
             < I s L i n k e d > f a l s e < / I s L i n k e d >  
             < N u m b e r > 0 3 1 0 0 2 0 0 0 0 0 1 < / N u m b e r >  
             < N a m e > D o n a t i o n   /   C h a r i t y   P a y a b l e < / N a m e >  
             < A J E > 0 < / A J E >  
             < A d j u s t > - 1 0 8 4 < / A d j u s t >  
             < R J E > 0 < / R J E >  
             < P r e l i m i n a r y > - 1 0 8 4 < / P r e l i m i n a r y >  
             < F i n a l > - 1 0 8 4 < / F i n a l >  
         < / A c c o u n t S t o r a g e >  
         < A c c o u n t S t o r a g e >  
             < A c c o u n t B a l a n c e s >  
                 < A c c o u n t B a l a n c e >  
                     < F i e l d N a m e > P r i o r P e r i o d 1 B a l a n c e < / F i e l d N a m e >  
                     < B a l a n c e > - 1 0 2 4 < / 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 2 6 5 0 7 8 9 9 2 6 4 0 0 0 0 0 1 9 9 < / I D >  
             < T a r g e t A c c o u n t I D > 2 6 5 0 7 8 9 9 2 6 4 0 0 0 0 0 1 0 5 < / T a r g e t A c c o u n t I D >  
             < C h a r t I D > 2 6 5 0 7 8 9 9 2 6 4 0 0 0 0 0 0 0 3 < / C h a r t I D >  
             < I s L i n k e d > f a l s e < / I s L i n k e d >  
             < N u m b e r > 0 3 1 2 0 0 1 0 0 0 0 1 < / N u m b e r >  
             < N a m e > B a c k   O f f i c e   O p e r a t i o n   P a y a b l e < / N a m e >  
             < A J E > 0 < / A J E >  
             < A d j u s t > - 1 1 6 0 < / A d j u s t >  
             < R J E > 0 < / R J E >  
             < P r e l i m i n a r y > - 1 1 6 0 < / P r e l i m i n a r y >  
             < F i n a l > - 1 1 6 0 < / F i n a l >  
         < / A c c o u n t S t o r a g e >  
         < A c c o u n t S t o r a g e >  
             < A c c o u n t B a l a n c e s >  
                 < A c c o u n t B a l a n c e >  
                     < F i e l d N a m e > P r i o r P e r i o d 1 B a l a n c e < / F i e l d N a m e >  
                     < B a l a n c e > - 3 6 2 0 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 2 9 6 3 2 6 4 0 7 6 6 0 0 0 0 0 0 3 4 < / I D >  
             < T a r g e t A c c o u n t I D > 2 6 5 0 7 8 9 9 2 6 4 0 0 0 0 0 1 0 5 < / T a r g e t A c c o u n t I D >  
             < C h a r t I D > 2 6 5 0 7 8 9 9 2 6 4 0 0 0 0 0 0 0 3 < / C h a r t I D >  
             < I s L i n k e d > f a l s e < / I s L i n k e d >  
             < N u m b e r > 0 3 1 4 0 0 1 0 0 1 < / N u m b e r >  
             < N a m e > M a r k e t i n g   A n d   S e l l i n g   P a y a b l e < / N a m e >  
             < A J E > 0 < / A J E >  
             < A d j u s t > - 3 1 9 0 < / A d j u s t >  
             < R J E > 0 < / R J E >  
             < P r e l i m i n a r y > - 3 1 9 0 < / P r e l i m i n a r y >  
             < F i n a l > - 3 1 9 0 < / F i n a l >  
         < / A c c o u n t S t o r a g e >  
         < A c c o u n t S t o r a g e >  
             < A c c o u n t B a l a n c e s >  
                 < A c c o u n t B a l a n c e >  
                     < F i e l d N a m e > P r i o r P e r i o d 1 B a l a n c e < / F i e l d N a m e >  
                     < B a l a n c e > - 4 8 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 2 6 5 0 7 8 9 9 2 6 4 0 0 0 0 0 1 7 7 < / I D >  
             < T a r g e t A c c o u n t I D > 2 6 5 0 7 8 9 9 2 6 4 0 0 0 0 0 1 0 6 < / T a r g e t A c c o u n t I D >  
             < C h a r t I D > 2 6 5 0 7 8 9 9 2 6 4 0 0 0 0 0 0 0 3 < / C h a r t I D >  
             < I s L i n k e d > f a l s e < / I s L i n k e d >  
             < N u m b e r > 0 3 0 1 0 0 8 0 0 0 0 1 < / N u m b e r >  
             < N a m e > S a l e s   T a x   P a y a b l e   O n   T r u s t e e   F e e < / N a m e >  
             < A J E > 0 < / A J E >  
             < A d j u s t > - 3 8 < / A d j u s t >  
             < R J E > 0 < / R J E >  
             < P r e l i m i n a r y > - 3 8 < / P r e l i m i n a r y >  
             < F i n a l > - 3 8 < / F i n a l >  
         < / A c c o u n t S t o r a g e >  
         < A c c o u n t S t o r a g e >  
             < A c c o u n t B a l a n c e s >  
                 < A c c o u n t B a l a n c e >  
                     < F i e l d N a m e > P r i o r P e r i o d 1 B a l a n c e < / F i e l d N a m e >  
                     < B a l a n c e > - 1 7 7 5 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 2 6 5 0 7 8 9 9 2 6 4 0 0 0 0 0 1 9 0 < / I D >  
             < T a r g e t A c c o u n t I D > 2 6 5 0 7 8 9 9 2 6 4 0 0 0 0 0 1 1 0 < / T a r g e t A c c o u n t I D >  
             < C h a r t I D > 2 6 5 0 7 8 9 9 2 6 4 0 0 0 0 0 0 0 3 < / C h a r t I D >  
             < I s L i n k e d > f a l s e < / I s L i n k e d >  
             < N u m b e r > 0 3 1 0 0 0 4 0 0 0 0 2 < / N u m b e r >  
             < N a m e > B R O K E R A G E   P A Y A B L E     E Q U I T Y   I N V E S T M E N T < / N a m e >  
             < A J E > 0 < / A J E >  
             < A d j u s t > - 3 0 1 0 < / A d j u s t >  
             < R J E > 0 < / R J E >  
             < P r e l i m i n a r y > - 3 0 1 0 < / P r e l i m i n a r y >  
             < F i n a l > - 3 0 1 0 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 2 6 5 0 7 8 9 9 2 6 4 0 0 0 0 0 1 9 1 < / I D >  
             < T a r g e t A c c o u n t I D > 2 6 5 0 7 8 9 9 2 6 4 0 0 0 0 0 1 1 2 < / T a r g e t A c c o u n t I D >  
             < C h a r t I D > 2 6 5 0 7 8 9 9 2 6 4 0 0 0 0 0 0 0 3 < / C h a r t I D >  
             < I s L i n k e d > f a l s e < / I s L i n k e d >  
             < N u m b e r > 0 3 1 0 0 0 5 0 0 0 0 1 < / N u m b e r >  
             < N a m e > B R O K E R A G E   P A Y A B L E   M O N E Y   M A R K E T 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 2 6 5 0 7 8 9 9 2 6 4 0 0 0 0 0 2 7 3 < / I D >  
             < T a r g e t A c c o u n t I D > 2 6 5 0 7 8 9 9 2 6 4 0 0 0 0 0 1 1 2 < / T a r g e t A c c o u n t I D >  
             < C h a r t I D > 2 6 5 0 7 8 9 9 2 6 4 0 0 0 0 0 0 0 3 < / C h a r t I D >  
             < I s L i n k e d > f a l s e < / I s L i n k e d >  
             < N u m b e r > 0 3 1 0 0 0 5 0 0 0 0 3 < / N u m b e r >  
             < N a m e > B R O K E R A G E   P A Y A B L E     M O N E Y   M A R K E T < / N a m e >  
             < A J E > 0 < / A J E >  
             < A d j u s t > 0 < / A d j u s t >  
             < R J E > 0 < / R J E >  
             < P r e l i m i n a r y > 0 < / P r e l i m i n a r y >  
             < F i n a l > 0 < / F i n a l >  
         < / A c c o u n t S t o r a g e >  
         < A c c o u n t S t o r a g e >  
             < A c c o u n t B a l a n c e s >  
                 < A c c o u n t B a l a n c e >  
                     < F i e l d N a m e > P r i o r P e r i o d 1 B a l a n c e < / F i e l d N a m e >  
                     < B a l a n c e > - 9 9 4 8 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 2 6 5 0 7 8 9 9 2 6 4 0 0 0 0 0 1 9 2 < / I D >  
             < T a r g e t A c c o u n t I D > 2 6 5 0 7 8 9 9 2 6 4 0 0 0 0 0 1 1 7 < / T a r g e t A c c o u n t I D >  
             < C h a r t I D > 2 6 5 0 7 8 9 9 2 6 4 0 0 0 0 0 0 0 3 < / C h a r t I D >  
             < I s L i n k e d > f a l s e < / I s L i n k e d >  
             < N u m b e r > 0 3 1 0 0 0 6 0 0 0 0 1 < / N u m b e r >  
             < N a m e > W O R K E R ' S   W E L F A R E   F U N D   P A Y A B L E < / N a m e >  
             < A J E > 0 < / A J E >  
             < A d j u s t > - 9 9 4 8 < / A d j u s t >  
             < R J E > 0 < / R J E >  
             < P r e l i m i n a r y > - 9 9 4 8 < / P r e l i m i n a r y >  
             < F i n a l > - 9 9 4 8 < / F i n a l >  
         < / A c c o u n t S t o r a g e >  
         < A c c o u n t S t o r a g e >  
             < A c c o u n t B a l a n c e s >  
                 < A c c o u n t B a l a n c e >  
                     < F i e l d N a m e > P r i o r P e r i o d 1 B a l a n c e < / F i e l d N a m e >  
                     < B a l a n c e > - 2 9 0 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 2 6 5 0 7 8 9 9 2 6 4 0 0 0 0 0 1 9 3 < / I D >  
             < T a r g e t A c c o u n t I D > 2 6 5 0 7 8 9 9 2 6 4 0 0 0 0 0 1 1 8 < / T a r g e t A c c o u n t I D >  
             < C h a r t I D > 2 6 5 0 7 8 9 9 2 6 4 0 0 0 0 0 0 0 3 < / C h a r t I D >  
             < I s L i n k e d > f a l s e < / I s L i n k e d >  
             < N u m b e r > 0 3 1 0 0 0 7 0 0 0 0 1 < / N u m b e r >  
             < N a m e > A U D I T   F E E   P A Y A B L E < / N a m e >  
             < A J E > 0 < / A J E >  
             < A d j u s t > - 2 0 5 < / A d j u s t >  
             < R J E > 0 < / R J E >  
             < P r e l i m i n a r y > - 2 0 5 < / P r e l i m i n a r y >  
             < F i n a l > - 2 0 5 < / F i n a l >  
         < / A c c o u n t S t o r a g e >  
         < A c c o u n t S t o r a g e >  
             < A c c o u n t B a l a n c e s >  
                 < A c c o u n t B a l a n c e >  
                     < F i e l d N a m e > P r i o r P e r i o d 1 B a l a n c e < / F i e l d N a m e >  
                     < B a l a n c e > - 4 0 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 2 6 5 0 7 8 9 9 2 6 4 0 0 0 0 0 1 9 8 < / I D >  
             < T a r g e t A c c o u n t I D > 2 6 5 0 7 8 9 9 2 6 4 0 0 0 0 0 1 2 2 < / T a r g e t A c c o u n t I D >  
             < C h a r t I D > 2 6 5 0 7 8 9 9 2 6 4 0 0 0 0 0 0 0 3 < / C h a r t I D >  
             < I s L i n k e d > f a l s e < / I s L i n k e d >  
             < N u m b e r > 0 3 1 0 0 1 7 0 0 0 0 1 < / N u m b e r >  
             < N a m e > P R I N T I N G   C H A R G E S   P A Y A B L E < / N a m e >  
             < A J E > 0 < / A J E >  
             < A d j u s t > - 3 0 < / A d j u s t >  
             < R J E > 0 < / R J E >  
             < P r e l i m i n a r y > - 3 0 < / P r e l i m i n a r y >  
             < F i n a l > - 3 0 < / F i n a l >  
         < / A c c o u n t S t o r a g e >  
         < A c c o u n t S t o r a g e >  
             < A c c o u n t B a l a n c e s >  
                 < A c c o u n t B a l a n c e >  
                     < F i e l d N a m e > P r i o r P e r i o d 1 B a l a n c e < / F i e l d N a m e >  
                     < B a l a n c e > - 7 6 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 2 6 5 0 7 8 9 9 2 6 4 0 0 0 0 0 1 9 4 < / I D >  
             < T a r g e t A c c o u n t I D > 2 6 5 0 7 8 9 9 2 6 4 0 0 0 0 0 1 2 4 < / T a r g e t A c c o u n t I D >  
             < C h a r t I D > 2 6 5 0 7 8 9 9 2 6 4 0 0 0 0 0 0 0 3 < / C h a r t I D >  
             < I s L i n k e d > f a l s e < / I s L i n k e d >  
             < N u m b e r > 0 3 1 0 0 0 8 0 0 0 0 1 < / N u m b e r >  
             < N a m e > W I T H H O L D I N G   T A X   P A Y A B L E     C G T   U / S   3 7 A < / N a m e >  
             < A J E > 0 < / A J E >  
             < A d j u s t > - 1 4 < / A d j u s t >  
             < R J E > 0 < / R J E >  
             < P r e l i m i n a r y > - 1 4 < / P r e l i m i n a r y >  
             < F i n a l > - 1 4 < / 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 2 6 5 0 7 8 9 9 2 6 4 0 0 0 0 0 2 5 1 < / I D >  
             < T a r g e t A c c o u n t I D > 2 6 5 0 7 8 9 9 2 6 4 0 0 0 0 0 1 2 4 < / T a r g e t A c c o u n t I D >  
             < C h a r t I D > 2 6 5 0 7 8 9 9 2 6 4 0 0 0 0 0 0 0 3 < / C h a r t I D >  
             < I s L i n k e d > f a l s e < / I s L i n k e d >  
             < N u m b e r > 0 3 1 0 0 0 9 0 0 0 0 2 < / N u m b e r >  
             < N a m e > W . H .   T A X   P A Y A B L E     D I V I D E N D   U / S   1 5 0 < / 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 2 6 5 0 7 8 9 9 2 6 4 0 0 0 0 0 1 9 7 < / I D >  
             < T a r g e t A c c o u n t I D > 2 6 5 0 7 8 9 9 2 6 4 0 0 0 0 0 1 2 7 < / T a r g e t A c c o u n t I D >  
             < C h a r t I D > 2 6 5 0 7 8 9 9 2 6 4 0 0 0 0 0 0 0 3 < / C h a r t I D >  
             < I s L i n k e d > f a l s e < / I s L i n k e d >  
             < N u m b e r > 0 3 1 0 0 1 6 0 0 0 0 1 < / N u m b e r >  
             < N a m e > S E T T L E M E N T   C H A R G E S   P A Y A B L E   T O   N C C P L < / N a m e >  
             < A J E > 0 < / A J E >  
             < A d j u s t > 0 < / A d j u s t >  
             < R J E > 0 < / R J E >  
             < P r e l i m i n a r y > 0 < / P r e l i m i n a r y >  
             < F i n a l > 0 < / F i n a l >  
         < / A c c o u n t S t o r a g e >  
         < A c c o u n t S t o r a g e >  
             < A c c o u n t B a l a n c e s >  
                 < A c c o u n t B a l a n c e >  
                     < F i e l d N a m e > P r i o r P e r i o d 1 B a l a n c e < / F i e l d N a m e >  
                     < B a l a n c e > - 5 2 4 1 6 3 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 2 6 5 0 7 8 9 9 2 6 4 0 0 0 0 0 1 5 3 < / I D >  
             < T a r g e t A c c o u n t I D > 2 6 5 0 7 8 9 9 2 6 4 0 0 0 0 0 1 3 0 < / T a r g e t A c c o u n t I D >  
             < C h a r t I D > 2 6 5 0 7 8 9 9 2 6 4 0 0 0 0 0 0 0 3 < / C h a r t I D >  
             < I s L i n k e d > f a l s e < / I s L i n k e d >  
             < N u m b e r > 0 2 0 1 0 0 1 0 0 0 0 1 < / N u m b e r >  
             < N a m e > I S S U E D   O F   U N I T S   A G A I N S T   S A L E   O F   U N I T S < / N a m e >  
             < A J E > 0 < / A J E >  
             < A d j u s t > - 2 7 9 8 3 0 < / A d j u s t >  
             < R J E > 0 < / R J E >  
             < P r e l i m i n a r y > - 2 7 9 8 3 0 < / P r e l i m i n a r y >  
             < F i n a l > - 2 7 9 8 3 0 < / F i n a l >  
         < / A c c o u n t S t o r a g e >  
         < A c c o u n t S t o r a g e >  
             < A c c o u n t B a l a n c e s >  
                 < A c c o u n t B a l a n c e >  
                     < F i e l d N a m e > P r i o r P e r i o d 1 B a l a n c e < / F i e l d N a m e >  
                     < B a l a n c e > 1 6 4 6 7 1 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 2 6 5 0 7 8 9 9 2 6 4 0 0 0 0 0 1 5 5 < / I D >  
             < T a r g e t A c c o u n t I D > 2 6 5 0 7 8 9 9 2 6 4 0 0 0 0 0 1 3 0 < / T a r g e t A c c o u n t I D >  
             < C h a r t I D > 2 6 5 0 7 8 9 9 2 6 4 0 0 0 0 0 0 0 3 < / C h a r t I D >  
             < I s L i n k e d > f a l s e < / I s L i n k e d >  
             < N u m b e r > 0 2 0 1 0 0 2 0 0 0 0 1 < / N u m b e r >  
             < N a m e > R E D E M P T I O N   O F   U N I T S     N O R M A L < / N a m e >  
             < A J E > 0 < / A J E >  
             < A d j u s t > 1 6 7 6 3 8 < / A d j u s t >  
             < R J E > 0 < / R J E >  
             < P r e l i m i n a r y > 1 6 7 6 3 8 < / P r e l i m i n a r y >  
             < F i n a l > 1 6 7 6 3 8 < / F i n a l >  
         < / A c c o u n t S t o r a g e >  
         < A c c o u n t S t o r a g e >  
             < A c c o u n t B a l a n c e s >  
                 < A c c o u n t B a l a n c e >  
                     < F i e l d N a m e > P r i o r P e r i o d 1 B a l a n c e < / F i e l d N a m e >  
                     < B a l a n c e > - 3 6 2 4 7 6 1 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 2 6 5 0 7 8 9 9 2 6 4 0 0 0 0 0 1 5 8 < / I D >  
             < T a r g e t A c c o u n t I D > 2 6 5 0 7 8 9 9 2 6 4 0 0 0 0 0 1 3 0 < / T a r g e t A c c o u n t I D >  
             < C h a r t I D > 2 6 5 0 7 8 9 9 2 6 4 0 0 0 0 0 0 0 3 < / C h a r t I D >  
             < I s L i n k e d > f a l s e < / I s L i n k e d >  
             < N u m b e r > 0 2 0 1 0 0 3 0 0 0 0 1 < / N u m b e r >  
             < N a m e > C O N V E R S I O N   I N   U N I T S < / N a m e >  
             < A J E > 0 < / A J E >  
             < A d j u s t > - 2 9 7 4 2 3 6 < / A d j u s t >  
             < R J E > 0 < / R J E >  
             < P r e l i m i n a r y > - 2 9 7 4 2 3 6 < / P r e l i m i n a r y >  
             < F i n a l > - 2 9 7 4 2 3 6 < / F i n a l >  
         < / A c c o u n t S t o r a g e >  
         < A c c o u n t S t o r a g e >  
             < A c c o u n t B a l a n c e s >  
                 < A c c o u n t B a l a n c e >  
                     < F i e l d N a m e > P r i o r P e r i o d 1 B a l a n c e < / F i e l d N a m e >  
                     < B a l a n c e > 2 9 2 1 5 5 2 < / 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 2 6 5 0 7 8 9 9 2 6 4 0 0 0 0 0 1 5 9 < / I D >  
             < T a r g e t A c c o u n t I D > 2 6 5 0 7 8 9 9 2 6 4 0 0 0 0 0 1 3 0 < / T a r g e t A c c o u n t I D >  
             < C h a r t I D > 2 6 5 0 7 8 9 9 2 6 4 0 0 0 0 0 0 0 3 < / C h a r t I D >  
             < I s L i n k e d > f a l s e < / I s L i n k e d >  
             < N u m b e r > 0 2 0 1 0 0 4 0 0 0 0 1 < / N u m b e r >  
             < N a m e > C O N V E R S I O N   O U T   U N I T S < / N a m e >  
             < A J E > 0 < / A J E >  
             < A d j u s t > 3 9 0 2 9 4 5 < / A d j u s t >  
             < R J E > 0 < / R J E >  
             < P r e l i m i n a r y > 3 9 0 2 9 4 5 < / P r e l i m i n a r y >  
             < F i n a l > 3 9 0 2 9 4 5 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 2 6 5 0 7 8 9 9 2 6 4 0 0 0 0 0 2 6 7 < / I D >  
             < T a r g e t A c c o u n t I D > 2 6 5 0 7 8 9 9 2 6 4 0 0 0 0 0 1 3 0 < / T a r g e t A c c o u n t I D >  
             < C h a r t I D > 2 6 5 0 7 8 9 9 2 6 4 0 0 0 0 0 0 0 3 < / C h a r t I D >  
             < I s L i n k e d > f a l s e < / I s L i n k e d >  
             < N u m b e r > 0 2 0 1 0 0 5 0 0 0 0 1 < / N u m b e r >  
             < N a m e > I S S U E D   O F   B O N U S   U N I T S 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 2 6 5 0 7 8 9 9 2 6 4 0 0 0 0 0 2 4 8 < / I D >  
             < T a r g e t A c c o u n t I D > 2 6 5 0 7 8 9 9 2 6 4 0 0 0 0 0 1 3 0 < / T a r g e t A c c o u n t I D >  
             < C h a r t I D > 2 6 5 0 7 8 9 9 2 6 4 0 0 0 0 0 0 0 3 < / C h a r t I D >  
             < I s L i n k e d > f a l s e < / I s L i n k e d >  
             < N u m b e r > 0 2 0 3 0 0 1 0 0 0 0 1 < / N u m b e r >  
             < N a m e > U N A P P R O P R I A T E D   I N C O M E < / N a m e >  
             < A J E > 0 < / A J E >  
             < A d j u s t > 0 < / A d j u s t >  
             < R J E > 0 < / R J E >  
             < P r e l i m i n a r y > 0 < / P r e l i m i n a r y >  
             < F i n a l > 0 < / F i n a l >  
         < / A c c o u n t S t o r a g e >  
         < A c c o u n t S t o r a g e >  
             < A c c o u n t B a l a n c e s >  
                 < A c c o u n t B a l a n c e >  
                     < F i e l d N a m e > P r i o r P e r i o d 1 B a l a n c e < / F i e l d N a m e >  
                     < B a l a n c e > - 2 9 1 4 9 5 7 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 2 6 5 0 7 8 9 9 2 6 4 0 0 0 0 0 1 6 8 < / I D >  
             < T a r g e t A c c o u n t I D > 2 6 5 0 7 8 9 9 2 6 4 0 0 0 0 0 1 3 0 < / T a r g e t A c c o u n t I D >  
             < C h a r t I D > 2 6 5 0 7 8 9 9 2 6 4 0 0 0 0 0 0 0 3 < / C h a r t I D >  
             < I s L i n k e d > f a l s e < / I s L i n k e d >  
             < N u m b e r > 0 2 0 5 0 0 1 0 0 0 0 1 < / N u m b e r >  
             < N a m e > B A L A N C E   A C C O U N T < / N a m e >  
             < A J E > 0 < / A J E >  
             < A d j u s t > - 3 5 5 0 1 5 6 < / A d j u s t >  
             < R J E > 0 < / R J E >  
             < P r e l i m i n a r y > - 3 5 5 0 1 5 6 < / P r e l i m i n a r y >  
             < F i n a l > - 3 5 5 0 1 5 6 < / F i n a l >  
         < / A c c o u n t S t o r a g e >  
         < A c c o u n t S t o r a g e >  
             < A c c o u n t B a l a n c e s >  
                 < A c c o u n t B a l a n c e >  
                     < F i e l d N a m e > P r i o r P e r i o d 1 B a l a n c e < / F i e l d N a m e >  
                     < B a l a n c e > 1 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 2 6 5 0 7 8 9 9 2 6 4 0 0 0 0 0 2 7 4 < / I D >  
             < T a r g e t A c c o u n t I D > 2 6 5 0 7 8 9 9 2 6 4 0 0 0 0 0 1 3 0 < / T a r g e t A c c o u n t I D >  
             < C h a r t I D > 2 6 5 0 7 8 9 9 2 6 4 0 0 0 0 0 0 0 3 < / C h a r t I D >  
             < I s L i n k e d > f a l s e < / I s L i n k e d >  
             < N u m b e r > B l a n k   ( 1 2 7 ) < / N u m b e r >  
             < N a m e / >  
             < A J E > 0 < / A J E >  
             < A d j u s t > 1 < / A d j u s t >  
             < R J E > 0 < / R J E >  
             < P r e l i m i n a r y > 1 < / P r e l i m i n a r y >  
             < F i n a l > 1 < / 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 2 6 5 0 7 8 9 9 2 6 4 0 0 0 0 0 2 8 0 < / I D >  
             < T a r g e t A c c o u n t I D > 2 6 5 0 7 8 9 9 2 6 4 0 0 0 0 0 1 3 0 < / T a r g e t A c c o u n t I D >  
             < C h a r t I D > 2 6 5 0 7 8 9 9 2 6 4 0 0 0 0 0 0 0 3 < / C h a r t I D >  
             < I s L i n k e d > f a l s e < / I s L i n k e d >  
             < N u m b e r > D T T   -   0 0 1 < / N u m b e r >  
             < N a m e > R e l a t e d   P a r t y   -   D i s c l o s u r e < / 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 2 6 5 0 7 8 9 9 2 6 4 0 0 0 0 2 0 1 2 < / I D >  
             < T a r g e t A c c o u n t I D > 2 6 5 0 7 8 9 9 2 6 4 0 0 0 0 0 1 3 0 < / T a r g e t A c c o u n t I D >  
             < C h a r t I D > 2 6 5 0 7 8 9 9 2 6 4 0 0 0 0 0 0 0 3 < / C h a r t I D >  
             < I s L i n k e d > f a l s e < / I s L i n k e d >  
             < N u m b e r > D T T -   0 0 2 < / N u m b e r >  
             < N a m e > R e l a t e d   P a r t y   -   D i s c l o s u r e < / 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 2 6 5 0 7 8 9 9 2 6 4 0 0 0 0 0 2 7 5 < / I D >  
             < T a r g e t A c c o u n t I D > 2 6 5 0 7 8 9 9 2 6 4 0 0 0 0 0 1 3 0 < / T a r g e t A c c o u n t I D >  
             < C h a r t I D > 2 6 5 0 7 8 9 9 2 6 4 0 0 0 0 0 0 0 3 < / C h a r t I D >  
             < I s L i n k e d > f a l s e < / I s L i n k e d >  
             < N u m b e r > D T T - 0 1 < / N u m b e r >  
             < N a m e > H a l f   y e a r l y   0   B a l a n c i n g < / N a m e >  
             < A J E > 0 < / A J E >  
             < A d j u s t > 0 < / A d j u s t >  
             < R J E > 0 < / R J E >  
             < P r e l i m i n a r y > 0 < / P r e l i m i n a r y >  
             < F i n a l > 0 < / F i n a l >  
         < / A c c o u n t S t o r a g e >  
         < A c c o u n t S t o r a g e >  
             < A c c o u n t B a l a n c e s >  
                 < A c c o u n t B a l a n c e >  
                     < F i e l d N a m e > P r i o r P e r i o d 1 B a l a n c e < / F i e l d N a m e >  
                     < B a l a n c e > - 5 3 5 3 3 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 2 6 5 0 7 8 9 9 2 6 4 0 0 0 0 0 1 6 1 < / I D >  
             < T a r g e t A c c o u n t I D > 2 6 5 0 7 8 9 9 2 6 4 0 0 0 0 0 1 3 1 < / T a r g e t A c c o u n t I D >  
             < C h a r t I D > 2 6 5 0 7 8 9 9 2 6 4 0 0 0 0 0 0 0 3 < / C h a r t I D >  
             < I s L i n k e d > f a l s e < / I s L i n k e d >  
             < N u m b e r > 0 2 0 2 0 0 1 0 0 0 0 1 < / N u m b e r >  
             < N a m e > E L E M E N T   O F   I N C O M E     R E A L I Z E D < / N a m e >  
             < A J E > 0 < / A J E >  
             < A d j u s t > 2 4 5 5 < / A d j u s t >  
             < R J E > 0 < / R J E >  
             < P r e l i m i n a r y > 2 4 5 5 < / P r e l i m i n a r y >  
             < F i n a l > 2 4 5 5 < / F i n a l >  
         < / A c c o u n t S t o r a g e >  
         < A c c o u n t S t o r a g e >  
             < A c c o u n t B a l a n c e s >  
                 < A c c o u n t B a l a n c e >  
                     < F i e l d N a m e > P r i o r P e r i o d 1 B a l a n c e < / F i e l d N a m e >  
                     < B a l a n c e > 2 0 0 9 0 8 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 2 6 5 0 7 8 9 9 2 6 4 0 0 0 0 0 1 6 3 < / I D >  
             < T a r g e t A c c o u n t I D > 2 6 5 0 7 8 9 9 2 6 4 0 0 0 0 0 1 3 4 < / T a r g e t A c c o u n t I D >  
             < C h a r t I D > 2 6 5 0 7 8 9 9 2 6 4 0 0 0 0 0 0 0 3 < / C h a r t I D >  
             < I s L i n k e d > f a l s e < / I s L i n k e d >  
             < N u m b e r > 0 2 0 2 0 0 2 0 0 0 0 1 < / N u m b e r >  
             < N a m e > E L E M E N T   O F   I N C O M E     U N R E A L I Z E D < / N a m e >  
             < A J E > 0 < / A J E >  
             < A d j u s t > - 5 9 4 7 7 < / A d j u s t >  
             < R J E > 0 < / R J E >  
             < P r e l i m i n a r y > - 5 9 4 7 7 < / P r e l i m i n a r y >  
             < F i n a l > - 5 9 4 7 7 < / F i n a l >  
         < / A c c o u n t S t o r a g e >  
         < A c c o u n t S t o r a g e >  
             < A c c o u n t B a l a n c e s >  
                 < A c c o u n t B a l a n c e >  
                     < F i e l d N a m e > P r i o r P e r i o d 1 B a l a n c e < / F i e l d N a m e >  
                     < B a l a n c e > 1 6 9 9 9 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 2 6 5 0 7 8 9 9 2 6 4 0 0 0 0 0 1 6 5 < / I D >  
             < T a r g e t A c c o u n t I D > 2 6 5 0 7 8 9 9 2 6 4 0 0 0 0 0 1 3 6 < / T a r g e t A c c o u n t I D >  
             < C h a r t I D > 2 6 5 0 7 8 9 9 2 6 4 0 0 0 0 0 0 0 3 < / C h a r t I D >  
             < I s L i n k e d > f a l s e < / I s L i n k e d >  
             < N u m b e r > 0 2 0 4 0 0 2 0 0 0 0 1 < / N u m b e r >  
             < N a m e > U N R E A L I Z E D   G A I N   /   ( L O S S )   E Q U I T Y   -   A F S < / N a m e >  
             < A J E > 0 < / A J E >  
             < A d j u s t > 7 8 4 9 0 < / A d j u s t >  
             < R J E > 0 < / R J E >  
             < P r e l i m i n a r y > 7 8 4 9 0 < / P r e l i m i n a r y >  
             < F i n a l > 7 8 4 9 0 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 2 9 6 3 2 6 4 0 7 6 6 0 0 0 0 0 0 6 3 < / I D >  
             < T a r g e t A c c o u n t I D > 2 6 5 0 7 8 9 9 2 6 4 0 0 0 0 0 1 3 6 < / T a r g e t A c c o u n t I D >  
             < C h a r t I D > 2 6 5 0 7 8 9 9 2 6 4 0 0 0 0 0 0 0 3 < / C h a r t I D >  
             < I s L i n k e d > f a l s e < / I s L i n k e d >  
             < N u m b e r > 0 2 0 4 0 0 7 0 0 0 0 1 < / N u m b e r >  
             < N a m e > C a p i t a l   G a i n s / ( L o s s e s ) - F V O C I < / N a m e >  
             < A J E > 0 < / A J E >  
             < A d j u s t > - 7 8 4 9 0 < / A d j u s t >  
             < R J E > 0 < / R J E >  
             < P r e l i m i n a r y > - 7 8 4 9 0 < / P r e l i m i n a r y >  
             < F i n a l > - 7 8 4 9 0 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 2 6 5 0 7 8 9 9 2 6 4 0 0 0 0 0 2 4 9 < / I D >  
             < T a r g e t A c c o u n t I D > 2 6 5 0 7 8 9 9 2 6 4 0 0 0 0 0 1 3 8 < / T a r g e t A c c o u n t I D >  
             < C h a r t I D > 2 6 5 0 7 8 9 9 2 6 4 0 0 0 0 0 0 0 3 < / C h a r t I D >  
             < I s L i n k e d > f a l s e < / I s L i n k e d >  
             < N u m b e r > 0 2 0 4 0 0 4 0 0 0 0 1 < / N u m b e r >  
             < N a m e > U n r e a l i z e d   G a i n   /   ( L o s s )   P i b -   A f s < / N a m e >  
             < A J E > 0 < / A J E >  
             < A d j u s t > 0 < / A d j u s t >  
             < R J E > 0 < / R J E >  
             < P r e l i m i n a r y > 0 < / P r e l i m i n a r y >  
             < F i n a l > 0 < / F i n a l >  
         < / A c c o u n t S t o r a g e >  
         < A c c o u n t S t o r a g e >  
             < A c c o u n t B a l a n c e s >  
                 < A c c o u n t B a l a n c e >  
                     < F i e l d N a m e > P r i o r P e r i o d 1 B a l a n c e < / F i e l d N a m e >  
                     < B a l a n c e > 1 8 9 3 7 5 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 2 6 5 0 7 8 9 9 2 6 4 0 0 0 0 0 2 0 0 < / I D >  
             < T a r g e t A c c o u n t I D > 2 6 5 0 7 8 9 9 2 6 4 0 0 0 0 0 1 4 0 < / T a r g e t A c c o u n t I D >  
             < C h a r t I D > 2 6 5 0 7 8 9 9 2 6 4 0 0 0 0 0 0 0 3 < / C h a r t I D >  
             < I s L i n k e d > f a l s e < / I s L i n k e d >  
             < N u m b e r > 0 4 0 1 0 0 1 0 0 0 0 1 < / N u m b e r >  
             < N a m e > C A P I T A L   G A I N   /   ( L O S S )   O N   S A L E   O F   E Q U I T Y   S E C U R I T I E S < / N a m e >  
             < A J E > 0 < / A J E >  
             < A d j u s t > 1 1 9 0 6 6 < / A d j u s t >  
             < R J E > 0 < / R J E >  
             < P r e l i m i n a r y > 1 1 9 0 6 6 < / P r e l i m i n a r y >  
             < F i n a l > 1 1 9 0 6 6 < / 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 2 6 5 0 7 8 9 9 2 6 4 0 0 0 0 0 2 6 8 < / I D >  
             < T a r g e t A c c o u n t I D > 2 6 5 0 7 8 9 9 2 6 4 0 0 0 0 0 1 4 2 < / T a r g e t A c c o u n t I D >  
             < C h a r t I D > 2 6 5 0 7 8 9 9 2 6 4 0 0 0 0 0 0 0 3 < / C h a r t I D >  
             < I s L i n k e d > f a l s e < / I s L i n k e d >  
             < N u m b e r > 0 4 0 1 0 0 2 0 0 0 0 1 < / N u m b e r >  
             < N a m e > C A P I T A L   G A I N   /   ( L O S S )   O N   S A L E   O F   D E B T   S E C U R I T I E S 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 2 6 5 0 7 8 9 9 2 6 4 0 0 0 0 0 2 5 2 < / I D >  
             < T a r g e t A c c o u n t I D > 2 6 5 0 7 8 9 9 2 6 4 0 0 0 0 0 1 4 2 < / T a r g e t A c c o u n t I D >  
             < C h a r t I D > 2 6 5 0 7 8 9 9 2 6 4 0 0 0 0 0 0 0 3 < / C h a r t I D >  
             < I s L i n k e d > f a l s e < / I s L i n k e d >  
             < N u m b e r > 0 4 0 1 0 0 3 0 0 0 0 1 < / N u m b e r >  
             < N a m e > C A P I T A L   G A I N   /   ( L O S S )   O N   S A L E   O F   P I B S 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 2 6 5 0 7 8 9 9 2 6 4 0 0 0 0 0 2 0 1 < / I D >  
             < T a r g e t A c c o u n t I D > 2 6 5 0 7 8 9 9 2 6 4 0 0 0 0 0 1 4 3 < / T a r g e t A c c o u n t I D >  
             < C h a r t I D > 2 6 5 0 7 8 9 9 2 6 4 0 0 0 0 0 0 0 3 < / C h a r t I D >  
             < I s L i n k e d > f a l s e < / I s L i n k e d >  
             < N u m b e r > 0 4 0 1 0 0 4 0 0 0 0 1 < / N u m b e r >  
             < N a m e > C A P I T A L   G A I N   /   ( L O S S )   O N   S A L E   O F   T - B I L L S < / N a m e >  
             < A J E > 0 < / A J E >  
             < A d j u s t > 0 < / A d j u s t >  
             < R J E > 0 < / R J E >  
             < P r e l i m i n a r y > 0 < / P r e l i m i n a r y >  
             < F i n a l > 0 < / F i n a l >  
         < / A c c o u n t S t o r a g e >  
         < A c c o u n t S t o r a g e >  
             < A c c o u n t B a l a n c e s >  
                 < A c c o u n t B a l a n c e >  
                     < F i e l d N a m e > P r i o r P e r i o d 1 B a l a n c e < / F i e l d N a m e >  
                     < B a l a n c e > - 1 2 7 8 4 4 < / 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 2 6 5 0 7 8 9 9 2 6 4 0 0 0 0 0 2 0 2 < / I D >  
             < T a r g e t A c c o u n t I D > 2 6 5 0 7 8 9 9 2 6 4 0 0 0 0 0 1 4 6 < / T a r g e t A c c o u n t I D >  
             < C h a r t I D > 2 6 5 0 7 8 9 9 2 6 4 0 0 0 0 0 0 0 3 < / C h a r t I D >  
             < I s L i n k e d > f a l s e < / I s L i n k e d >  
             < N u m b e r > 0 4 0 1 0 1 0 0 0 0 0 1 < / N u m b e r >  
             < N a m e > D I V I D E N D   I N C O M E   O N   E Q U I T Y   S E C U R I T I E S < / N a m e >  
             < A J E > 0 < / A J E >  
             < A d j u s t > - 8 7 1 9 5 < / A d j u s t >  
             < R J E > 0 < / R J E >  
             < P r e l i m i n a r y > - 8 7 1 9 5 < / P r e l i m i n a r y >  
             < F i n a l > - 8 7 1 9 5 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 2 6 5 0 7 8 9 9 2 6 4 0 0 0 0 0 2 5 5 < / I D >  
             < T a r g e t A c c o u n t I D > 2 6 5 0 7 8 9 9 2 6 4 0 0 0 0 0 1 4 9 < / T a r g e t A c c o u n t I D >  
             < C h a r t I D > 2 6 5 0 7 8 9 9 2 6 4 0 0 0 0 0 0 0 3 < / C h a r t I D >  
             < I s L i n k e d > f a l s e < / I s L i n k e d >  
             < N u m b e r > 0 4 0 2 0 0 4 0 0 0 0 1 < / N u m b e r >  
             < N a m e > I N C O M E   O N   G O V T   S E C T Y   P I B S 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 2 6 5 0 7 8 9 9 2 6 4 0 0 0 0 0 2 1 6 < / I D >  
             < T a r g e t A c c o u n t I D > 2 6 5 0 7 8 9 9 2 6 4 0 0 0 0 0 1 4 9 < / T a r g e t A c c o u n t I D >  
             < C h a r t I D > 2 6 5 0 7 8 9 9 2 6 4 0 0 0 0 0 0 0 3 < / C h a r t I D >  
             < I s L i n k e d > f a l s e < / I s L i n k e d >  
             < N u m b e r > 0 4 0 2 0 1 6 0 0 0 0 1 < / N u m b e r >  
             < N a m e > A M O R T I Z A T I O N   /   D I S C O U N T   O N   G O V T   S E C   B I L L S S 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 2 6 5 0 7 8 9 9 2 6 4 0 0 0 0 0 2 1 5 < / I D >  
             < T a r g e t A c c o u n t I D > 2 6 5 0 7 8 9 9 2 6 4 0 0 0 0 0 1 5 2 < / T a r g e t A c c o u n t I D >  
             < C h a r t I D > 2 6 5 0 7 8 9 9 2 6 4 0 0 0 0 0 0 0 3 < / C h a r t I D >  
             < I s L i n k e d > f a l s e < / I s L i n k e d >  
             < N u m b e r > 0 4 0 2 0 0 3 0 0 0 0 1 < / N u m b e r >  
             < N a m e > I N C O M E   O N   T F C < / 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 2 6 5 0 7 8 9 9 2 6 4 0 0 0 0 0 2 5 4 < / I D >  
             < T a r g e t A c c o u n t I D > 2 6 5 0 7 8 9 9 2 6 4 0 0 0 0 0 1 5 2 < / T a r g e t A c c o u n t I D >  
             < C h a r t I D > 2 6 5 0 7 8 9 9 2 6 4 0 0 0 0 0 0 0 3 < / C h a r t I D >  
             < I s L i n k e d > f a l s e < / I s L i n k e d >  
             < N u m b e r > 0 4 0 2 0 0 3 0 0 0 0 2 < / N u m b e r >  
             < N a m e > I N C O M E   O N   T F C < / 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 2 6 5 0 7 8 9 9 2 6 4 0 0 0 0 0 2 5 6 < / I D >  
             < T a r g e t A c c o u n t I D > 2 6 5 0 7 8 9 9 2 6 4 0 0 0 0 0 1 5 2 < / T a r g e t A c c o u n t I D >  
             < C h a r t I D > 2 6 5 0 7 8 9 9 2 6 4 0 0 0 0 0 0 0 3 < / C h a r t I D >  
             < I s L i n k e d > f a l s e < / I s L i n k e d >  
             < N u m b e r > 0 4 0 2 0 1 4 0 0 0 0 1 < / N u m b e r >  
             < N a m e > A M O R T I Z A T I O N   /   D I S C O U N T   O N   D E B T   S E C U R I T I E S   -   T F C < / 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 2 6 5 0 7 8 9 9 2 6 4 0 0 0 0 0 2 0 5 < / I D >  
             < T a r g e t A c c o u n t I D > 2 6 5 0 7 8 9 9 2 6 4 0 0 0 0 0 1 5 4 < / T a r g e t A c c o u n t I D >  
             < C h a r t I D > 2 6 5 0 7 8 9 9 2 6 4 0 0 0 0 0 0 0 3 < / C h a r t I D >  
             < I s L i n k e d > f a l s e < / I s L i n k e d >  
             < N u m b e r > 0 4 0 2 0 0 1 0 0 0 0 1 < / N u m b e r >  
             < N a m e > P R O F I T   O N   -   A L L I E D   B A N K   L I M I T E D   -   F O R E I G N   E X C H A N G E 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 2 6 5 0 7 8 9 9 2 6 4 0 0 0 0 0 2 0 6 < / I D >  
             < T a r g e t A c c o u n t I D > 2 6 5 0 7 8 9 9 2 6 4 0 0 0 0 0 1 5 4 < / T a r g e t A c c o u n t I D >  
             < C h a r t I D > 2 6 5 0 7 8 9 9 2 6 4 0 0 0 0 0 0 0 3 < / C h a r t I D >  
             < I s L i n k e d > f a l s e < / I s L i n k e d >  
             < N u m b e r > 0 4 0 2 0 0 1 0 0 0 0 5 < / N u m b e r >  
             < N a m e > P R O F I T   O N   -   B A N K   A L   F A L A H   L I M I T E D     -   K S E   B R A N C H < / N a m e >  
             < A J E > 0 < / A J E >  
             < A d j u s t > 0 < / A d j u s t >  
             < R J E > 0 < / R J E >  
             < P r e l i m i n a r y > 0 < / P r e l i m i n a r y >  
             < F i n a l > 0 < / F i n a l >  
         < / A c c o u n t S t o r a g e >  
         < A c c o u n t S t o r a g e >  
             < A c c o u n t B a l a n c e s >  
                 < A c c o u n t B a l a n c e >  
                     < F i e l d N a m e > P r i o r P e r i o d 1 B a l a n c e < / F i e l d N a m e >  
                     < B a l a n c e > - 1 1 1 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 2 9 6 3 2 6 4 0 7 6 6 0 0 0 0 0 0 3 5 < / I D >  
             < T a r g e t A c c o u n t I D > 2 6 5 0 7 8 9 9 2 6 4 0 0 0 0 0 1 5 4 < / T a r g e t A c c o u n t I D >  
             < C h a r t I D > 2 6 5 0 7 8 9 9 2 6 4 0 0 0 0 0 0 0 3 < / C h a r t I D >  
             < I s L i n k e d > f a l s e < / I s L i n k e d >  
             < N u m b e r > 0 4 0 2 0 0 1 0 0 0 0 8 < / N u m b e r >  
             < N a m e > P R O F I T   O N   -   B A N K   I S L A M I   P A K I S T A N   L I M I T E D   -   K S E 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 2 6 5 0 7 8 9 9 2 6 4 0 0 0 0 0 2 0 7 < / I D >  
             < T a r g e t A c c o u n t I D > 2 6 5 0 7 8 9 9 2 6 4 0 0 0 0 0 1 5 4 < / T a r g e t A c c o u n t I D >  
             < C h a r t I D > 2 6 5 0 7 8 9 9 2 6 4 0 0 0 0 0 0 0 3 < / C h a r t I D >  
             < I s L i n k e d > f a l s e < / I s L i n k e d >  
             < N u m b e r > 0 4 0 2 0 0 1 0 0 0 1 4 < / N u m b e r >  
             < N a m e > P r o f i t   O n   -   H a b i b   M e t r o p o l i t a n   B a n k   L i m i t e d   -   K a r a c h i   S t o c k   E x c h a n g e 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 2 6 5 0 7 8 9 9 2 6 4 0 0 0 0 0 2 0 8 < / I D >  
             < T a r g e t A c c o u n t I D > 2 6 5 0 7 8 9 9 2 6 4 0 0 0 0 0 1 5 4 < / T a r g e t A c c o u n t I D >  
             < C h a r t I D > 2 6 5 0 7 8 9 9 2 6 4 0 0 0 0 0 0 0 3 < / C h a r t I D >  
             < I s L i n k e d > f a l s e < / I s L i n k e d >  
             < N u m b e r > 0 4 0 2 0 0 1 0 0 0 1 7 < / N u m b e r >  
             < N a m e > P r o f i t   O n   -   M c b   B a n k   L i m i t e d   -   U n i   T o w e r 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 2 6 5 0 7 8 9 9 2 6 4 0 0 0 0 0 2 0 9 < / I D >  
             < T a r g e t A c c o u n t I D > 2 6 5 0 7 8 9 9 2 6 4 0 0 0 0 0 1 5 4 < / T a r g e t A c c o u n t I D >  
             < C h a r t I D > 2 6 5 0 7 8 9 9 2 6 4 0 0 0 0 0 0 0 3 < / C h a r t I D >  
             < I s L i n k e d > f a l s e < / I s L i n k e d >  
             < N u m b e r > 0 4 0 2 0 0 1 0 0 0 2 1 < / N u m b e r >  
             < N a m e > P r o f i t   O n   -   M c b   B a n k   L i m i t e d   -   S h a h e e n   C o m p l e x 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 2 6 5 0 7 8 9 9 2 6 4 0 0 0 0 0 2 1 0 < / I D >  
             < T a r g e t A c c o u n t I D > 2 6 5 0 7 8 9 9 2 6 4 0 0 0 0 0 1 5 4 < / T a r g e t A c c o u n t I D >  
             < C h a r t I D > 2 6 5 0 7 8 9 9 2 6 4 0 0 0 0 0 0 0 3 < / C h a r t I D >  
             < I s L i n k e d > f a l s e < / I s L i n k e d >  
             < N u m b e r > 0 4 0 2 0 0 1 0 0 0 2 6 < / N u m b e r >  
             < N a m e > P r o f i t   O n   -   N i b   B a n k   L i m i t e d   -   M a i n 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 2 6 5 0 7 8 9 9 2 6 4 0 0 0 0 0 2 1 1 < / I D >  
             < T a r g e t A c c o u n t I D > 2 6 5 0 7 8 9 9 2 6 4 0 0 0 0 0 1 5 4 < / T a r g e t A c c o u n t I D >  
             < C h a r t I D > 2 6 5 0 7 8 9 9 2 6 4 0 0 0 0 0 0 0 3 < / C h a r t I D >  
             < I s L i n k e d > f a l s e < / I s L i n k e d >  
             < N u m b e r > 0 4 0 2 0 0 1 0 0 0 3 4 < / N u m b e r >  
             < N a m e > P r o f i t   O n   -   U n i t e d   B a n k   L i m i t e d   -   C o r p o r a t e   B r a n c h < / N a m e >  
             < A J E > 0 < / A J E >  
             < A d j u s t > 0 < / A d j u s t >  
             < R J E > 0 < / R J E >  
             < P r e l i m i n a r y > 0 < / P r e l i m i n a r y >  
             < F i n a l > 0 < / F i n a l >  
         < / A c c o u n t S t o r a g e >  
         < A c c o u n t S t o r a g e >  
             < A c c o u n t B a l a n c e s >  
                 < A c c o u n t B a l a n c e >  
                     < F i e l d N a m e > P r i o r P e r i o d 1 B a l a n c e < / F i e l d N a m e >  
                     < B a l a n c e > - 3 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 2 9 6 3 2 6 4 0 7 6 6 0 0 0 0 0 0 3 6 < / I D >  
             < T a r g e t A c c o u n t I D > 2 6 5 0 7 8 9 9 2 6 4 0 0 0 0 0 1 5 4 < / T a r g e t A c c o u n t I D >  
             < C h a r t I D > 2 6 5 0 7 8 9 9 2 6 4 0 0 0 0 0 0 0 3 < / C h a r t I D >  
             < I s L i n k e d > f a l s e < / I s L i n k e d >  
             < N u m b e r > 0 4 0 2 0 0 1 0 0 0 3 7 < / N u m b e r >  
             < N a m e > P r o f i t   O n   -   H a b i b   B a n k   L i m i t e d   -   J o f a   T o w e r   B r a n c h < / N a m e >  
             < A J E > 0 < / A J E >  
             < A d j u s t > - 8 3 < / A d j u s t >  
             < R J E > 0 < / R J E >  
             < P r e l i m i n a r y > - 8 3 < / P r e l i m i n a r y >  
             < F i n a l > - 8 3 < / F i n a l >  
         < / A c c o u n t S t o r a g e >  
         < A c c o u n t S t o r a g e >  
             < A c c o u n t B a l a n c e s >  
                 < A c c o u n t B a l a n c e >  
                     < F i e l d N a m e > P r i o r P e r i o d 1 B a l a n c e < / F i e l d N a m e >  
                     < B a l a n c e > - 1 7 6 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 2 9 6 3 2 6 4 0 7 6 6 0 0 0 0 0 0 3 7 < / I D >  
             < T a r g e t A c c o u n t I D > 2 6 5 0 7 8 9 9 2 6 4 0 0 0 0 0 1 5 4 < / T a r g e t A c c o u n t I D >  
             < C h a r t I D > 2 6 5 0 7 8 9 9 2 6 4 0 0 0 0 0 0 0 3 < / C h a r t I D >  
             < I s L i n k e d > f a l s e < / I s L i n k e d >  
             < N u m b e r > 0 4 0 2 0 0 1 0 0 0 3 8 < / N u m b e r >  
             < N a m e > P r o f i t   O n   -   U n i t e d   B a n k   L i m i t e d   -   A m e e n   B r a n c h < / N a m e >  
             < A J E > 0 < / A J E >  
             < A d j u s t > - 8 5 < / A d j u s t >  
             < R J E > 0 < / R J E >  
             < P r e l i m i n a r y > - 8 5 < / P r e l i m i n a r y >  
             < F i n a l > - 8 5 < / F i n a l >  
         < / A c c o u n t S t o r a g e >  
         < A c c o u n t S t o r a g e >  
             < A c c o u n t B a l a n c e s >  
                 < A c c o u n t B a l a n c e >  
                     < F i e l d N a m e > P r i o r P e r i o d 1 B a l a n c e < / F i e l d N a m e >  
                     < B a l a n c e > - 2 1 9 8 3 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 2 9 6 3 2 6 4 0 7 6 6 0 0 0 0 0 0 3 8 < / I D >  
             < T a r g e t A c c o u n t I D > 2 6 5 0 7 8 9 9 2 6 4 0 0 0 0 0 1 5 4 < / T a r g e t A c c o u n t I D >  
             < C h a r t I D > 2 6 5 0 7 8 9 9 2 6 4 0 0 0 0 0 0 0 3 < / C h a r t I D >  
             < I s L i n k e d > f a l s e < / I s L i n k e d >  
             < N u m b e r > 0 4 0 2 0 0 1 0 0 0 4 1 < / N u m b e r >  
             < N a m e > P r o f i t   O n   -   D u b a i   I s l a m i c   B a n k   -   K s e   B r a n c h < / N a m e >  
             < A J E > 0 < / A J E >  
             < A d j u s t > - 7 3 1 8 < / A d j u s t >  
             < R J E > 0 < / R J E >  
             < P r e l i m i n a r y > - 7 3 1 8 < / P r e l i m i n a r y >  
             < F i n a l > - 7 3 1 8 < / 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 2 9 6 3 2 6 4 0 7 6 6 0 0 0 0 0 0 3 9 < / I D >  
             < T a r g e t A c c o u n t I D > 2 6 5 0 7 8 9 9 2 6 4 0 0 0 0 0 1 5 4 < / T a r g e t A c c o u n t I D >  
             < C h a r t I D > 2 6 5 0 7 8 9 9 2 6 4 0 0 0 0 0 0 0 3 < / C h a r t I D >  
             < I s L i n k e d > f a l s e < / I s L i n k e d >  
             < N u m b e r > 0 4 0 2 0 0 1 0 0 0 4 4 < / N u m b e r >  
             < N a m e > P r o f i t   O n   -   D u b a i   I s l a m i c   B a n k   -   C l i f t o n   B r a n c h < / N a m e >  
             < A J E > 0 < / A J E >  
             < A d j u s t > 0 < / A d j u s t >  
             < R J E > 0 < / R J E >  
             < P r e l i m i n a r y > 0 < / P r e l i m i n a r y >  
             < F i n a l > 0 < / F i n a l >  
         < / A c c o u n t S t o r a g e >  
         < A c c o u n t S t o r a g e >  
             < A c c o u n t B a l a n c e s >  
                 < A c c o u n t B a l a n c e >  
                     < F i e l d N a m e > P r i o r P e r i o d 1 B a l a n c e < / F i e l d N a m e >  
                     < B a l a n c e > - 9 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 2 9 6 3 2 6 4 0 7 6 6 0 0 0 0 0 0 4 0 < / I D >  
             < T a r g e t A c c o u n t I D > 2 6 5 0 7 8 9 9 2 6 4 0 0 0 0 0 1 5 4 < / T a r g e t A c c o u n t I D >  
             < C h a r t I D > 2 6 5 0 7 8 9 9 2 6 4 0 0 0 0 0 0 0 3 < / C h a r t I D >  
             < I s L i n k e d > f a l s e < / I s L i n k e d >  
             < N u m b e r > 0 4 0 2 0 0 1 0 0 0 6 8 < / N u m b e r >  
             < N a m e > P r o f i t   O n   -   A s k a r i   B a n k   L i m i t e d   -   G a r d e n   T o w n   L a h o r e   B r a n c h < / N a m e >  
             < A J E > 0 < / A J E >  
             < A d j u s t > - 4 < / A d j u s t >  
             < R J E > 0 < / R J E >  
             < P r e l i m i n a r y > - 4 < / P r e l i m i n a r y >  
             < F i n a l > - 4 < / 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 2 6 5 0 7 8 9 9 2 6 4 0 0 0 0 0 2 1 2 < / I D >  
             < T a r g e t A c c o u n t I D > 2 6 5 0 7 8 9 9 2 6 4 0 0 0 0 0 1 5 4 < / T a r g e t A c c o u n t I D >  
             < C h a r t I D > 2 6 5 0 7 8 9 9 2 6 4 0 0 0 0 0 0 0 3 < / C h a r t I D >  
             < I s L i n k e d > f a l s e < / I s L i n k e d >  
             < N u m b e r > 0 4 0 2 0 0 1 0 0 0 6 9 < / N u m b e r >  
             < N a m e > P r o f i t   O n   -   B a n k   A l   H a b i b   L i m i t e d   -   M a i n 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 2 6 5 0 7 8 9 9 2 6 4 0 0 0 0 0 2 1 3 < / I D >  
             < T a r g e t A c c o u n t I D > 2 6 5 0 7 8 9 9 2 6 4 0 0 0 0 0 1 5 4 < / T a r g e t A c c o u n t I D >  
             < C h a r t I D > 2 6 5 0 7 8 9 9 2 6 4 0 0 0 0 0 0 0 3 < / C h a r t I D >  
             < I s L i n k e d > f a l s e < / I s L i n k e d >  
             < N u m b e r > 0 4 0 2 0 0 1 0 0 0 7 2 < / N u m b e r >  
             < N a m e > P r o f i t   O n   -   Z a r a i   T a r a q i a t i   B a n k   L i m i t e d   -   S h a f i   C o u r t   B r a n c h < / N a m e >  
             < A J E > 0 < / A J E >  
             < A d j u s t > 0 < / A d j u s t >  
             < R J E > 0 < / R J E >  
             < P r e l i m i n a r y > 0 < / P r e l i m i n a r y >  
             < F i n a l > 0 < / F i n a l >  
         < / A c c o u n t S t o r a g e >  
         < A c c o u n t S t o r a g e >  
             < A c c o u n t B a l a n c e s >  
                 < A c c o u n t B a l a n c e >  
                     < F i e l d N a m e > P r i o r P e r i o d 1 B a l a n c e < / F i e l d N a m e >  
                     < B a l a n c e > - 2 9 4 < / 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 2 9 6 3 2 6 4 0 7 6 6 0 0 0 0 0 0 4 1 < / I D >  
             < T a r g e t A c c o u n t I D > 2 6 5 0 7 8 9 9 2 6 4 0 0 0 0 0 1 5 4 < / T a r g e t A c c o u n t I D >  
             < C h a r t I D > 2 6 5 0 7 8 9 9 2 6 4 0 0 0 0 0 0 0 3 < / C h a r t I D >  
             < I s L i n k e d > f a l s e < / I s L i n k e d >  
             < N u m b e r > 0 4 0 2 0 0 1 0 0 0 7 4 < / N u m b e r >  
             < N a m e > P r o f i t   O n   -   B a n k   I s l a m i   P a k i s t a n   L i m i t e d   -   K h a y a b a n   B u k h a r i   B r a n c h < / N a m e >  
             < A J E > 0 < / A J E >  
             < A d j u s t > - 2 1 9 2 < / A d j u s t >  
             < R J E > 0 < / R J E >  
             < P r e l i m i n a r y > - 2 1 9 2 < / P r e l i m i n a r y >  
             < F i n a l > - 2 1 9 2 < / 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 2 9 6 3 2 6 4 0 7 6 6 0 0 0 0 0 0 6 5 < / I D >  
             < T a r g e t A c c o u n t I D > 2 6 5 0 7 8 9 9 2 6 4 0 0 0 0 0 1 5 4 < / T a r g e t A c c o u n t I D >  
             < C h a r t I D > 2 6 5 0 7 8 9 9 2 6 4 0 0 0 0 0 0 0 3 < / C h a r t I D >  
             < I s L i n k e d > f a l s e < / I s L i n k e d >  
             < N u m b e r > 0 4 0 2 0 0 1 0 0 0 8 1 < / N u m b e r >  
             < N a m e > P r o f i t   O n   -   B a n k   I s l a m i   P a k i s t a n   L i m i t e d   D h a   P h a s e   I v < / 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 2 9 6 3 2 6 4 0 7 6 6 0 0 0 0 0 0 4 2 < / I D >  
             < T a r g e t A c c o u n t I D > 2 6 5 0 7 8 9 9 2 6 4 0 0 0 0 0 1 5 4 < / T a r g e t A c c o u n t I D >  
             < C h a r t I D > 2 6 5 0 7 8 9 9 2 6 4 0 0 0 0 0 0 0 3 < / C h a r t I D >  
             < I s L i n k e d > f a l s e < / I s L i n k e d >  
             < N u m b e r > 0 4 0 2 0 0 1 0 0 0 8 3 < / N u m b e r >  
             < N a m e > P r o f i t   O n   -   B a n k   I s l a m i   P a k i s t a n   L i m i t e d   ( D h a   P h a s e   4 ) < / 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 2 9 6 3 2 6 4 0 7 6 6 0 0 0 0 0 0 4 3 < / I D >  
             < T a r g e t A c c o u n t I D > 2 6 5 0 7 8 9 9 2 6 4 0 0 0 0 0 1 5 4 < / T a r g e t A c c o u n t I D >  
             < C h a r t I D > 2 6 5 0 7 8 9 9 2 6 4 0 0 0 0 0 0 0 3 < / C h a r t I D >  
             < I s L i n k e d > f a l s e < / I s L i n k e d >  
             < N u m b e r > 0 4 0 2 0 0 1 0 0 0 8 6 < / N u m b e r >  
             < N a m e > P r o f i t   O n   A l   B a r a k a   B a n k   L i m i t e d   S h a h r a e f a i s a l   B r a n c h < / N a m e >  
             < A J E > 0 < / A J E >  
             < A d j u s t > 0 < / A d j u s t >  
             < R J E > 0 < / R J E >  
             < P r e l i m i n a r y > 0 < / P r e l i m i n a r y >  
             < F i n a l > 0 < / F i n a l >  
         < / A c c o u n t S t o r a g e >  
         < A c c o u n t S t o r a g e >  
             < A c c o u n t B a l a n c e s >  
                 < A c c o u n t B a l a n c e >  
                     < F i e l d N a m e > P r i o r P e r i o d 1 B a l a n c e < / F i e l d N a m e >  
                     < B a l a n c e > - 5 0 7 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 2 9 6 3 2 6 4 0 7 6 6 0 0 0 0 0 0 4 4 < / I D >  
             < T a r g e t A c c o u n t I D > 2 6 5 0 7 8 9 9 2 6 4 0 0 0 0 0 1 5 4 < / T a r g e t A c c o u n t I D >  
             < C h a r t I D > 2 6 5 0 7 8 9 9 2 6 4 0 0 0 0 0 0 0 3 < / C h a r t I D >  
             < I s L i n k e d > f a l s e < / I s L i n k e d >  
             < N u m b e r > 0 4 0 2 0 0 1 0 0 0 8 7 < / N u m b e r >  
             < N a m e > P r o f i t   O n   A l l i e d   B a n k   L i m i t e d   I b g   G o l e   M a r k e t   B r a n c h < / N a m e >  
             < A J E > 0 < / A J E >  
             < A d j u s t > 0 < / A d j u s t >  
             < R J E > 0 < / R J E >  
             < P r e l i m i n a r y > 0 < / P r e l i m i n a r y >  
             < F i n a l > 0 < / F i n a l >  
         < / A c c o u n t S t o r a g e >  
         < A c c o u n t S t o r a g e >  
             < A c c o u n t B a l a n c e s >  
                 < A c c o u n t B a l a n c e >  
                     < F i e l d N a m e > P r i o r P e r i o d 1 B a l a n c e < / F i e l d N a m e >  
                     < B a l a n c e > - 1 0 8 9 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 2 9 6 3 2 6 4 0 7 6 6 0 0 0 0 0 0 4 5 < / I D >  
             < T a r g e t A c c o u n t I D > 2 6 5 0 7 8 9 9 2 6 4 0 0 0 0 0 1 5 4 < / T a r g e t A c c o u n t I D >  
             < C h a r t I D > 2 6 5 0 7 8 9 9 2 6 4 0 0 0 0 0 0 0 3 < / C h a r t I D >  
             < I s L i n k e d > f a l s e < / I s L i n k e d >  
             < N u m b e r > 0 4 0 2 0 0 1 0 0 0 8 9 < / N u m b e r >  
             < N a m e > P r o f i t   O n   -   B a n k   I s l a m i   P a k i s t a n   L i m i t e d   ( G u l s h a n . E . M a y m a r ) < / N a m e >  
             < A J E > 0 < / A J E >  
             < A d j u s t > - 1 < / A d j u s t >  
             < R J E > 0 < / R J E >  
             < P r e l i m i n a r y > - 1 < / P r e l i m i n a r y >  
             < F i n a l > - 1 < / F i n a l >  
         < / A c c o u n t S t o r a g e >  
         < A c c o u n t S t o r a g e >  
             < A c c o u n t B a l a n c e s >  
                 < A c c o u n t B a l a n c e >  
                     < F i e l d N a m e > P r i o r P e r i o d 1 B a l a n c e < / F i e l d N a m e >  
                     < B a l a n c e > - 1 3 2 3 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 2 9 6 3 2 6 4 0 7 6 6 0 0 0 0 0 0 4 6 < / I D >  
             < T a r g e t A c c o u n t I D > 2 6 5 0 7 8 9 9 2 6 4 0 0 0 0 0 1 5 4 < / T a r g e t A c c o u n t I D >  
             < C h a r t I D > 2 6 5 0 7 8 9 9 2 6 4 0 0 0 0 0 0 0 3 < / C h a r t I D >  
             < I s L i n k e d > f a l s e < / I s L i n k e d >  
             < N u m b e r > 0 4 0 2 0 0 1 0 0 0 9 4 < / N u m b e r >  
             < N a m e > P r o f i t   O n   -   E m a a n   I s l a m i c   B a n k   -   C l i f t o n   B r a n c h < / N a m e >  
             < A J E > 0 < / A J E >  
             < A d j u s t > - 6 1 1 7 < / A d j u s t >  
             < R J E > 0 < / R J E >  
             < P r e l i m i n a r y > - 6 1 1 7 < / P r e l i m i n a r y >  
             < F i n a l > - 6 1 1 7 < / F i n a l >  
         < / A c c o u n t S t o r a g e >  
         < A c c o u n t S t o r a g e >  
             < A c c o u n t B a l a n c e s >  
                 < A c c o u n t B a l a n c e >  
                     < F i e l d N a m e > P r i o r P e r i o d 1 B a l a n c e < / F i e l d N a m e >  
                     < B a l a n c e > - 1 5 3 1 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 2 9 6 3 2 6 4 0 7 6 6 0 0 0 0 0 0 4 7 < / I D >  
             < T a r g e t A c c o u n t I D > 2 6 5 0 7 8 9 9 2 6 4 0 0 0 0 0 1 5 4 < / T a r g e t A c c o u n t I D >  
             < C h a r t I D > 2 6 5 0 7 8 9 9 2 6 4 0 0 0 0 0 0 0 3 < / C h a r t I D >  
             < I s L i n k e d > f a l s e < / I s L i n k e d >  
             < N u m b e r > 0 4 0 2 0 0 1 0 0 0 9 5 < / N u m b e r >  
             < N a m e > P r o f i t   O n   -   B a n k   I s l a m i   P a k i s t a n   L i m i t e d   -   L a n d h i   B r a n c h < / N a m e >  
             < A J E > 0 < / A J E >  
             < A d j u s t > 0 < / A d j u s t >  
             < R J E > 0 < / R J E >  
             < P r e l i m i n a r y > 0 < / P r e l i m i n a r y >  
             < F i n a l > 0 < / F i n a l >  
         < / A c c o u n t S t o r a g e >  
         < A c c o u n t S t o r a g e >  
             < A c c o u n t B a l a n c e s >  
                 < A c c o u n t B a l a n c e >  
                     < F i e l d N a m e > P r i o r P e r i o d 1 B a l a n c e < / F i e l d N a m e >  
                     < B a l a n c e > - 9 6 6 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 2 9 6 3 2 6 4 0 7 6 6 0 0 0 0 0 0 4 8 < / I D >  
             < T a r g e t A c c o u n t I D > 2 6 5 0 7 8 9 9 2 6 4 0 0 0 0 0 1 5 4 < / T a r g e t A c c o u n t I D >  
             < C h a r t I D > 2 6 5 0 7 8 9 9 2 6 4 0 0 0 0 0 0 0 3 < / C h a r t I D >  
             < I s L i n k e d > f a l s e < / I s L i n k e d >  
             < N u m b e r > 0 4 0 2 0 0 1 0 0 0 9 8 < / N u m b e r >  
             < N a m e > P r o f i t   O n   -   M c b   B a n k   L i m i t e d   I s l a m i c   B a n k   G u l b e r g   L a h o r e < / N a m e >  
             < A J E > 0 < / A J E >  
             < A d j u s t > - 3 < / A d j u s t >  
             < R J E > 0 < / R J E >  
             < P r e l i m i n a r y > - 3 < / P r e l i m i n a r y >  
             < F i n a l > - 3 < / F i n a l >  
         < / A c c o u n t S t o r a g e >  
         < A c c o u n t S t o r a g e >  
             < A c c o u n t B a l a n c e s >  
                 < A c c o u n t B a l a n c e >  
                     < F i e l d N a m e > P r i o r P e r i o d 1 B a l a n c e < / F i e l d N a m e >  
                     < B a l a n c e > - 1 2 7 4 < / 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 2 9 6 3 2 6 4 0 7 6 6 0 0 0 0 0 0 4 9 < / I D >  
             < T a r g e t A c c o u n t I D > 2 6 5 0 7 8 9 9 2 6 4 0 0 0 0 0 1 5 4 < / T a r g e t A c c o u n t I D >  
             < C h a r t I D > 2 6 5 0 7 8 9 9 2 6 4 0 0 0 0 0 0 0 3 < / C h a r t I D >  
             < I s L i n k e d > f a l s e < / I s L i n k e d >  
             < N u m b e r > 0 4 0 2 0 0 1 0 0 1 0 1 < / N u m b e r >  
             < N a m e > P r o f i t   O n   -   B a n k   A l   H a b i b   L i m i t e d   -   S h a h r a h - E - F a i s a l < / N a m e >  
             < A J E > 0 < / A J E >  
             < A d j u s t > - 2 6 3 3 < / A d j u s t >  
             < R J E > 0 < / R J E >  
             < P r e l i m i n a r y > - 2 6 3 3 < / P r e l i m i n a r y >  
             < F i n a l > - 2 6 3 3 < / 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 2 6 5 0 7 8 9 9 2 6 4 0 0 0 0 0 2 1 4 < / I D >  
             < T a r g e t A c c o u n t I D > 2 6 5 0 7 8 9 9 2 6 4 0 0 0 0 0 1 5 6 < / T a r g e t A c c o u n t I D >  
             < C h a r t I D > 2 6 5 0 7 8 9 9 2 6 4 0 0 0 0 0 0 0 3 < / C h a r t I D >  
             < I s L i n k e d > f a l s e < / I s L i n k e d >  
             < N u m b e r > 0 4 0 2 0 0 2 0 0 0 0 1 < / N u m b e r >  
             < N a m e > R E T U R N   O N   T E R M   D E P O S I T   A C C O U N T S 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 2 6 5 0 7 8 9 9 2 6 4 0 0 0 0 0 2 1 7 < / I D >  
             < T a r g e t A c c o u n t I D > 2 6 5 0 7 8 9 9 2 6 4 0 0 0 0 0 1 5 7 < / T a r g e t A c c o u n t I D >  
             < C h a r t I D > 2 6 5 0 7 8 9 9 2 6 4 0 0 0 0 0 0 0 3 < / C h a r t I D >  
             < I s L i n k e d > f a l s e < / I s L i n k e d >  
             < N u m b e r > 0 4 0 3 0 0 1 0 0 0 0 1 < / N u m b e r >  
             < N a m e > I N C O M E   O N   N C C P L   D E P O S I T   A G A I N S T   E X P O S U R E   M A R G I N < / N a m e >  
             < A J E > 0 < / A J E >  
             < A d j u s t > 0 < / A d j u s t >  
             < R J E > 0 < / R J E >  
             < P r e l i m i n a r y > 0 < / P r e l i m i n a r y >  
             < F i n a l > 0 < / F i n a l >  
         < / A c c o u n t S t o r a g e >  
         < A c c o u n t S t o r a g e >  
             < A c c o u n t B a l a n c e s >  
                 < A c c o u n t B a l a n c e >  
                     < F i e l d N a m e > P r i o r P e r i o d 1 B a l a n c e < / F i e l d N a m e >  
                     < B a l a n c e > 2 4 9 8 1 1 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 2 6 5 0 7 8 9 9 2 6 4 0 0 0 0 0 2 0 3 < / I D >  
             < T a r g e t A c c o u n t I D > 2 6 5 0 7 8 9 9 2 6 4 0 0 0 0 0 1 6 0 < / T a r g e t A c c o u n t I D >  
             < C h a r t I D > 2 6 5 0 7 8 9 9 2 6 4 0 0 0 0 0 0 0 3 < / C h a r t I D >  
             < I s L i n k e d > f a l s e < / I s L i n k e d >  
             < N u m b e r > 0 4 0 1 0 1 2 0 0 0 0 1 < / N u m b e r >  
             < N a m e > U R G   /   L O S S   H F T   E Q U I T Y   I N V E S T M E N T S < / N a m e >  
             < A J E > 0 < / A J E >  
             < A d j u s t > 2 3 1 6 0 2 < / A d j u s t >  
             < R J E > 0 < / R J E >  
             < P r e l i m i n a r y > 2 3 1 6 0 2 < / P r e l i m i n a r y >  
             < F i n a l > 2 3 1 6 0 2 < / 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 2 6 5 0 7 8 9 9 2 6 4 0 0 0 0 0 2 5 3 < / I D >  
             < T a r g e t A c c o u n t I D > 2 6 5 0 7 8 9 9 2 6 4 0 0 0 0 0 1 6 0 < / T a r g e t A c c o u n t I D >  
             < C h a r t I D > 2 6 5 0 7 8 9 9 2 6 4 0 0 0 0 0 0 0 3 < / C h a r t I D >  
             < I s L i n k e d > f a l s e < / I s L i n k e d >  
             < N u m b e r > 0 4 0 1 0 1 4 0 0 0 0 1 < / N u m b e r >  
             < N a m e > U R G   /   L O S S   I N V E S T M E N T   I N   D E B T   S E C U R I T I E S 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 2 6 5 0 7 8 9 9 2 6 4 0 0 0 0 0 2 0 4 < / I D >  
             < T a r g e t A c c o u n t I D > 2 6 5 0 7 8 9 9 2 6 4 0 0 0 0 0 1 6 0 < / T a r g e t A c c o u n t I D >  
             < C h a r t I D > 2 6 5 0 7 8 9 9 2 6 4 0 0 0 0 0 0 0 3 < / C h a r t I D >  
             < I s L i n k e d > f a l s e < / I s L i n k e d >  
             < N u m b e r > 0 4 0 1 0 1 6 0 0 0 0 1 < / N u m b e r >  
             < N a m e > U R G / L O S S   I N V E S T M E N T S   I N   T B I L L S < / N a m e >  
             < A J E > 0 < / A J E >  
             < A d j u s t > 0 < / A d j u s t >  
             < R J E > 0 < / R J E >  
             < P r e l i m i n a r y > 0 < / P r e l i m i n a r y >  
             < F i n a l > 0 < / F i n a l >  
         < / A c c o u n t S t o r a g e >  
         < A c c o u n t S t o r a g e >  
             < A c c o u n t B a l a n c e s >  
                 < A c c o u n t B a l a n c e >  
                     < F i e l d N a m e > P r i o r P e r i o d 1 B a l a n c e < / F i e l d N a m e >  
                     < B a l a n c e > 6 4 4 2 5 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 2 6 5 0 7 8 9 9 2 6 4 0 0 0 0 0 2 2 0 < / I D >  
             < T a r g e t A c c o u n t I D > 2 6 5 0 7 8 9 9 2 6 4 0 0 0 0 0 1 6 2 < / T a r g e t A c c o u n t I D >  
             < C h a r t I D > 2 6 5 0 7 8 9 9 2 6 4 0 0 0 0 0 0 0 3 < / C h a r t I D >  
             < I s L i n k e d > f a l s e < / I s L i n k e d >  
             < N u m b e r > 0 5 0 1 0 0 1 0 0 0 0 1 < / N u m b e r >  
             < N a m e > M A N A G E M E N T   C O M P A N Y   R E M U N E R A T I O N < / N a m e >  
             < A J E > 0 < / A J E >  
             < A d j u s t > 3 3 3 6 2 < / A d j u s t >  
             < R J E > 0 < / R J E >  
             < P r e l i m i n a r y > 3 3 3 6 2 < / P r e l i m i n a r y >  
             < F i n a l > 3 3 3 6 2 < / F i n a l >  
         < / A c c o u n t S t o r a g e >  
         < A c c o u n t S t o r a g e >  
             < A c c o u n t B a l a n c e s >  
                 < A c c o u n t B a l a n c e >  
                     < F i e l d N a m e > P r i o r P e r i o d 1 B a l a n c e < / F i e l d N a m e >  
                     < B a l a n c e > 8 3 7 5 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 2 6 5 0 7 8 9 9 2 6 4 0 0 0 0 0 2 2 1 < / I D >  
             < T a r g e t A c c o u n t I D > 2 6 5 0 7 8 9 9 2 6 4 0 0 0 0 0 1 6 4 < / T a r g e t A c c o u n t I D >  
             < C h a r t I D > 2 6 5 0 7 8 9 9 2 6 4 0 0 0 0 0 0 0 3 < / C h a r t I D >  
             < I s L i n k e d > f a l s e < / I s L i n k e d >  
             < N u m b e r > 0 5 0 1 0 0 1 0 0 0 0 2 < / N u m b e r >  
             < N a m e > S A L E S   T A X   O N   M A N A G E M E N T   C O M P A N Y   R E M U N E R A T I O N < / N a m e >  
             < A J E > 0 < / A J E >  
             < A d j u s t > 4 3 3 7 < / A d j u s t >  
             < R J E > 0 < / R J E >  
             < P r e l i m i n a r y > 4 3 3 7 < / P r e l i m i n a r y >  
             < F i n a l > 4 3 3 7 < / 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 2 6 5 0 7 8 9 9 2 6 4 0 0 0 0 0 2 5 8 < / I D >  
             < T a r g e t A c c o u n t I D > 2 6 5 0 7 8 9 9 2 6 4 0 0 0 0 0 1 6 4 < / T a r g e t A c c o u n t I D >  
             < C h a r t I D > 2 6 5 0 7 8 9 9 2 6 4 0 0 0 0 0 0 0 3 < / C h a r t I D >  
             < I s L i n k e d > f a l s e < / I s L i n k e d >  
             < N u m b e r > 0 5 0 1 0 0 1 0 0 0 0 3 < / N u m b e r >  
             < N a m e > F E D   E X P E N S E   O N   M G M   F E E < / N a m e >  
             < A J E > 0 < / A J E >  
             < A d j u s t > 0 < / A d j u s t >  
             < R J E > 0 < / R J E >  
             < P r e l i m i n a r y > 0 < / P r e l i m i n a r y >  
             < F i n a l > 0 < / F i n a l >  
         < / A c c o u n t S t o r a g e >  
         < A c c o u n t S t o r a g e >  
             < A c c o u n t B a l a n c e s >  
                 < A c c o u n t B a l a n c e >  
                     < F i e l d N a m e > P r i o r P e r i o d 1 B a l a n c e < / F i e l d N a m e >  
                     < B a l a n c e > 4 2 2 1 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 2 6 5 0 7 8 9 9 2 6 4 0 0 0 0 0 2 2 2 < / I D >  
             < T a r g e t A c c o u n t I D > 2 6 5 0 7 8 9 9 2 6 4 0 0 0 0 0 1 6 6 < / T a r g e t A c c o u n t I D >  
             < C h a r t I D > 2 6 5 0 7 8 9 9 2 6 4 0 0 0 0 0 0 0 3 < / C h a r t I D >  
             < I s L i n k e d > f a l s e < / I s L i n k e d >  
             < N u m b e r > 0 5 0 1 0 0 2 0 0 0 0 1 < / N u m b e r >  
             < N a m e > T R U S T E E   R E M U N E R A T I O N < / N a m e >  
             < A J E > 0 < / A J E >  
             < A d j u s t > 2 1 7 2 < / A d j u s t >  
             < R J E > 0 < / R J E >  
             < P r e l i m i n a r y > 2 1 7 2 < / P r e l i m i n a r y >  
             < F i n a l > 2 1 7 2 < / F i n a l >  
         < / A c c o u n t S t o r a g e >  
         < A c c o u n t S t o r a g e >  
             < A c c o u n t B a l a n c e s >  
                 < A c c o u n t B a l a n c e >  
                     < F i e l d N a m e > P r i o r P e r i o d 1 B a l a n c e < / F i e l d N a m e >  
                     < B a l a n c e > 5 4 9 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 2 6 5 0 7 8 9 9 2 6 4 0 0 0 0 0 2 2 3 < / I D >  
             < T a r g e t A c c o u n t I D > 2 6 5 0 7 8 9 9 2 6 4 0 0 0 0 0 1 6 6 < / T a r g e t A c c o u n t I D >  
             < C h a r t I D > 2 6 5 0 7 8 9 9 2 6 4 0 0 0 0 0 0 0 3 < / C h a r t I D >  
             < I s L i n k e d > f a l s e < / I s L i n k e d >  
             < N u m b e r > 0 5 0 1 0 0 2 0 0 0 0 2 < / N u m b e r >  
             < N a m e > S a l e s   T a x   O n   T r u s t e e   F e e < / N a m e >  
             < A J E > 0 < / A J E >  
             < A d j u s t > 2 8 2 < / A d j u s t >  
             < R J E > 0 < / R J E >  
             < P r e l i m i n a r y > 2 8 2 < / P r e l i m i n a r y >  
             < F i n a l > 2 8 2 < / F i n a l >  
         < / A c c o u n t S t o r a g e >  
         < A c c o u n t S t o r a g e >  
             < A c c o u n t B a l a n c e s >  
                 < A c c o u n t B a l a n c e >  
                     < F i e l d N a m e > P r i o r P e r i o d 1 B a l a n c e < / F i e l d N a m e >  
                     < B a l a n c e > 3 0 6 0 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 2 6 5 0 7 8 9 9 2 6 4 0 0 0 0 0 2 2 4 < / I D >  
             < T a r g e t A c c o u n t I D > 2 6 5 0 7 8 9 9 2 6 4 0 0 0 0 0 1 6 7 < / T a r g e t A c c o u n t I D >  
             < C h a r t I D > 2 6 5 0 7 8 9 9 2 6 4 0 0 0 0 0 0 0 3 < / C h a r t I D >  
             < I s L i n k e d > f a l s e < / I s L i n k e d >  
             < N u m b e r > 0 5 0 1 0 0 3 0 0 0 0 1 < / N u m b e r >  
             < N a m e > S E C P   A N N U A L   F E E < / N a m e >  
             < A J E > 0 < / A J E >  
             < A d j u s t > 1 5 8 5 < / A d j u s t >  
             < R J E > 0 < / R J E >  
             < P r e l i m i n a r y > 1 5 8 5 < / P r e l i m i n a r y >  
             < F i n a l > 1 5 8 5 < / F i n a l >  
         < / A c c o u n t S t o r a g e >  
         < A c c o u n t S t o r a g e >  
             < A c c o u n t B a l a n c e s >  
                 < A c c o u n t B a l a n c e >  
                     < F i e l d N a m e > P r i o r P e r i o d 1 B a l a n c e < / F i e l d N a m e >  
                     < B a l a n c e > 1 6 3 6 9 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 2 6 5 0 7 8 9 9 2 6 4 0 0 0 0 0 2 2 7 < / I D >  
             < T a r g e t A c c o u n t I D > 2 6 5 0 7 8 9 9 2 6 4 0 0 0 0 0 1 7 0 < / T a r g e t A c c o u n t I D >  
             < C h a r t I D > 2 6 5 0 7 8 9 9 2 6 4 0 0 0 0 0 0 0 3 < / C h a r t I D >  
             < I s L i n k e d > f a l s e < / I s L i n k e d >  
             < N u m b e r > 0 5 0 2 0 0 1 0 0 0 0 1 < / N u m b e r >  
             < N a m e > B R O K E R A G E   E X P E N S E   O N   E Q U I T Y   I N V E S T M E N T < / N a m e >  
             < A J E > 0 < / A J E >  
             < A d j u s t > 9 3 6 2 < / A d j u s t >  
             < R J E > 0 < / R J E >  
             < P r e l i m i n a r y > 9 3 6 2 < / P r e l i m i n a r y >  
             < F i n a l > 9 3 6 2 < / 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 2 6 5 0 7 8 9 9 2 6 4 0 0 0 0 0 2 2 8 < / I D >  
             < T a r g e t A c c o u n t I D > 2 6 5 0 7 8 9 9 2 6 4 0 0 0 0 0 1 7 0 < / T a r g e t A c c o u n t I D >  
             < C h a r t I D > 2 6 5 0 7 8 9 9 2 6 4 0 0 0 0 0 0 0 3 < / C h a r t I D >  
             < I s L i n k e d > f a l s e < / I s L i n k e d >  
             < N u m b e r > 0 5 0 2 0 0 1 0 0 0 0 2 < / N u m b e r >  
             < N a m e > B R O K E R A G E   E X P E N S E     M O N E Y   M A R K E T   T R A N S A C T I O N S < / N a m e >  
             < A J E > 0 < / A J E >  
             < A d j u s t > 0 < / A d j u s t >  
             < R J E > 0 < / R J E >  
             < P r e l i m i n a r y > 0 < / P r e l i m i n a r y >  
             < F i n a l > 0 < / F i n a l >  
         < / A c c o u n t S t o r a g e >  
         < A c c o u n t S t o r a g e >  
             < A c c o u n t B a l a n c e s >  
                 < A c c o u n t B a l a n c e >  
                     < F i e l d N a m e > P r i o r P e r i o d 1 B a l a n c e < / F i e l d N a m e >  
                     < B a l a n c e > 4 9 6 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 2 6 5 0 7 8 9 9 2 6 4 0 0 0 0 0 2 2 9 < / I D >  
             < T a r g e t A c c o u n t I D > 2 6 5 0 7 8 9 9 2 6 4 0 0 0 0 0 1 7 0 < / T a r g e t A c c o u n t I D >  
             < C h a r t I D > 2 6 5 0 7 8 9 9 2 6 4 0 0 0 0 0 0 0 3 < / C h a r t I D >  
             < I s L i n k e d > f a l s e < / I s L i n k e d >  
             < N u m b e r > 0 5 0 2 0 0 3 0 0 0 0 1 < / N u m b e r >  
             < N a m e > S E T T   C H G     T R U S T E E < / N a m e >  
             < A J E > 0 < / A J E >  
             < A d j u s t > 2 2 4 < / A d j u s t >  
             < R J E > 0 < / R J E >  
             < P r e l i m i n a r y > 2 2 4 < / P r e l i m i n a r y >  
             < F i n a l > 2 2 4 < / F i n a l >  
         < / A c c o u n t S t o r a g e >  
         < A c c o u n t S t o r a g e >  
             < A c c o u n t B a l a n c e s >  
                 < A c c o u n t B a l a n c e >  
                     < F i e l d N a m e > P r i o r P e r i o d 1 B a l a n c e < / F i e l d N a m e >  
                     < B a l a n c e > 7 2 3 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 2 6 5 0 7 8 9 9 2 6 4 0 0 0 0 0 2 3 0 < / I D >  
             < T a r g e t A c c o u n t I D > 2 6 5 0 7 8 9 9 2 6 4 0 0 0 0 0 1 7 0 < / T a r g e t A c c o u n t I D >  
             < C h a r t I D > 2 6 5 0 7 8 9 9 2 6 4 0 0 0 0 0 0 0 3 < / C h a r t I D >  
             < I s L i n k e d > f a l s e < / I s L i n k e d >  
             < N u m b e r > 0 5 0 2 0 0 3 0 0 0 0 2 < / N u m b e r >  
             < N a m e > S E T T   C H G     N C C P L     E Q U I T Y   T R A N S A C T I O N S < / N a m e >  
             < A J E > 0 < / A J E >  
             < A d j u s t > 4 1 7 < / A d j u s t >  
             < R J E > 0 < / R J E >  
             < P r e l i m i n a r y > 4 1 7 < / P r e l i m i n a r y >  
             < F i n a l > 4 1 7 < / 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 2 6 5 0 7 8 9 9 2 6 4 0 0 0 0 0 2 6 9 < / I D >  
             < T a r g e t A c c o u n t I D > 2 6 5 0 7 8 9 9 2 6 4 0 0 0 0 0 1 7 0 < / T a r g e t A c c o u n t I D >  
             < C h a r t I D > 2 6 5 0 7 8 9 9 2 6 4 0 0 0 0 0 0 0 3 < / C h a r t I D >  
             < I s L i n k e d > f a l s e < / I s L i n k e d >  
             < N u m b e r > 0 5 0 2 0 0 3 0 0 0 0 3 < / N u m b e r >  
             < N a m e > S E T T   C H G     N C C P L     D E B T   S E C U R I T Y   T R A N S A C T I O N S 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 2 6 5 0 7 8 9 9 2 6 4 0 0 0 0 0 2 3 1 < / I D >  
             < T a r g e t A c c o u n t I D > 2 6 5 0 7 8 9 9 2 6 4 0 0 0 0 0 1 7 1 < / T a r g e t A c c o u n t I D >  
             < C h a r t I D > 2 6 5 0 7 8 9 9 2 6 4 0 0 0 0 0 0 0 3 < / C h a r t I D >  
             < I s L i n k e d > f a l s e < / I s L i n k e d >  
             < N u m b e r > 0 5 0 5 0 0 1 0 0 0 0 1 < / N u m b e r >  
             < N a m e > T A X A T I O N W O R K E R S   W E L F A R E   F U N D   ( W W F ) < / 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 2 6 5 0 7 8 9 9 2 6 4 0 0 0 0 0 2 3 2 < / I D >  
             < T a r g e t A c c o u n t I D > 2 6 5 0 7 8 9 9 2 6 4 0 0 0 0 0 1 7 1 < / T a r g e t A c c o u n t I D >  
             < C h a r t I D > 2 6 5 0 7 8 9 9 2 6 4 0 0 0 0 0 0 0 3 < / C h a r t I D >  
             < I s L i n k e d > f a l s e < / I s L i n k e d >  
             < N u m b e r > 0 5 0 5 0 0 1 0 0 0 0 2 < / N u m b e r >  
             < N a m e > T a x a t i o n w o r k e r s   W e l f a r e   F u n d   ( W w f )   -   R e v e r s a l < / N a m e >  
             < A J E > 0 < / A J E >  
             < A d j u s t > 0 < / A d j u s t >  
             < R J E > 0 < / R J E >  
             < P r e l i m i n a r y > 0 < / P r e l i m i n a r y >  
             < F i n a l > 0 < / F i n a l >  
         < / A c c o u n t S t o r a g e >  
         < A c c o u n t S t o r a g e >  
             < A c c o u n t B a l a n c e s >  
                 < A c c o u n t B a l a n c e >  
                     < F i e l d N a m e > P r i o r P e r i o d 1 B a l a n c e < / F i e l d N a m e >  
                     < B a l a n c e > 4 7 7 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 2 6 5 0 7 8 9 9 2 6 4 0 0 0 0 0 2 3 3 < / I D >  
             < T a r g e t A c c o u n t I D > 2 6 5 0 7 8 9 9 2 6 4 0 0 0 0 0 1 7 4 < / T a r g e t A c c o u n t I D >  
             < C h a r t I D > 2 6 5 0 7 8 9 9 2 6 4 0 0 0 0 0 0 0 3 < / C h a r t I D >  
             < I s L i n k e d > f a l s e < / I s L i n k e d >  
             < N u m b e r > 0 5 0 6 0 0 1 0 0 0 0 1 < / N u m b e r >  
             < N a m e > A U D I T   F E E   E X P E N S E < / N a m e >  
             < A J E > 0 < / A J E >  
             < A d j u s t > 2 1 8 < / A d j u s t >  
             < R J E > 0 < / R J E >  
             < P r e l i m i n a r y > 2 1 8 < / P r e l i m i n a r y >  
             < F i n a l > 2 1 8 < / 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 2 6 5 0 7 8 9 9 2 6 4 0 0 0 0 0 2 3 4 < / I D >  
             < T a r g e t A c c o u n t I D > 2 6 5 0 7 8 9 9 2 6 4 0 0 0 0 0 1 7 4 < / T a r g e t A c c o u n t I D >  
             < C h a r t I D > 2 6 5 0 7 8 9 9 2 6 4 0 0 0 0 0 0 0 3 < / C h a r t I D >  
             < I s L i n k e d > f a l s e < / I s L i n k e d >  
             < N u m b e r > 0 5 0 6 0 0 1 0 0 0 0 2 < / N u m b e r >  
             < N a m e > O U T   O F   P O C K E T   E X P E N S E S 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 2 6 5 0 7 8 9 9 2 6 4 0 0 0 0 0 2 5 9 < / I D >  
             < T a r g e t A c c o u n t I D > 2 6 5 0 7 8 9 9 2 6 4 0 0 0 0 0 1 7 5 < / T a r g e t A c c o u n t I D >  
             < C h a r t I D > 2 6 5 0 7 8 9 9 2 6 4 0 0 0 0 0 0 0 3 < / C h a r t I D >  
             < I s L i n k e d > f a l s e < / I s L i n k e d >  
             < N u m b e r > 0 5 0 1 0 0 1 0 0 0 0 6 < / N u m b e r >  
             < N a m e > B a c k   O f f i c e   O p e r a t i o n   E x p e n s e s   O L D < / N a m e >  
             < A J E > 0 < / A J E >  
             < A d j u s t > 0 < / A d j u s t >  
             < R J E > 0 < / R J E >  
             < P r e l i m i n a r y > 0 < / P r e l i m i n a r y >  
             < F i n a l > 0 < / F i n a l >  
         < / A c c o u n t S t o r a g e >  
         < A c c o u n t S t o r a g e >  
             < A c c o u n t B a l a n c e s >  
                 < A c c o u n t B a l a n c e >  
                     < F i e l d N a m e > P r i o r P e r i o d 1 B a l a n c e < / F i e l d N a m e >  
                     < B a l a n c e > 3 2 2 1 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 2 6 5 0 7 8 9 9 2 6 4 0 0 0 0 0 2 2 5 < / I D >  
             < T a r g e t A c c o u n t I D > 2 6 5 0 7 8 9 9 2 6 4 0 0 0 0 0 1 7 5 < / T a r g e t A c c o u n t I D >  
             < C h a r t I D > 2 6 5 0 7 8 9 9 2 6 4 0 0 0 0 0 0 0 3 < / C h a r t I D >  
             < I s L i n k e d > f a l s e < / I s L i n k e d >  
             < N u m b e r > 0 5 0 1 0 0 5 0 0 0 0 1 < / N u m b e r >  
             < N a m e > B a c k   O f f i c e   O p e r a t i o n   E x p e n s e s < / N a m e >  
             < A J E > 0 < / A J E >  
             < A d j u s t > 1 6 6 8 < / A d j u s t >  
             < R J E > 0 < / R J E >  
             < P r e l i m i n a r y > 1 6 6 8 < / P r e l i m i n a r y >  
             < F i n a l > 1 6 6 8 < / F i n a l >  
         < / A c c o u n t S t o r a g e >  
         < A c c o u n t S t o r a g e >  
             < A c c o u n t B a l a n c e s >  
                 < A c c o u n t B a l a n c e >  
                     < F i e l d N a m e > P r i o r P e r i o d 1 B a l a n c e < / F i e l d N a m e >  
                     < B a l a n c e > 4 1 9 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 2 6 5 0 7 8 9 9 2 6 4 0 0 0 0 0 2 2 6 < / I D >  
             < T a r g e t A c c o u n t I D > 2 6 5 0 7 8 9 9 2 6 4 0 0 0 0 0 1 7 5 < / T a r g e t A c c o u n t I D >  
             < C h a r t I D > 2 6 5 0 7 8 9 9 2 6 4 0 0 0 0 0 0 0 3 < / C h a r t I D >  
             < I s L i n k e d > f a l s e < / I s L i n k e d >  
             < N u m b e r > 0 5 0 1 0 0 5 0 0 0 0 2 < / N u m b e r >  
             < N a m e > S S T   o n   B a c k   O f f i c e   O p e r a t i o n   E x p e n s e s < / N a m e >  
             < A J E > 0 < / A J E >  
             < A d j u s t > 2 1 7 < / A d j u s t >  
             < R J E > 0 < / R J E >  
             < P r e l i m i n a r y > 2 1 7 < / P r e l i m i n a r y >  
             < F i n a l > 2 1 7 < / F i n a l >  
         < / A c c o u n t S t o r a g e >  
         < A c c o u n t S t o r a g e >  
             < A c c o u n t B a l a n c e s >  
                 < A c c o u n t B a l a n c e >  
                     < F i e l d N a m e > P r i o r P e r i o d 1 B a l a n c e < / F i e l d N a m e >  
                     < B a l a n c e > 1 2 8 8 5 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 2 9 6 3 2 6 4 0 7 6 6 0 0 0 0 0 0 5 0 < / I D >  
             < T a r g e t A c c o u n t I D > 2 6 5 0 7 8 9 9 2 6 4 0 0 0 0 0 1 7 5 < / T a r g e t A c c o u n t I D >  
             < C h a r t I D > 2 6 5 0 7 8 9 9 2 6 4 0 0 0 0 0 0 0 3 < / C h a r t I D >  
             < I s L i n k e d > f a l s e < / I s L i n k e d >  
             < N u m b e r > 0 5 0 1 0 0 6 0 0 1 < / N u m b e r >  
             < N a m e > M a r k e t i n g   A n d   S e l l i n g   E x p e n s e < / N a m e >  
             < A J E > 0 < / A J E >  
             < A d j u s t > 6 6 7 2 < / A d j u s t >  
             < R J E > 0 < / R J E >  
             < P r e l i m i n a r y > 6 6 7 2 < / P r e l i m i n a r y >  
             < F i n a l > 6 6 7 2 < / F i n a l >  
         < / A c c o u n t S t o r a g e >  
         < A c c o u n t S t o r a g e >  
             < A c c o u n t B a l a n c e s >  
                 < A c c o u n t B a l a n c e >  
                     < F i e l d N a m e > P r i o r P e r i o d 1 B a l a n c e < / F i e l d N a m e >  
                     < B a l a n c e > 1 3 7 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 2 6 5 0 7 8 9 9 2 6 4 0 0 0 0 0 2 3 5 < / I D >  
             < T a r g e t A c c o u n t I D > 2 6 5 0 7 8 9 9 2 6 4 0 0 0 0 0 1 7 5 < / T a r g e t A c c o u n t I D >  
             < C h a r t I D > 2 6 5 0 7 8 9 9 2 6 4 0 0 0 0 0 0 0 3 < / C h a r t I D >  
             < I s L i n k e d > f a l s e < / I s L i n k e d >  
             < N u m b e r > 0 5 0 6 0 0 2 0 0 0 0 1 < / N u m b e r >  
             < N a m e > L E G A L   A N D   P R O F E S S I O N A L   C H A R G E S < / N a m e >  
             < A J E > 0 < / A J E >  
             < A d j u s t > 9 1 < / A d j u s t >  
             < R J E > 0 < / R J E >  
             < P r e l i m i n a r y > 9 1 < / P r e l i m i n a r y >  
             < F i n a l > 9 1 < / 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 2 6 5 0 7 8 9 9 2 6 4 0 0 0 0 0 2 6 0 < / I D >  
             < T a r g e t A c c o u n t I D > 2 6 5 0 7 8 9 9 2 6 4 0 0 0 0 0 1 7 5 < / T a r g e t A c c o u n t I D >  
             < C h a r t I D > 2 6 5 0 7 8 9 9 2 6 4 0 0 0 0 0 0 0 3 < / C h a r t I D >  
             < I s L i n k e d > f a l s e < / I s L i n k e d >  
             < N u m b e r > 0 5 0 6 0 0 3 0 0 0 0 5 < / N u m b e r >  
             < N a m e > F E E   & a m p ;   S U B S C R I P   A N N U A L   L I S T I N G   F E E   L S E < / N a m e >  
             < A J E > 0 < / A J E >  
             < A d j u s t > 0 < / A d j u s t >  
             < R J E > 0 < / R J E >  
             < P r e l i m i n a r y > 0 < / P r e l i m i n a r y >  
             < F i n a l > 0 < / F i n a l >  
         < / A c c o u n t S t o r a g e >  
         < A c c o u n t S t o r a g e >  
             < A c c o u n t B a l a n c e s >  
                 < A c c o u n t B a l a n c e >  
                     < F i e l d N a m e > P r i o r P e r i o d 1 B a l a n c e < / F i e l d N a m e >  
                     < B a l a n c e > 1 6 7 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 2 6 5 0 7 8 9 9 2 6 4 0 0 0 0 0 2 3 6 < / I D >  
             < T a r g e t A c c o u n t I D > 2 6 5 0 7 8 9 9 2 6 4 0 0 0 0 0 1 7 5 < / T a r g e t A c c o u n t I D >  
             < C h a r t I D > 2 6 5 0 7 8 9 9 2 6 4 0 0 0 0 0 0 0 3 < / C h a r t I D >  
             < I s L i n k e d > f a l s e < / I s L i n k e d >  
             < N u m b e r > 0 5 0 6 0 0 3 0 0 0 0 6 < / N u m b e r >  
             < N a m e > F E E   & a m p ;   S U B S C R I P A N N U A L   P A C R A   F E E < / N a m e >  
             < A J E > 0 < / A J E >  
             < A d j u s t > 1 6 < / A d j u s t >  
             < R J E > 0 < / R J E >  
             < P r e l i m i n a r y > 1 6 < / P r e l i m i n a r y >  
             < F i n a l > 1 6 < / 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 2 6 5 0 7 8 9 9 2 6 4 0 0 0 0 0 2 6 1 < / I D >  
             < T a r g e t A c c o u n t I D > 2 6 5 0 7 8 9 9 2 6 4 0 0 0 0 0 1 7 5 < / T a r g e t A c c o u n t I D >  
             < C h a r t I D > 2 6 5 0 7 8 9 9 2 6 4 0 0 0 0 0 0 0 3 < / C h a r t I D >  
             < I s L i n k e d > f a l s e < / I s L i n k e d >  
             < N u m b e r > 0 5 0 6 0 0 3 0 0 0 0 7 < / N u m b e r >  
             < N a m e > F e e   & a m p ;   S u b s c r i p a n n u a l   L i s t i n g   F e e   K s e < / 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 2 6 5 0 7 8 9 9 2 6 4 0 0 0 0 0 2 6 2 < / I D >  
             < T a r g e t A c c o u n t I D > 2 6 5 0 7 8 9 9 2 6 4 0 0 0 0 0 1 7 5 < / T a r g e t A c c o u n t I D >  
             < C h a r t I D > 2 6 5 0 7 8 9 9 2 6 4 0 0 0 0 0 0 0 3 < / C h a r t I D >  
             < I s L i n k e d > f a l s e < / I s L i n k e d >  
             < N u m b e r > 0 5 0 6 0 0 3 0 0 0 0 8 < / N u m b e r >  
             < N a m e > F e e   & a m p ;   S u b s c r i p a n n u a l   L i s t i n g   F e e   I s e < / N a m e >  
             < A J E > 0 < / A J E >  
             < A d j u s t > 0 < / A d j u s t >  
             < R J E > 0 < / R J E >  
             < P r e l i m i n a r y > 0 < / P r e l i m i n a r y >  
             < F i n a l > 0 < / F i n a l >  
         < / A c c o u n t S t o r a g e >  
         < A c c o u n t S t o r a g e >  
             < A c c o u n t B a l a n c e s >  
                 < A c c o u n t B a l a n c e >  
                     < F i e l d N a m e > P r i o r P e r i o d 1 B a l a n c e < / F i e l d N a m e >  
                     < B a l a n c e > 3 4 < / 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 2 6 5 0 7 8 9 9 2 6 4 0 0 0 0 0 2 3 7 < / I D >  
             < T a r g e t A c c o u n t I D > 2 6 5 0 7 8 9 9 2 6 4 0 0 0 0 0 1 7 5 < / T a r g e t A c c o u n t I D >  
             < C h a r t I D > 2 6 5 0 7 8 9 9 2 6 4 0 0 0 0 0 0 0 3 < / C h a r t I D >  
             < I s L i n k e d > f a l s e < / I s L i n k e d >  
             < N u m b e r > 0 5 0 6 0 0 3 0 0 0 0 9 < / N u m b e r >  
             < N a m e > F e e   & a m p ;   S u b s c r i p t i o n   A n n u a l   L i s t i n g   F e e   P s x < / N a m e >  
             < A J E > 0 < / A J E >  
             < A d j u s t > 2 1 < / A d j u s t >  
             < R J E > 0 < / R J E >  
             < P r e l i m i n a r y > 2 1 < / P r e l i m i n a r y >  
             < F i n a l > 2 1 < / 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 2 6 5 0 7 8 9 9 2 6 4 0 0 0 0 0 2 7 0 < / I D >  
             < T a r g e t A c c o u n t I D > 2 6 5 0 7 8 9 9 2 6 4 0 0 0 0 0 1 7 5 < / T a r g e t A c c o u n t I D >  
             < C h a r t I D > 2 6 5 0 7 8 9 9 2 6 4 0 0 0 0 0 0 0 3 < / C h a r t I D >  
             < I s L i n k e d > f a l s e < / I s L i n k e d >  
             < N u m b e r > 0 5 0 6 0 0 4 0 0 0 0 1 < / N u m b e r >  
             < N a m e > S i n d h   S a l e s   T a x   R e g i s t r a t i o n   C h a r g e s < / N a m e >  
             < A J E > 0 < / A J E >  
             < A d j u s t > 0 < / A d j u s t >  
             < R J E > 0 < / R J E >  
             < P r e l i m i n a r y > 0 < / P r e l i m i n a r y >  
             < F i n a l > 0 < / F i n a l >  
         < / A c c o u n t S t o r a g e >  
         < A c c o u n t S t o r a g e >  
             < A c c o u n t B a l a n c e s >  
                 < A c c o u n t B a l a n c e >  
                     < F i e l d N a m e > P r i o r P e r i o d 1 B a l a n c e < / F i e l d N a m e >  
                     < B a l a n c e > 9 0 0 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 2 9 6 3 2 6 4 0 7 6 6 0 0 0 0 0 0 5 1 < / I D >  
             < T a r g e t A c c o u n t I D > 2 6 5 0 7 8 9 9 2 6 4 0 0 0 0 0 1 7 5 < / T a r g e t A c c o u n t I D >  
             < C h a r t I D > 2 6 5 0 7 8 9 9 2 6 4 0 0 0 0 0 0 0 3 < / C h a r t I D >  
             < I s L i n k e d > f a l s e < / I s L i n k e d >  
             < N u m b e r > 0 5 0 6 0 0 5 0 0 0 0 1 < / N u m b e r >  
             < N a m e > S h a r i a h   A d v i s o r y   F e e   E x p e n s e < / N a m e >  
             < A J E > 0 < / A J E >  
             < A d j u s t > 4 5 0 < / A d j u s t >  
             < R J E > 0 < / R J E >  
             < P r e l i m i n a r y > 4 5 0 < / P r e l i m i n a r y >  
             < F i n a l > 4 5 0 < / F i n a l >  
         < / A c c o u n t S t o r a g e >  
         < A c c o u n t S t o r a g e >  
             < A c c o u n t B a l a n c e s >  
                 < A c c o u n t B a l a n c e >  
                     < F i e l d N a m e > P r i o r P e r i o d 1 B a l a n c e < / F i e l d N a m e >  
                     < B a l a n c e > 2 5 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 2 6 5 0 7 8 9 9 2 6 4 0 0 0 0 0 2 3 8 < / I D >  
             < T a r g e t A c c o u n t I D > 2 6 5 0 7 8 9 9 2 6 4 0 0 0 0 0 1 7 5 < / T a r g e t A c c o u n t I D >  
             < C h a r t I D > 2 6 5 0 7 8 9 9 2 6 4 0 0 0 0 0 0 0 3 < / C h a r t I D >  
             < I s L i n k e d > f a l s e < / I s L i n k e d >  
             < N u m b e r > 0 5 0 7 0 0 1 0 0 0 0 1 < / N u m b e r >  
             < N a m e > P R I N T I N G   O F   A C C O U N T S   C H A R G E S < / N a m e >  
             < A J E > 0 < / A J E >  
             < A d j u s t > 2 4 < / A d j u s t >  
             < R J E > 0 < / R J E >  
             < P r e l i m i n a r y > 2 4 < / P r e l i m i n a r y >  
             < F i n a l > 2 4 < / 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 2 6 5 0 7 8 9 9 2 6 4 0 0 0 0 0 2 3 9 < / I D >  
             < T a r g e t A c c o u n t I D > 2 6 5 0 7 8 9 9 2 6 4 0 0 0 0 0 1 7 5 < / T a r g e t A c c o u n t I D >  
             < C h a r t I D > 2 6 5 0 7 8 9 9 2 6 4 0 0 0 0 0 0 0 3 < / C h a r t I D >  
             < I s L i n k e d > f a l s e < / I s L i n k e d >  
             < N u m b e r > 0 5 0 7 0 0 2 0 0 0 0 1 < / N u m b e r >  
             < N a m e > D E S P A T C H   A N D   C O U R I E R   C H A R G E S   O F   A C C O U N T S 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 2 6 5 0 7 8 9 9 2 6 4 0 0 0 0 0 2 4 0 < / I D >  
             < T a r g e t A c c o u n t I D > 2 6 5 0 7 8 9 9 2 6 4 0 0 0 0 0 1 7 5 < / T a r g e t A c c o u n t I D >  
             < C h a r t I D > 2 6 5 0 7 8 9 9 2 6 4 0 0 0 0 0 0 0 3 < / C h a r t I D >  
             < I s L i n k e d > f a l s e < / I s L i n k e d >  
             < N u m b e r > 0 5 1 0 0 0 1 0 0 0 0 1 < / N u m b e r >  
             < N a m e > B A N K   C H A R G E S   -   A L L I E D 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 2 9 6 3 2 6 4 0 7 6 6 0 0 0 0 0 0 8 0 < / I D >  
             < T a r g e t A c c o u n t I D > 2 6 5 0 7 8 9 9 2 6 4 0 0 0 0 0 1 7 5 < / T a r g e t A c c o u n t I D >  
             < C h a r t I D > 2 6 5 0 7 8 9 9 2 6 4 0 0 0 0 0 0 0 3 < / C h a r t I D >  
             < I s L i n k e d > f a l s e < / I s L i n k e d >  
             < N u m b e r > 0 5 1 0 0 0 1 0 0 0 0 2 < / N u m b e r >  
             < N a m e > B A N K   C H A R G E S   -   A S K A R I 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 2 6 5 0 7 8 9 9 2 6 4 0 0 0 0 0 2 4 1 < / I D >  
             < T a r g e t A c c o u n t I D > 2 6 5 0 7 8 9 9 2 6 4 0 0 0 0 0 1 7 5 < / T a r g e t A c c o u n t I D >  
             < C h a r t I D > 2 6 5 0 7 8 9 9 2 6 4 0 0 0 0 0 0 0 3 < / C h a r t I D >  
             < I s L i n k e d > f a l s e < / I s L i n k e d >  
             < N u m b e r > 0 5 1 0 0 0 1 0 0 0 0 3 < / N u m b e r >  
             < N a m e > B A N K   C H A R G E S   -   B A N K   A L   F A L A H   L I M I T E D < / N a m e >  
             < A J E > 0 < / A J E >  
             < A d j u s t > 0 < / A d j u s t >  
             < R J E > 0 < / R J E >  
             < P r e l i m i n a r y > 0 < / P r e l i m i n a r y >  
             < F i n a l > 0 < / F i n a l >  
         < / A c c o u n t S t o r a g e >  
         < A c c o u n t S t o r a g e >  
             < A c c o u n t B a l a n c e s >  
                 < A c c o u n t B a l a n c e >  
                     < F i e l d N a m e > P r i o r P e r i o d 1 B a l a n c e < / F i e l d N a m e >  
                     < B a l a n c e > 1 5 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 2 9 6 3 2 6 4 0 7 6 6 0 0 0 0 0 0 5 2 < / I D >  
             < T a r g e t A c c o u n t I D > 2 6 5 0 7 8 9 9 2 6 4 0 0 0 0 0 1 7 5 < / T a r g e t A c c o u n t I D >  
             < C h a r t I D > 2 6 5 0 7 8 9 9 2 6 4 0 0 0 0 0 0 0 3 < / C h a r t I D >  
             < I s L i n k e d > f a l s e < / I s L i n k e d >  
             < N u m b e r > 0 5 1 0 0 0 1 0 0 0 0 4 < / N u m b e r >  
             < N a m e > B A N K   C H A R G E S   -   B A N K   I S L A M I   P A K I S T A N   L I M I T E D < / N a m e >  
             < A J E > 0 < / A J E >  
             < A d j u s t > 7 < / A d j u s t >  
             < R J E > 0 < / R J E >  
             < P r e l i m i n a r y > 7 < / P r e l i m i n a r y >  
             < F i n a l > 7 < / 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 2 9 6 3 2 6 4 0 7 6 6 0 0 0 0 0 0 5 3 < / I D >  
             < T a r g e t A c c o u n t I D > 2 6 5 0 7 8 9 9 2 6 4 0 0 0 0 0 1 7 5 < / T a r g e t A c c o u n t I D >  
             < C h a r t I D > 2 6 5 0 7 8 9 9 2 6 4 0 0 0 0 0 0 0 3 < / C h a r t I D >  
             < I s L i n k e d > f a l s e < / I s L i n k e d >  
             < N u m b e r > 0 5 1 0 0 0 1 0 0 0 0 8 < / N u m b e r >  
             < N a m e > B A N K   C H A R G E S   -   H A B I B   B A N K   L I M I T E D < / N a m e >  
             < A J E > 0 < / A J E >  
             < A d j u s t > 5 < / A d j u s t >  
             < R J E > 0 < / R J E >  
             < P r e l i m i n a r y > 5 < / P r e l i m i n a r y >  
             < F i n a l > 5 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 2 6 5 0 7 8 9 9 2 6 4 0 0 0 0 0 2 4 2 < / I D >  
             < T a r g e t A c c o u n t I D > 2 6 5 0 7 8 9 9 2 6 4 0 0 0 0 0 1 7 5 < / T a r g e t A c c o u n t I D >  
             < C h a r t I D > 2 6 5 0 7 8 9 9 2 6 4 0 0 0 0 0 0 0 3 < / C h a r t I D >  
             < I s L i n k e d > f a l s e < / I s L i n k e d >  
             < N u m b e r > 0 5 1 0 0 0 1 0 0 0 0 9 < / N u m b e r >  
             < N a m e > B A N K   C H A R G E S   -   H A B I B   M E T R O P O L I T A N   B A N K   L I M I T E D < / N a m e >  
             < A J E > 0 < / A J E >  
             < A d j u s t > 0 < / A d j u s t >  
             < R J E > 0 < / R J E >  
             < P r e l i m i n a r y > 0 < / P r e l i m i n a r y >  
             < F i n a l > 0 < / F i n a l >  
         < / A c c o u n t S t o r a g e >  
         < A c c o u n t S t o r a g e >  
             < A c c o u n t B a l a n c e s >  
                 < A c c o u n t B a l a n c e >  
                     < F i e l d N a m e > P r i o r P e r i o d 1 B a l a n c e < / F i e l d N a m e >  
                     < B a l a n c e > 3 7 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 2 6 5 0 7 8 9 9 2 6 4 0 0 0 0 0 2 4 3 < / I D >  
             < T a r g e t A c c o u n t I D > 2 6 5 0 7 8 9 9 2 6 4 0 0 0 0 0 1 7 5 < / T a r g e t A c c o u n t I D >  
             < C h a r t I D > 2 6 5 0 7 8 9 9 2 6 4 0 0 0 0 0 0 0 3 < / C h a r t I D >  
             < I s L i n k e d > f a l s e < / I s L i n k e d >  
             < N u m b e r > 0 5 1 0 0 0 1 0 0 0 1 0 < / N u m b e r >  
             < N a m e > B A N K   C H A R G E S   -   M C B   B A N K   L I M I T E D < / N a m e >  
             < A J E > 0 < / A J E >  
             < A d j u s t > 1 6 < / A d j u s t >  
             < R J E > 0 < / R J E >  
             < P r e l i m i n a r y > 1 6 < / P r e l i m i n a r y >  
             < F i n a l > 1 6 < / F i n a l >  
         < / A c c o u n t S t o r a g e >  
         < A c c o u n t S t o r a g e >  
             < A c c o u n t B a l a n c e s >  
                 < A c c o u n t B a l a n c e >  
                     < F i e l d N a m e > P r i o r P e r i o d 1 B a l a n c e < / F i e l d N a m e >  
                     < B a l a n c e > 1 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 2 9 6 3 2 6 4 0 7 6 6 0 0 0 0 0 0 5 4 < / I D >  
             < T a r g e t A c c o u n t I D > 2 6 5 0 7 8 9 9 2 6 4 0 0 0 0 0 1 7 5 < / T a r g e t A c c o u n t I D >  
             < C h a r t I D > 2 6 5 0 7 8 9 9 2 6 4 0 0 0 0 0 0 0 3 < / C h a r t I D >  
             < I s L i n k e d > f a l s e < / I s L i n k e d >  
             < N u m b e r > 0 5 1 0 0 0 1 0 0 0 1 2 < / N u m b e r >  
             < N a m e > B A N K   C H A R G E S   -   N A T I O N A L   B A N K   L I M I T E D < / N a m e >  
             < A J E > 0 < / A J E >  
             < A d j u s t > 1 < / A d j u s t >  
             < R J E > 0 < / R J E >  
             < P r e l i m i n a r y > 1 < / P r e l i m i n a r y >  
             < F i n a l > 1 < / 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 2 6 5 0 7 8 9 9 2 6 4 0 0 0 0 0 2 4 4 < / I D >  
             < T a r g e t A c c o u n t I D > 2 6 5 0 7 8 9 9 2 6 4 0 0 0 0 0 1 7 5 < / T a r g e t A c c o u n t I D >  
             < C h a r t I D > 2 6 5 0 7 8 9 9 2 6 4 0 0 0 0 0 0 0 3 < / C h a r t I D >  
             < I s L i n k e d > f a l s e < / I s L i n k e d >  
             < N u m b e r > 0 5 1 0 0 0 1 0 0 0 1 3 < / N u m b e r >  
             < N a m e > B A N K   C H A R G E S   -   N I B   B A N K   L I M I T E D < / N a m e >  
             < A J E > 0 < / A J E >  
             < A d j u s t > 0 < / A d j u s t >  
             < R J E > 0 < / R J E >  
             < P r e l i m i n a r y > 0 < / P r e l i m i n a r y >  
             < F i n a l > 0 < / F i n a l >  
         < / A c c o u n t S t o r a g e >  
         < A c c o u n t S t o r a g e >  
             < A c c o u n t B a l a n c e s >  
                 < A c c o u n t B a l a n c e >  
                     < F i e l d N a m e > P r i o r P e r i o d 1 B a l a n c e < / F i e l d N a m e >  
                     < B a l a n c e > 1 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 2 6 5 0 7 8 9 9 2 6 4 0 0 0 0 0 2 4 5 < / I D >  
             < T a r g e t A c c o u n t I D > 2 6 5 0 7 8 9 9 2 6 4 0 0 0 0 0 1 7 5 < / T a r g e t A c c o u n t I D >  
             < C h a r t I D > 2 6 5 0 7 8 9 9 2 6 4 0 0 0 0 0 0 0 3 < / C h a r t I D >  
             < I s L i n k e d > f a l s e < / I s L i n k e d >  
             < N u m b e r > 0 5 1 0 0 0 1 0 0 0 1 6 < / N u m b e r >  
             < N a m e > B A N K   C H A R G E S   -   U N I T E D   B A N K   L I M I T E D < / N a m e >  
             < A J E > 0 < / A J E >  
             < A d j u s t > 2 < / A d j u s t >  
             < R J E > 0 < / R J E >  
             < P r e l i m i n a r y > 2 < / P r e l i m i n a r y >  
             < F i n a l > 2 < / 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 2 6 5 0 7 8 9 9 2 6 4 0 0 0 0 0 2 4 6 < / I D >  
             < T a r g e t A c c o u n t I D > 2 6 5 0 7 8 9 9 2 6 4 0 0 0 0 0 1 7 5 < / T a r g e t A c c o u n t I D >  
             < C h a r t I D > 2 6 5 0 7 8 9 9 2 6 4 0 0 0 0 0 0 0 3 < / C h a r t I D >  
             < I s L i n k e d > f a l s e < / I s L i n k e d >  
             < N u m b e r > 0 5 1 0 0 0 1 0 0 0 1 7 < / N u m b e r >  
             < N a m e > B a n k   C h a r g e s   -   B a n k   A l - H a b i b   L i m i t e d < / N a m e >  
             < A J E > 0 < / A J E >  
             < A d j u s t > 0 < / A d j u s t >  
             < R J E > 0 < / R J E >  
             < P r e l i m i n a r y > 0 < / P r e l i m i n a r y >  
             < F i n a l > 0 < / F i n a l >  
         < / A c c o u n t S t o r a g e >  
         < A c c o u n t S t o r a g e >  
             < A c c o u n t B a l a n c e s >  
                 < A c c o u n t B a l a n c e >  
                     < F i e l d N a m e > P r i o r P e r i o d 1 B a l a n c e < / F i e l d N a m e >  
                     < B a l a n c e > 3 5 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 2 9 6 3 2 6 4 0 7 6 6 0 0 0 0 0 0 5 5 < / I D >  
             < T a r g e t A c c o u n t I D > 2 6 5 0 7 8 9 9 2 6 4 0 0 0 0 0 1 7 5 < / T a r g e t A c c o u n t I D >  
             < C h a r t I D > 2 6 5 0 7 8 9 9 2 6 4 0 0 0 0 0 0 0 3 < / C h a r t I D >  
             < I s L i n k e d > f a l s e < / I s L i n k e d >  
             < N u m b e r > 0 5 1 0 0 0 1 0 0 0 1 8 < / N u m b e r >  
             < N a m e > B a n k   C h a r g e s   -   D u b a i   I s l a m i c   B a n k   P a k i s t a n   L i m i t e d < / N a m e >  
             < A J E > 0 < / A J E >  
             < A d j u s t > 4 1 < / A d j u s t >  
             < R J E > 0 < / R J E >  
             < P r e l i m i n a r y > 4 1 < / P r e l i m i n a r y >  
             < F i n a l > 4 1 < / 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 2 6 5 0 7 8 9 9 2 6 4 0 0 0 0 0 2 4 7 < / I D >  
             < T a r g e t A c c o u n t I D > 2 6 5 0 7 8 9 9 2 6 4 0 0 0 0 0 1 7 5 < / T a r g e t A c c o u n t I D >  
             < C h a r t I D > 2 6 5 0 7 8 9 9 2 6 4 0 0 0 0 0 0 0 3 < / C h a r t I D >  
             < I s L i n k e d > f a l s e < / I s L i n k e d >  
             < N u m b e r > 0 5 1 0 0 0 1 0 0 0 2 0 < / N u m b e r >  
             < N a m e > B a n k   C h a r g e s   -   Z a r a i   T a r a q i a t i   B a n k   L i m i t e d < / N a m e >  
             < A J E > 0 < / A J E >  
             < A d j u s t > 0 < / A d j u s t >  
             < R J E > 0 < / R J E >  
             < P r e l i m i n a r y > 0 < / P r e l i m i n a r y >  
             < F i n a l > 0 < / F i n a l >  
         < / A c c o u n t S t o r a g e >  
         < A c c o u n t S t o r a g e >  
             < A c c o u n t B a l a n c e s >  
                 < A c c o u n t B a l a n c e >  
                     < F i e l d N a m e > P r i o r P e r i o d 1 B a l a n c e < / F i e l d N a m e >  
                     < B a l a n c e > 1 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 2 9 6 3 2 6 4 0 7 6 6 0 0 0 0 0 0 5 6 < / I D >  
             < T a r g e t A c c o u n t I D > 2 6 5 0 7 8 9 9 2 6 4 0 0 0 0 0 1 7 5 < / T a r g e t A c c o u n t I D >  
             < C h a r t I D > 2 6 5 0 7 8 9 9 2 6 4 0 0 0 0 0 0 0 3 < / C h a r t I D >  
             < I s L i n k e d > f a l s e < / I s L i n k e d >  
             < N u m b e r > 0 5 1 0 0 0 1 0 0 0 2 9 < / N u m b e r >  
             < N a m e > B a n k   C h a r g e s   -   A l   B a r a k a   B a n k   L i m i t e d < / N a m e >  
             < A J E > 0 < / A J E >  
             < A d j u s t > 0 < / A d j u s t >  
             < R J E > 0 < / R J E >  
             < P r e l i m i n a r y > 0 < / P r e l i m i n a r y >  
             < F i n a l > 0 < / F i n a l >  
         < / A c c o u n t S t o r a g e >  
         < A c c o u n t S t o r a g e >  
             < A c c o u n t B a l a n c e s >  
                 < A c c o u n t B a l a n c e >  
                     < F i e l d N a m e > P r i o r P e r i o d 1 B a l a n c e < / F i e l d N a m e >  
                     < B a l a n c e > 3 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 2 9 6 3 2 6 4 0 7 6 6 0 0 0 0 0 0 5 7 < / I D >  
             < T a r g e t A c c o u n t I D > 2 6 5 0 7 8 9 9 2 6 4 0 0 0 0 0 1 7 5 < / T a r g e t A c c o u n t I D >  
             < C h a r t I D > 2 6 5 0 7 8 9 9 2 6 4 0 0 0 0 0 0 0 3 < / C h a r t I D >  
             < I s L i n k e d > f a l s e < / I s L i n k e d >  
             < N u m b e r > 0 5 1 0 0 0 1 0 0 0 3 1 < / N u m b e r >  
             < N a m e > B a n k   C h a r g e s   -   S i l k   B a n k   L i m i t e d < / N a m e >  
             < A J E > 0 < / A J E >  
             < A d j u s t > 1 3 < / A d j u s t >  
             < R J E > 0 < / R J E >  
             < P r e l i m i n a r y > 1 3 < / P r e l i m i n a r y >  
             < F i n a l > 1 3 < / F i n a l >  
         < / A c c o u n t S t o r a g e >  
         < A c c o u n t S t o r a g e >  
             < A c c o u n t B a l a n c e s >  
                 < A c c o u n t B a l a n c e >  
                     < F i e l d N a m e > P r i o r P e r i o d 1 B a l a n c e < / F i e l d N a m e >  
                     < B a l a n c e > 2 0 4 9 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 2 9 6 3 2 6 4 0 7 6 6 0 0 0 0 0 0 5 8 < / I D >  
             < T a r g e t A c c o u n t I D > 2 6 5 0 7 8 9 9 2 6 4 0 0 0 0 0 1 7 5 < / T a r g e t A c c o u n t I D >  
             < C h a r t I D > 2 6 5 0 7 8 9 9 2 6 4 0 0 0 0 0 0 0 3 < / C h a r t I D >  
             < I s L i n k e d > f a l s e < / I s L i n k e d >  
             < N u m b e r > 0 5 1 1 0 0 1 0 0 0 0 1 < / N u m b e r >  
             < N a m e > D o n a t i o n < / N a m e >  
             < A J E > 0 < / A J E >  
             < A d j u s t > 1 0 8 4 < / A d j u s t >  
             < R J E > 0 < / R J E >  
             < P r e l i m i n a r y > 1 0 8 4 < / P r e l i m i n a r y >  
             < F i n a l > 1 0 8 4 < / F i n a l >  
         < / A c c o u n t S t o r a g e >  
         < A c c o u n t S t o r a g e >  
             < A c c o u n t B a l a n c e s >  
                 < A c c o u n t B a l a n c e >  
                     < F i e l d N a m e > P r i o r P e r i o d 1 B a l a n c e < / F i e l d N a m e >  
                     < B a l a n c e > 9 8 0 0 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 2 6 5 0 7 8 9 9 2 6 4 0 0 0 0 0 2 5 7 < / I D >  
             < T a r g e t A c c o u n t I D > 2 6 5 0 7 8 9 9 2 6 4 0 0 0 0 0 1 7 8 < / T a r g e t A c c o u n t I D >  
             < C h a r t I D > 2 6 5 0 7 8 9 9 2 6 4 0 0 0 0 0 0 0 3 < / C h a r t I D >  
             < I s L i n k e d > f a l s e < / I s L i n k e d >  
             < N u m b e r > 0 4 0 6 0 0 1 0 0 0 1 < / N u m b e r >  
             < N a m e > I m p a i r m e n t   O n   I m p a i r m e n t   L o s s e s   -   E q u i t y   I n v e s t m e n t   -   A f s < / N a m e >  
             < A J E > 0 < / A J E >  
             < A d j u s t > 0 < / A d j u s t >  
             < R J E > 0 < / R J E >  
             < P r e l i m i n a r y > 0 < / P r e l i m i n a r y >  
             < F i n a l > 0 < / F i n a l >  
         < / A c c o u n t S t o r a g e >  
         < A c c o u n t S t o r a g e >  
             < A c c o u n t B a l a n c e s >  
                 < A c c o u n t B a l a n c e >  
                     < F i e l d N a m e > P r i o r P e r i o d 1 B a l a n c e < / F i e l d N a m e >  
                     < B a l a n c e > 5 3 5 3 3 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 2 6 5 0 7 8 9 9 2 6 4 0 0 0 0 0 2 1 8 < / I D >  
             < T a r g e t A c c o u n t I D > 2 6 5 0 7 8 9 9 2 6 4 0 0 0 0 0 1 8 0 < / T a r g e t A c c o u n t I D >  
             < C h a r t I D > 2 6 5 0 7 8 9 9 2 6 4 0 0 0 0 0 0 0 3 < / C h a r t I D >  
             < I s L i n k e d > f a l s e < / I s L i n k e d >  
             < N u m b e r > 0 4 0 4 0 0 1 0 0 0 0 1 < / N u m b e r >  
             < N a m e > E L E M E N T   O F   I N C O M E   -   R E A L I Z E D < / N a m e >  
             < A J E > 0 < / A J E >  
             < A d j u s t > - 2 4 5 5 < / A d j u s t >  
             < R J E > 0 < / R J E >  
             < P r e l i m i n a r y > - 2 4 5 5 < / P r e l i m i n a r y >  
             < F i n a l > - 2 4 5 5 < / F i n a l >  
         < / A c c o u n t S t o r a g e >  
         < A c c o u n t S t o r a g e >  
             < A c c o u n t B a l a n c e s >  
                 < A c c o u n t B a l a n c e >  
                     < F i e l d N a m e > P r i o r P e r i o d 1 B a l a n c e < / F i e l d N a m e >  
                     < B a l a n c e > - 2 0 0 9 0 8 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 2 6 5 0 7 8 9 9 2 6 4 0 0 0 0 0 2 1 9 < / I D >  
             < T a r g e t A c c o u n t I D > 2 6 5 0 7 8 9 9 2 6 4 0 0 0 0 0 1 8 1 < / T a r g e t A c c o u n t I D >  
             < C h a r t I D > 2 6 5 0 7 8 9 9 2 6 4 0 0 0 0 0 0 0 3 < / C h a r t I D >  
             < I s L i n k e d > f a l s e < / I s L i n k e d >  
             < N u m b e r > 0 4 0 4 0 0 2 0 0 0 0 1 < / N u m b e r >  
             < N a m e > E L E M E N T   O F   I N C O M E   -   U N R E A L I Z E D < / N a m e >  
             < A J E > 0 < / A J E >  
             < A d j u s t > 5 9 4 7 7 < / A d j u s t >  
             < R J E > 0 < / R J E >  
             < P r e l i m i n a r y > 5 9 4 7 7 < / P r e l i m i n a r y >  
             < F i n a l > 5 9 4 7 7 < / 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 2 6 5 0 7 8 9 9 2 6 4 0 0 0 0 0 2 6 3 < / I D >  
             < T a r g e t A c c o u n t I D > 2 6 9 8 9 5 2 5 5 1 6 0 0 0 0 0 0 0 2 < / T a r g e t A c c o u n t I D >  
             < C h a r t I D > 2 6 5 0 7 8 9 9 2 6 4 0 0 0 0 0 0 0 3 < / C h a r t I D >  
             < I s L i n k e d > f a l s e < / I s L i n k e d >  
             < N u m b e r > D T T 4 2 0 < / N u m b e r >  
             < N a m e > H a l f   Y e a r   D i f f e r e n c e < / N a m e >  
             < A J E > 0 < / A J E >  
             < A d j u s t > 0 < / A d j u s t >  
             < R J E > 0 < / R J E >  
             < P r e l i m i n a r y > 0 < / P r e l i m i n a r y >  
             < F i n a l > 0 < / F i n a l >  
         < / A c c o u n t S t o r a g e >  
     < / A c c o u n t s >  
     < C o m p a n i e s / >  
 < / L e a d S h e e t D a t a S t o r a g e > 
</file>

<file path=customXml/itemProps1.xml><?xml version="1.0" encoding="utf-8"?>
<ds:datastoreItem xmlns:ds="http://schemas.openxmlformats.org/officeDocument/2006/customXml" ds:itemID="{69650E61-EC86-4768-84B5-9028C6903A2B}">
  <ds:schemaRefs>
    <ds:schemaRef ds:uri="http://schemas.dtt.com/da/IsFirstTimeLoaded"/>
  </ds:schemaRefs>
</ds:datastoreItem>
</file>

<file path=customXml/itemProps2.xml><?xml version="1.0" encoding="utf-8"?>
<ds:datastoreItem xmlns:ds="http://schemas.openxmlformats.org/officeDocument/2006/customXml" ds:itemID="{5A16C9F4-D0AD-477D-B984-4598CDBC98E3}">
  <ds:schemaRefs>
    <ds:schemaRef ds:uri="http://www.w3.org/2001/XMLSchema"/>
  </ds:schemaRefs>
</ds:datastoreItem>
</file>

<file path=customXml/itemProps3.xml><?xml version="1.0" encoding="utf-8"?>
<ds:datastoreItem xmlns:ds="http://schemas.openxmlformats.org/officeDocument/2006/customXml" ds:itemID="{2447C654-F5B7-405F-8202-C695825BFD66}">
  <ds:schemaRefs/>
</ds:datastoreItem>
</file>

<file path=customXml/itemProps4.xml><?xml version="1.0" encoding="utf-8"?>
<ds:datastoreItem xmlns:ds="http://schemas.openxmlformats.org/officeDocument/2006/customXml" ds:itemID="{37CC97F4-93CD-4771-B11B-80F1145B6525}">
  <ds:schemaRefs>
    <ds:schemaRef ds:uri="http://schemas.microsoft.com/DAEMSEngagementItemInfoXML"/>
  </ds:schemaRefs>
</ds:datastoreItem>
</file>

<file path=customXml/itemProps5.xml><?xml version="1.0" encoding="utf-8"?>
<ds:datastoreItem xmlns:ds="http://schemas.openxmlformats.org/officeDocument/2006/customXml" ds:itemID="{81F1B440-8006-4630-A8F8-E14A0A113AD8}">
  <ds:schemaRefs>
    <ds:schemaRef ds:uri="http://www.w3.org/2001/XMLSchema"/>
  </ds:schemaRefs>
</ds:datastoreItem>
</file>

<file path=customXml/itemProps6.xml><?xml version="1.0" encoding="utf-8"?>
<ds:datastoreItem xmlns:ds="http://schemas.openxmlformats.org/officeDocument/2006/customXml" ds:itemID="{32D1A6FA-F36C-4972-AEB1-E364DCA1823C}">
  <ds:schemaRefs>
    <ds:schemaRef ds:uri="http://www.w3.org/2001/XMLSchema"/>
  </ds:schemaRefs>
</ds:datastoreItem>
</file>

<file path=customXml/itemProps7.xml><?xml version="1.0" encoding="utf-8"?>
<ds:datastoreItem xmlns:ds="http://schemas.openxmlformats.org/officeDocument/2006/customXml" ds:itemID="{4AF06E52-BF92-4538-A494-DA5BBE74ECD0}">
  <ds:schemaRefs>
    <ds:schemaRef ds:uri="http://schemas.dtt.com/da/LeadSheetOpenXML"/>
  </ds:schemaRefs>
</ds:datastoreItem>
</file>

<file path=customXml/itemProps8.xml><?xml version="1.0" encoding="utf-8"?>
<ds:datastoreItem xmlns:ds="http://schemas.openxmlformats.org/officeDocument/2006/customXml" ds:itemID="{736DC99C-E3A0-4549-AAEC-6F35B4E9018C}">
  <ds:schemaRefs>
    <ds:schemaRef ds:uri="http://schemas.dtt.com/da/IsLeadSheet"/>
  </ds:schemaRefs>
</ds:datastoreItem>
</file>

<file path=customXml/itemProps9.xml><?xml version="1.0" encoding="utf-8"?>
<ds:datastoreItem xmlns:ds="http://schemas.openxmlformats.org/officeDocument/2006/customXml" ds:itemID="{EC45B95F-61BC-4784-82AD-8ADB3D9B1F6D}">
  <ds:schemaRefs>
    <ds:schemaRef ds:uri="http://www.w3.org/2001/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18</vt:i4>
      </vt:variant>
    </vt:vector>
  </HeadingPairs>
  <TitlesOfParts>
    <vt:vector size="32" baseType="lpstr">
      <vt:lpstr>BS</vt:lpstr>
      <vt:lpstr>IS </vt:lpstr>
      <vt:lpstr>OCI</vt:lpstr>
      <vt:lpstr>UHF - Final</vt:lpstr>
      <vt:lpstr>CF</vt:lpstr>
      <vt:lpstr>Note 1 - 2.1.2</vt:lpstr>
      <vt:lpstr>Note 2.1.3 - 6.2</vt:lpstr>
      <vt:lpstr>Note 7  -7.1</vt:lpstr>
      <vt:lpstr>Note 5.2</vt:lpstr>
      <vt:lpstr>8 - 14</vt:lpstr>
      <vt:lpstr>Note 15 - 16.1</vt:lpstr>
      <vt:lpstr>12-13</vt:lpstr>
      <vt:lpstr>Note 16.2 - 18</vt:lpstr>
      <vt:lpstr>TB Final</vt:lpstr>
      <vt:lpstr>'12-13'!Print_Area</vt:lpstr>
      <vt:lpstr>'8 - 14'!Print_Area</vt:lpstr>
      <vt:lpstr>BS!Print_Area</vt:lpstr>
      <vt:lpstr>CF!Print_Area</vt:lpstr>
      <vt:lpstr>'IS '!Print_Area</vt:lpstr>
      <vt:lpstr>'Note 1 - 2.1.2'!Print_Area</vt:lpstr>
      <vt:lpstr>'Note 15 - 16.1'!Print_Area</vt:lpstr>
      <vt:lpstr>'Note 16.2 - 18'!Print_Area</vt:lpstr>
      <vt:lpstr>'Note 2.1.3 - 6.2'!Print_Area</vt:lpstr>
      <vt:lpstr>'Note 5.2'!Print_Area</vt:lpstr>
      <vt:lpstr>'Note 7  -7.1'!Print_Area</vt:lpstr>
      <vt:lpstr>OCI!Print_Area</vt:lpstr>
      <vt:lpstr>'UHF - Final'!Print_Area</vt:lpstr>
      <vt:lpstr>'Note 7  -7.1'!Print_Titles</vt:lpstr>
      <vt:lpstr>TextRefCopy4</vt:lpstr>
      <vt:lpstr>TextRefCopy5</vt:lpstr>
      <vt:lpstr>TextRefCopy6</vt:lpstr>
      <vt:lpstr>TextRefCopy7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Sajid, Muhammad (PK - Karachi)</dc:creator>
  <cp:lastModifiedBy>Khurram Sharf</cp:lastModifiedBy>
  <cp:lastPrinted>2020-10-23T12:32:21Z</cp:lastPrinted>
  <dcterms:created xsi:type="dcterms:W3CDTF">2019-01-31T10:53:16Z</dcterms:created>
  <dcterms:modified xsi:type="dcterms:W3CDTF">2021-10-18T07:45:19Z</dcterms:modified>
</cp:coreProperties>
</file>